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fp6352\retea\Public Sector Debt Statistic\2025\Q2\"/>
    </mc:Choice>
  </mc:AlternateContent>
  <bookViews>
    <workbookView xWindow="-120" yWindow="-120" windowWidth="29040" windowHeight="15720" tabRatio="698" activeTab="1"/>
  </bookViews>
  <sheets>
    <sheet name="PSD_S13" sheetId="1" r:id="rId1"/>
    <sheet name="PSD_S1311" sheetId="5" r:id="rId2"/>
    <sheet name="PSD_S1311B" sheetId="6" r:id="rId3"/>
    <sheet name="PSD_S11001" sheetId="7" r:id="rId4"/>
    <sheet name="PSD_S12001" sheetId="8" r:id="rId5"/>
    <sheet name="PSD_S1ZS" sheetId="9" r:id="rId6"/>
    <sheet name="Parameters" sheetId="10" r:id="rId7"/>
    <sheet name="ModelRange" sheetId="17" state="hidden" r:id="rId8"/>
    <sheet name="input_debt" sheetId="11" state="hidden" r:id="rId9"/>
    <sheet name="input_qfagg" sheetId="12" state="hidden" r:id="rId10"/>
  </sheets>
  <externalReferences>
    <externalReference r:id="rId11"/>
  </externalReferences>
  <definedNames>
    <definedName name="_xlnm._FilterDatabase" localSheetId="8" hidden="1">input_debt!$A$1:$A$32</definedName>
    <definedName name="_xlnm._FilterDatabase" localSheetId="7" hidden="1">ModelRange!$A$1:$A$31</definedName>
    <definedName name="CountryCod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59" i="6" l="1"/>
  <c r="BJ159" i="6" s="1"/>
  <c r="BS159" i="6"/>
  <c r="BP159" i="6"/>
  <c r="AO158" i="6"/>
  <c r="AO159" i="6"/>
  <c r="CQ54" i="6"/>
  <c r="CQ55" i="6"/>
  <c r="CQ56" i="6"/>
  <c r="CQ57" i="6"/>
  <c r="CQ58" i="6"/>
  <c r="CQ59" i="6"/>
  <c r="CQ60" i="6"/>
  <c r="CQ61" i="6"/>
  <c r="CQ62" i="6"/>
  <c r="CQ63" i="6"/>
  <c r="CQ64" i="6"/>
  <c r="CQ65" i="6"/>
  <c r="CQ66" i="6"/>
  <c r="CQ67" i="6"/>
  <c r="CQ68" i="6"/>
  <c r="CQ69" i="6"/>
  <c r="CQ70" i="6"/>
  <c r="CQ71" i="6"/>
  <c r="CQ72" i="6"/>
  <c r="CQ73" i="6"/>
  <c r="CQ74" i="6"/>
  <c r="CQ75" i="6"/>
  <c r="CQ76" i="6"/>
  <c r="CQ77" i="6"/>
  <c r="CQ78" i="6"/>
  <c r="CQ79" i="6"/>
  <c r="CQ80" i="6"/>
  <c r="CQ81" i="6"/>
  <c r="CQ82" i="6"/>
  <c r="CQ83" i="6"/>
  <c r="CQ84" i="6"/>
  <c r="CQ85" i="6"/>
  <c r="CQ86" i="6"/>
  <c r="CQ87" i="6"/>
  <c r="CQ88" i="6"/>
  <c r="CQ89" i="6"/>
  <c r="CQ90" i="6"/>
  <c r="CQ91" i="6"/>
  <c r="CQ92" i="6"/>
  <c r="CQ93" i="6"/>
  <c r="CQ94" i="6"/>
  <c r="CQ95" i="6"/>
  <c r="CQ96" i="6"/>
  <c r="CQ97" i="6"/>
  <c r="CQ98" i="6"/>
  <c r="CQ99" i="6"/>
  <c r="CQ100" i="6"/>
  <c r="CQ101" i="6"/>
  <c r="CQ102" i="6"/>
  <c r="CQ103" i="6"/>
  <c r="CQ104" i="6"/>
  <c r="CQ105" i="6"/>
  <c r="CQ106" i="6"/>
  <c r="CQ107" i="6"/>
  <c r="CQ108" i="6"/>
  <c r="CQ109" i="6"/>
  <c r="CQ110" i="6"/>
  <c r="CQ111" i="6"/>
  <c r="CQ112" i="6"/>
  <c r="CQ113" i="6"/>
  <c r="CQ114" i="6"/>
  <c r="CQ115" i="6"/>
  <c r="CQ116" i="6"/>
  <c r="CQ117" i="6"/>
  <c r="CQ118" i="6"/>
  <c r="CQ119" i="6"/>
  <c r="CQ120" i="6"/>
  <c r="CQ121" i="6"/>
  <c r="CQ122" i="6"/>
  <c r="CQ123" i="6"/>
  <c r="CQ124" i="6"/>
  <c r="CQ125" i="6"/>
  <c r="CQ126" i="6"/>
  <c r="CQ127" i="6"/>
  <c r="CQ128" i="6"/>
  <c r="CQ129" i="6"/>
  <c r="CQ130" i="6"/>
  <c r="CQ131" i="6"/>
  <c r="CQ132" i="6"/>
  <c r="CQ133" i="6"/>
  <c r="CQ134" i="6"/>
  <c r="CQ135" i="6"/>
  <c r="CQ136" i="6"/>
  <c r="CQ137" i="6"/>
  <c r="CQ138" i="6"/>
  <c r="CQ139" i="6"/>
  <c r="CQ140" i="6"/>
  <c r="CQ141" i="6"/>
  <c r="CQ142" i="6"/>
  <c r="CQ143" i="6"/>
  <c r="CQ144" i="6"/>
  <c r="CQ145" i="6"/>
  <c r="CQ146" i="6"/>
  <c r="CQ147" i="6"/>
  <c r="CQ148" i="6"/>
  <c r="CQ149" i="6"/>
  <c r="CQ150" i="6"/>
  <c r="CQ151" i="6"/>
  <c r="CQ152" i="6"/>
  <c r="CQ153" i="6"/>
  <c r="CQ154" i="6"/>
  <c r="CQ155" i="6"/>
  <c r="CQ156" i="6"/>
  <c r="CQ157" i="6"/>
  <c r="CQ158" i="6"/>
  <c r="CQ159" i="6"/>
  <c r="CQ53" i="6"/>
  <c r="CB54" i="6"/>
  <c r="CB55" i="6"/>
  <c r="CB56" i="6"/>
  <c r="CB57" i="6"/>
  <c r="CB58" i="6"/>
  <c r="CB59" i="6"/>
  <c r="CB60" i="6"/>
  <c r="CB61" i="6"/>
  <c r="CB62" i="6"/>
  <c r="CB63" i="6"/>
  <c r="CB64" i="6"/>
  <c r="CB65" i="6"/>
  <c r="CB66" i="6"/>
  <c r="CB67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CB82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CB97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B111" i="6"/>
  <c r="CB112" i="6"/>
  <c r="CB113" i="6"/>
  <c r="CB114" i="6"/>
  <c r="CB115" i="6"/>
  <c r="CB116" i="6"/>
  <c r="CB117" i="6"/>
  <c r="CB118" i="6"/>
  <c r="CB119" i="6"/>
  <c r="CB120" i="6"/>
  <c r="CB121" i="6"/>
  <c r="CB122" i="6"/>
  <c r="CB123" i="6"/>
  <c r="CB124" i="6"/>
  <c r="CB125" i="6"/>
  <c r="CB126" i="6"/>
  <c r="CB127" i="6"/>
  <c r="CB128" i="6"/>
  <c r="CB129" i="6"/>
  <c r="CB130" i="6"/>
  <c r="CB131" i="6"/>
  <c r="CB132" i="6"/>
  <c r="CB133" i="6"/>
  <c r="CB134" i="6"/>
  <c r="CB135" i="6"/>
  <c r="CB136" i="6"/>
  <c r="CB137" i="6"/>
  <c r="CB138" i="6"/>
  <c r="CB139" i="6"/>
  <c r="CB140" i="6"/>
  <c r="CB141" i="6"/>
  <c r="CB142" i="6"/>
  <c r="CB143" i="6"/>
  <c r="CB144" i="6"/>
  <c r="CB145" i="6"/>
  <c r="CB146" i="6"/>
  <c r="CB147" i="6"/>
  <c r="CB148" i="6"/>
  <c r="CB149" i="6"/>
  <c r="CB150" i="6"/>
  <c r="CB151" i="6"/>
  <c r="CB152" i="6"/>
  <c r="CB153" i="6"/>
  <c r="CB154" i="6"/>
  <c r="CB155" i="6"/>
  <c r="CB156" i="6"/>
  <c r="CB157" i="6"/>
  <c r="CB158" i="6"/>
  <c r="CB159" i="6"/>
  <c r="CB53" i="6"/>
  <c r="BY107" i="6"/>
  <c r="BY108" i="6"/>
  <c r="BY109" i="6"/>
  <c r="BY110" i="6"/>
  <c r="BY111" i="6"/>
  <c r="BY112" i="6"/>
  <c r="BY113" i="6"/>
  <c r="BY114" i="6"/>
  <c r="BY115" i="6"/>
  <c r="BY116" i="6"/>
  <c r="BY117" i="6"/>
  <c r="BY118" i="6"/>
  <c r="BY119" i="6"/>
  <c r="BY120" i="6"/>
  <c r="BY121" i="6"/>
  <c r="BY122" i="6"/>
  <c r="BY123" i="6"/>
  <c r="BY124" i="6"/>
  <c r="BY125" i="6"/>
  <c r="BY126" i="6"/>
  <c r="BY127" i="6"/>
  <c r="BY128" i="6"/>
  <c r="BY129" i="6"/>
  <c r="BY130" i="6"/>
  <c r="BY131" i="6"/>
  <c r="BY132" i="6"/>
  <c r="BY133" i="6"/>
  <c r="BY134" i="6"/>
  <c r="BY135" i="6"/>
  <c r="BY136" i="6"/>
  <c r="BY137" i="6"/>
  <c r="BY138" i="6"/>
  <c r="BY139" i="6"/>
  <c r="BY140" i="6"/>
  <c r="BY141" i="6"/>
  <c r="BY142" i="6"/>
  <c r="BY143" i="6"/>
  <c r="BY144" i="6"/>
  <c r="BY145" i="6"/>
  <c r="BY146" i="6"/>
  <c r="BY147" i="6"/>
  <c r="BY148" i="6"/>
  <c r="BY149" i="6"/>
  <c r="BY150" i="6"/>
  <c r="BY151" i="6"/>
  <c r="BY152" i="6"/>
  <c r="BY153" i="6"/>
  <c r="BY154" i="6"/>
  <c r="BY155" i="6"/>
  <c r="BY156" i="6"/>
  <c r="BY157" i="6"/>
  <c r="BY158" i="6"/>
  <c r="BY159" i="6"/>
  <c r="BY106" i="6"/>
  <c r="BD107" i="6"/>
  <c r="BD108" i="6"/>
  <c r="BD109" i="6"/>
  <c r="BD110" i="6"/>
  <c r="BD111" i="6"/>
  <c r="BD112" i="6"/>
  <c r="BD113" i="6"/>
  <c r="BD114" i="6"/>
  <c r="BD115" i="6"/>
  <c r="BD116" i="6"/>
  <c r="BD117" i="6"/>
  <c r="BD118" i="6"/>
  <c r="BD119" i="6"/>
  <c r="BD120" i="6"/>
  <c r="BD121" i="6"/>
  <c r="BD122" i="6"/>
  <c r="BD123" i="6"/>
  <c r="BD124" i="6"/>
  <c r="BD125" i="6"/>
  <c r="BD126" i="6"/>
  <c r="BD127" i="6"/>
  <c r="BD128" i="6"/>
  <c r="BD129" i="6"/>
  <c r="BD130" i="6"/>
  <c r="BD131" i="6"/>
  <c r="BD132" i="6"/>
  <c r="BD133" i="6"/>
  <c r="BD134" i="6"/>
  <c r="BD135" i="6"/>
  <c r="BD136" i="6"/>
  <c r="BD137" i="6"/>
  <c r="BD138" i="6"/>
  <c r="BD139" i="6"/>
  <c r="BD140" i="6"/>
  <c r="BD141" i="6"/>
  <c r="BD142" i="6"/>
  <c r="BD143" i="6"/>
  <c r="BD144" i="6"/>
  <c r="BD145" i="6"/>
  <c r="BD146" i="6"/>
  <c r="BD147" i="6"/>
  <c r="BD148" i="6"/>
  <c r="BD149" i="6"/>
  <c r="BD150" i="6"/>
  <c r="BD151" i="6"/>
  <c r="BD152" i="6"/>
  <c r="BD153" i="6"/>
  <c r="BD154" i="6"/>
  <c r="BD155" i="6"/>
  <c r="BD156" i="6"/>
  <c r="BD157" i="6"/>
  <c r="BD158" i="6"/>
  <c r="BD159" i="6"/>
  <c r="BD106" i="6"/>
  <c r="W159" i="6"/>
  <c r="T157" i="6"/>
  <c r="T158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53" i="6"/>
  <c r="B159" i="6"/>
  <c r="W159" i="5"/>
  <c r="AO159" i="5"/>
  <c r="AO158" i="5"/>
  <c r="AO157" i="5"/>
  <c r="AO156" i="5"/>
  <c r="AO155" i="5"/>
  <c r="AO154" i="5"/>
  <c r="AO153" i="5"/>
  <c r="AO152" i="5"/>
  <c r="AO151" i="5"/>
  <c r="AO150" i="5"/>
  <c r="AO149" i="5"/>
  <c r="AO148" i="5"/>
  <c r="AO147" i="5"/>
  <c r="AO146" i="5"/>
  <c r="AO145" i="5"/>
  <c r="AO144" i="5"/>
  <c r="AO143" i="5"/>
  <c r="AO142" i="5"/>
  <c r="AO141" i="5"/>
  <c r="AO140" i="5"/>
  <c r="AO139" i="5"/>
  <c r="AO138" i="5"/>
  <c r="AO137" i="5"/>
  <c r="AO136" i="5"/>
  <c r="AO135" i="5"/>
  <c r="AO134" i="5"/>
  <c r="AO133" i="5"/>
  <c r="AO132" i="5"/>
  <c r="AO131" i="5"/>
  <c r="AO130" i="5"/>
  <c r="AO129" i="5"/>
  <c r="AO128" i="5"/>
  <c r="AO127" i="5"/>
  <c r="AO126" i="5"/>
  <c r="AO125" i="5"/>
  <c r="AO124" i="5"/>
  <c r="AO123" i="5"/>
  <c r="AO122" i="5"/>
  <c r="AO121" i="5"/>
  <c r="AO120" i="5"/>
  <c r="AO119" i="5"/>
  <c r="AO118" i="5"/>
  <c r="AO117" i="5"/>
  <c r="AO116" i="5"/>
  <c r="AO115" i="5"/>
  <c r="AO114" i="5"/>
  <c r="AO113" i="5"/>
  <c r="AO112" i="5"/>
  <c r="AO111" i="5"/>
  <c r="AO110" i="5"/>
  <c r="AO109" i="5"/>
  <c r="AO108" i="5"/>
  <c r="AO107" i="5"/>
  <c r="AO106" i="5"/>
  <c r="AO105" i="5"/>
  <c r="AO104" i="5"/>
  <c r="AO103" i="5"/>
  <c r="AO102" i="5"/>
  <c r="AO101" i="5"/>
  <c r="AO100" i="5"/>
  <c r="AO99" i="5"/>
  <c r="AO98" i="5"/>
  <c r="AO97" i="5"/>
  <c r="AO96" i="5"/>
  <c r="AO95" i="5"/>
  <c r="AO94" i="5"/>
  <c r="AO93" i="5"/>
  <c r="AO92" i="5"/>
  <c r="AO91" i="5"/>
  <c r="AO90" i="5"/>
  <c r="AO89" i="5"/>
  <c r="AO88" i="5"/>
  <c r="AO87" i="5"/>
  <c r="AO86" i="5"/>
  <c r="AO85" i="5"/>
  <c r="AO84" i="5"/>
  <c r="AO83" i="5"/>
  <c r="AO82" i="5"/>
  <c r="AO81" i="5"/>
  <c r="AO80" i="5"/>
  <c r="AO79" i="5"/>
  <c r="AO78" i="5"/>
  <c r="AO77" i="5"/>
  <c r="AO76" i="5"/>
  <c r="AO75" i="5"/>
  <c r="AO74" i="5"/>
  <c r="AO73" i="5"/>
  <c r="AO72" i="5"/>
  <c r="AO71" i="5"/>
  <c r="AO70" i="5"/>
  <c r="AO69" i="5"/>
  <c r="AO68" i="5"/>
  <c r="AO67" i="5"/>
  <c r="AO66" i="5"/>
  <c r="AO65" i="5"/>
  <c r="AO64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B159" i="1"/>
  <c r="B154" i="1"/>
  <c r="B155" i="1"/>
  <c r="B156" i="1"/>
  <c r="B157" i="1"/>
  <c r="B158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T159" i="6" l="1"/>
  <c r="T159" i="5"/>
  <c r="T159" i="1"/>
  <c r="AZ156" i="1"/>
  <c r="AZ154" i="1"/>
  <c r="AZ153" i="1"/>
  <c r="AZ152" i="1"/>
  <c r="AZ151" i="1"/>
  <c r="AZ150" i="1"/>
  <c r="AZ149" i="1"/>
  <c r="AZ148" i="1"/>
  <c r="AZ147" i="1"/>
  <c r="AZ146" i="1"/>
  <c r="AZ145" i="1"/>
  <c r="AZ144" i="1"/>
  <c r="AZ143" i="1"/>
  <c r="AZ142" i="1"/>
  <c r="AZ141" i="1"/>
  <c r="AZ140" i="1"/>
  <c r="AX113" i="1"/>
  <c r="AX112" i="1"/>
  <c r="AX111" i="1"/>
  <c r="AX110" i="1"/>
  <c r="AX109" i="1"/>
  <c r="AX108" i="1"/>
  <c r="AX107" i="1"/>
  <c r="AX106" i="1"/>
  <c r="AZ90" i="1"/>
  <c r="AW90" i="1"/>
  <c r="W159" i="1" l="1"/>
  <c r="T147" i="1" l="1"/>
  <c r="BV158" i="6" l="1"/>
  <c r="BS158" i="6"/>
  <c r="BJ158" i="6" s="1"/>
  <c r="BP158" i="6"/>
  <c r="W158" i="6"/>
  <c r="B158" i="6"/>
  <c r="BV157" i="6"/>
  <c r="BS157" i="6"/>
  <c r="BJ157" i="6" s="1"/>
  <c r="BP157" i="6"/>
  <c r="AO157" i="6"/>
  <c r="W157" i="6"/>
  <c r="B157" i="6"/>
  <c r="CP156" i="6"/>
  <c r="BV156" i="6"/>
  <c r="BX156" i="6" s="1"/>
  <c r="BS156" i="6"/>
  <c r="BU156" i="6" s="1"/>
  <c r="BR156" i="6"/>
  <c r="BP156" i="6"/>
  <c r="BJ156" i="6"/>
  <c r="BL156" i="6" s="1"/>
  <c r="BC156" i="6"/>
  <c r="AZ156" i="6"/>
  <c r="AO156" i="6"/>
  <c r="AQ156" i="6" s="1"/>
  <c r="W156" i="6"/>
  <c r="T156" i="6"/>
  <c r="M156" i="6"/>
  <c r="J156" i="6"/>
  <c r="G156" i="6"/>
  <c r="B156" i="6"/>
  <c r="D156" i="6" s="1"/>
  <c r="BV155" i="6"/>
  <c r="BS155" i="6"/>
  <c r="BP155" i="6"/>
  <c r="BJ155" i="6" s="1"/>
  <c r="AO155" i="6"/>
  <c r="W155" i="6"/>
  <c r="T155" i="6"/>
  <c r="B155" i="6"/>
  <c r="BV154" i="6"/>
  <c r="BS154" i="6"/>
  <c r="BP154" i="6"/>
  <c r="BJ154" i="6"/>
  <c r="AO154" i="6"/>
  <c r="W154" i="6"/>
  <c r="T154" i="6"/>
  <c r="B154" i="6"/>
  <c r="BV153" i="6"/>
  <c r="BS153" i="6"/>
  <c r="BP153" i="6"/>
  <c r="BJ153" i="6" s="1"/>
  <c r="AO153" i="6"/>
  <c r="W153" i="6"/>
  <c r="T153" i="6" s="1"/>
  <c r="B153" i="6"/>
  <c r="BV152" i="6"/>
  <c r="BS152" i="6"/>
  <c r="BJ152" i="6" s="1"/>
  <c r="BP152" i="6"/>
  <c r="AO152" i="6"/>
  <c r="W152" i="6"/>
  <c r="T152" i="6"/>
  <c r="B152" i="6"/>
  <c r="BV151" i="6"/>
  <c r="BJ151" i="6" s="1"/>
  <c r="BS151" i="6"/>
  <c r="BP151" i="6"/>
  <c r="AO151" i="6"/>
  <c r="W151" i="6"/>
  <c r="T151" i="6" s="1"/>
  <c r="B151" i="6"/>
  <c r="BV150" i="6"/>
  <c r="BS150" i="6"/>
  <c r="BP150" i="6"/>
  <c r="BJ150" i="6"/>
  <c r="AO150" i="6"/>
  <c r="T150" i="6" s="1"/>
  <c r="W150" i="6"/>
  <c r="B150" i="6"/>
  <c r="BV149" i="6"/>
  <c r="BS149" i="6"/>
  <c r="BP149" i="6"/>
  <c r="BJ149" i="6" s="1"/>
  <c r="AO149" i="6"/>
  <c r="W149" i="6"/>
  <c r="T149" i="6"/>
  <c r="B149" i="6"/>
  <c r="BV148" i="6"/>
  <c r="BS148" i="6"/>
  <c r="BP148" i="6"/>
  <c r="BJ148" i="6"/>
  <c r="AO148" i="6"/>
  <c r="W148" i="6"/>
  <c r="T148" i="6"/>
  <c r="B148" i="6"/>
  <c r="BV147" i="6"/>
  <c r="BS147" i="6"/>
  <c r="BP147" i="6"/>
  <c r="BJ147" i="6" s="1"/>
  <c r="AO147" i="6"/>
  <c r="W147" i="6"/>
  <c r="T147" i="6" s="1"/>
  <c r="E147" i="6"/>
  <c r="B147" i="6"/>
  <c r="BV146" i="6"/>
  <c r="BJ146" i="6" s="1"/>
  <c r="BS146" i="6"/>
  <c r="BP146" i="6"/>
  <c r="AO146" i="6"/>
  <c r="W146" i="6"/>
  <c r="T146" i="6" s="1"/>
  <c r="B146" i="6"/>
  <c r="BV145" i="6"/>
  <c r="BS145" i="6"/>
  <c r="BP145" i="6"/>
  <c r="BJ145" i="6"/>
  <c r="AO145" i="6"/>
  <c r="T145" i="6" s="1"/>
  <c r="W145" i="6"/>
  <c r="B145" i="6"/>
  <c r="BV144" i="6"/>
  <c r="BS144" i="6"/>
  <c r="BP144" i="6"/>
  <c r="BJ144" i="6" s="1"/>
  <c r="AO144" i="6"/>
  <c r="W144" i="6"/>
  <c r="T144" i="6"/>
  <c r="B144" i="6"/>
  <c r="BV143" i="6"/>
  <c r="BS143" i="6"/>
  <c r="BP143" i="6"/>
  <c r="BJ143" i="6"/>
  <c r="AO143" i="6"/>
  <c r="W143" i="6"/>
  <c r="T143" i="6"/>
  <c r="B143" i="6"/>
  <c r="BV142" i="6"/>
  <c r="BS142" i="6"/>
  <c r="BP142" i="6"/>
  <c r="BJ142" i="6" s="1"/>
  <c r="AO142" i="6"/>
  <c r="W142" i="6"/>
  <c r="T142" i="6" s="1"/>
  <c r="B142" i="6"/>
  <c r="BV141" i="6"/>
  <c r="BS141" i="6"/>
  <c r="BJ141" i="6" s="1"/>
  <c r="BP141" i="6"/>
  <c r="AO141" i="6"/>
  <c r="W141" i="6"/>
  <c r="T141" i="6"/>
  <c r="B141" i="6"/>
  <c r="BV140" i="6"/>
  <c r="BJ140" i="6" s="1"/>
  <c r="BS140" i="6"/>
  <c r="BP140" i="6"/>
  <c r="AO140" i="6"/>
  <c r="W140" i="6"/>
  <c r="T140" i="6" s="1"/>
  <c r="B140" i="6"/>
  <c r="BV139" i="6"/>
  <c r="BS139" i="6"/>
  <c r="BP139" i="6"/>
  <c r="BJ139" i="6"/>
  <c r="AO139" i="6"/>
  <c r="T139" i="6" s="1"/>
  <c r="W139" i="6"/>
  <c r="B139" i="6"/>
  <c r="BV138" i="6"/>
  <c r="BS138" i="6"/>
  <c r="BP138" i="6"/>
  <c r="BJ138" i="6" s="1"/>
  <c r="AO138" i="6"/>
  <c r="W138" i="6"/>
  <c r="T138" i="6"/>
  <c r="B138" i="6"/>
  <c r="BV137" i="6"/>
  <c r="BS137" i="6"/>
  <c r="BP137" i="6"/>
  <c r="BJ137" i="6"/>
  <c r="AO137" i="6"/>
  <c r="W137" i="6"/>
  <c r="T137" i="6"/>
  <c r="B137" i="6"/>
  <c r="BV136" i="6"/>
  <c r="BS136" i="6"/>
  <c r="BP136" i="6"/>
  <c r="BJ136" i="6" s="1"/>
  <c r="AO136" i="6"/>
  <c r="W136" i="6"/>
  <c r="T136" i="6" s="1"/>
  <c r="B136" i="6"/>
  <c r="BV135" i="6"/>
  <c r="BS135" i="6"/>
  <c r="BJ135" i="6" s="1"/>
  <c r="BP135" i="6"/>
  <c r="AO135" i="6"/>
  <c r="W135" i="6"/>
  <c r="T135" i="6"/>
  <c r="B135" i="6"/>
  <c r="BV134" i="6"/>
  <c r="BJ134" i="6" s="1"/>
  <c r="BS134" i="6"/>
  <c r="BP134" i="6"/>
  <c r="AO134" i="6"/>
  <c r="W134" i="6"/>
  <c r="T134" i="6" s="1"/>
  <c r="B134" i="6"/>
  <c r="BV133" i="6"/>
  <c r="BS133" i="6"/>
  <c r="BP133" i="6"/>
  <c r="BJ133" i="6"/>
  <c r="AO133" i="6"/>
  <c r="T133" i="6" s="1"/>
  <c r="W133" i="6"/>
  <c r="B133" i="6"/>
  <c r="BV132" i="6"/>
  <c r="BS132" i="6"/>
  <c r="BP132" i="6"/>
  <c r="BJ132" i="6" s="1"/>
  <c r="AO132" i="6"/>
  <c r="W132" i="6"/>
  <c r="T132" i="6" s="1"/>
  <c r="B132" i="6"/>
  <c r="BV131" i="6"/>
  <c r="BS131" i="6"/>
  <c r="BP131" i="6"/>
  <c r="BJ131" i="6"/>
  <c r="AO131" i="6"/>
  <c r="W131" i="6"/>
  <c r="T131" i="6"/>
  <c r="B131" i="6"/>
  <c r="BV130" i="6"/>
  <c r="BS130" i="6"/>
  <c r="BP130" i="6"/>
  <c r="BJ130" i="6" s="1"/>
  <c r="AO130" i="6"/>
  <c r="W130" i="6"/>
  <c r="T130" i="6" s="1"/>
  <c r="B130" i="6"/>
  <c r="BV129" i="6"/>
  <c r="BS129" i="6"/>
  <c r="BJ129" i="6" s="1"/>
  <c r="BP129" i="6"/>
  <c r="AO129" i="6"/>
  <c r="W129" i="6"/>
  <c r="T129" i="6"/>
  <c r="B129" i="6"/>
  <c r="BV128" i="6"/>
  <c r="BJ128" i="6" s="1"/>
  <c r="BS128" i="6"/>
  <c r="BP128" i="6"/>
  <c r="AO128" i="6"/>
  <c r="W128" i="6"/>
  <c r="T128" i="6" s="1"/>
  <c r="B128" i="6"/>
  <c r="BV127" i="6"/>
  <c r="BS127" i="6"/>
  <c r="BP127" i="6"/>
  <c r="BJ127" i="6"/>
  <c r="AO127" i="6"/>
  <c r="T127" i="6" s="1"/>
  <c r="W127" i="6"/>
  <c r="B127" i="6"/>
  <c r="BV126" i="6"/>
  <c r="BS126" i="6"/>
  <c r="BP126" i="6"/>
  <c r="BJ126" i="6" s="1"/>
  <c r="AO126" i="6"/>
  <c r="W126" i="6"/>
  <c r="T126" i="6" s="1"/>
  <c r="B126" i="6"/>
  <c r="BV125" i="6"/>
  <c r="BS125" i="6"/>
  <c r="BP125" i="6"/>
  <c r="BJ125" i="6"/>
  <c r="AO125" i="6"/>
  <c r="W125" i="6"/>
  <c r="T125" i="6"/>
  <c r="B125" i="6"/>
  <c r="BV124" i="6"/>
  <c r="BS124" i="6"/>
  <c r="BP124" i="6"/>
  <c r="BJ124" i="6" s="1"/>
  <c r="AO124" i="6"/>
  <c r="W124" i="6"/>
  <c r="T124" i="6" s="1"/>
  <c r="B124" i="6"/>
  <c r="BV123" i="6"/>
  <c r="BS123" i="6"/>
  <c r="AO123" i="6"/>
  <c r="W123" i="6"/>
  <c r="T123" i="6"/>
  <c r="E123" i="6"/>
  <c r="B123" i="6" s="1"/>
  <c r="BV122" i="6"/>
  <c r="BS122" i="6"/>
  <c r="AO122" i="6"/>
  <c r="T122" i="6" s="1"/>
  <c r="W122" i="6"/>
  <c r="E122" i="6"/>
  <c r="BP122" i="6" s="1"/>
  <c r="BJ122" i="6" s="1"/>
  <c r="BV121" i="6"/>
  <c r="BS121" i="6"/>
  <c r="AO121" i="6"/>
  <c r="W121" i="6"/>
  <c r="T121" i="6"/>
  <c r="E121" i="6"/>
  <c r="BP121" i="6" s="1"/>
  <c r="BJ121" i="6" s="1"/>
  <c r="BV120" i="6"/>
  <c r="BS120" i="6"/>
  <c r="AO120" i="6"/>
  <c r="W120" i="6"/>
  <c r="T120" i="6"/>
  <c r="E120" i="6"/>
  <c r="B120" i="6" s="1"/>
  <c r="BV119" i="6"/>
  <c r="BS119" i="6"/>
  <c r="AO119" i="6"/>
  <c r="T119" i="6" s="1"/>
  <c r="W119" i="6"/>
  <c r="E119" i="6"/>
  <c r="BP119" i="6" s="1"/>
  <c r="BJ119" i="6" s="1"/>
  <c r="BV118" i="6"/>
  <c r="BS118" i="6"/>
  <c r="AO118" i="6"/>
  <c r="W118" i="6"/>
  <c r="T118" i="6"/>
  <c r="E118" i="6"/>
  <c r="BP118" i="6" s="1"/>
  <c r="BJ118" i="6" s="1"/>
  <c r="BV117" i="6"/>
  <c r="BS117" i="6"/>
  <c r="AO117" i="6"/>
  <c r="W117" i="6"/>
  <c r="T117" i="6"/>
  <c r="E117" i="6"/>
  <c r="B117" i="6" s="1"/>
  <c r="BV116" i="6"/>
  <c r="BS116" i="6"/>
  <c r="AO116" i="6"/>
  <c r="T116" i="6" s="1"/>
  <c r="W116" i="6"/>
  <c r="E116" i="6"/>
  <c r="BP116" i="6" s="1"/>
  <c r="BJ116" i="6" s="1"/>
  <c r="BV115" i="6"/>
  <c r="BS115" i="6"/>
  <c r="AO115" i="6"/>
  <c r="W115" i="6"/>
  <c r="T115" i="6"/>
  <c r="E115" i="6"/>
  <c r="BP115" i="6" s="1"/>
  <c r="BJ115" i="6" s="1"/>
  <c r="BV114" i="6"/>
  <c r="BS114" i="6"/>
  <c r="AO114" i="6"/>
  <c r="W114" i="6"/>
  <c r="T114" i="6"/>
  <c r="E114" i="6"/>
  <c r="BP114" i="6" s="1"/>
  <c r="BJ114" i="6" s="1"/>
  <c r="B114" i="6"/>
  <c r="BV113" i="6"/>
  <c r="BS113" i="6"/>
  <c r="AO113" i="6"/>
  <c r="T113" i="6" s="1"/>
  <c r="W113" i="6"/>
  <c r="E113" i="6"/>
  <c r="BP113" i="6" s="1"/>
  <c r="BJ113" i="6" s="1"/>
  <c r="B113" i="6"/>
  <c r="BV112" i="6"/>
  <c r="BS112" i="6"/>
  <c r="AO112" i="6"/>
  <c r="W112" i="6"/>
  <c r="T112" i="6" s="1"/>
  <c r="E112" i="6"/>
  <c r="BP112" i="6" s="1"/>
  <c r="BJ112" i="6" s="1"/>
  <c r="BV111" i="6"/>
  <c r="BS111" i="6"/>
  <c r="AO111" i="6"/>
  <c r="W111" i="6"/>
  <c r="T111" i="6"/>
  <c r="E111" i="6"/>
  <c r="BP111" i="6" s="1"/>
  <c r="BJ111" i="6" s="1"/>
  <c r="B111" i="6"/>
  <c r="BV110" i="6"/>
  <c r="BS110" i="6"/>
  <c r="AO110" i="6"/>
  <c r="T110" i="6" s="1"/>
  <c r="W110" i="6"/>
  <c r="E110" i="6"/>
  <c r="BP110" i="6" s="1"/>
  <c r="BJ110" i="6" s="1"/>
  <c r="B110" i="6"/>
  <c r="BV109" i="6"/>
  <c r="BS109" i="6"/>
  <c r="AO109" i="6"/>
  <c r="W109" i="6"/>
  <c r="T109" i="6" s="1"/>
  <c r="E109" i="6"/>
  <c r="BP109" i="6" s="1"/>
  <c r="BJ109" i="6" s="1"/>
  <c r="BV108" i="6"/>
  <c r="BS108" i="6"/>
  <c r="AO108" i="6"/>
  <c r="W108" i="6"/>
  <c r="T108" i="6"/>
  <c r="E108" i="6"/>
  <c r="BP108" i="6" s="1"/>
  <c r="BJ108" i="6" s="1"/>
  <c r="B108" i="6"/>
  <c r="BV107" i="6"/>
  <c r="BS107" i="6"/>
  <c r="AO107" i="6"/>
  <c r="T107" i="6" s="1"/>
  <c r="W107" i="6"/>
  <c r="E107" i="6"/>
  <c r="BP107" i="6" s="1"/>
  <c r="BJ107" i="6" s="1"/>
  <c r="B107" i="6"/>
  <c r="BV106" i="6"/>
  <c r="BS106" i="6"/>
  <c r="AO106" i="6"/>
  <c r="W106" i="6"/>
  <c r="T106" i="6" s="1"/>
  <c r="E106" i="6"/>
  <c r="BP106" i="6" s="1"/>
  <c r="BJ106" i="6" s="1"/>
  <c r="CM156" i="5"/>
  <c r="CL156" i="5"/>
  <c r="CJ156" i="5"/>
  <c r="CI156" i="5"/>
  <c r="CG156" i="5"/>
  <c r="CF156" i="5"/>
  <c r="AZ156" i="5"/>
  <c r="AY156" i="5"/>
  <c r="AZ154" i="5"/>
  <c r="AZ153" i="5"/>
  <c r="AZ152" i="5"/>
  <c r="AZ151" i="5"/>
  <c r="AZ150" i="5"/>
  <c r="AZ149" i="5"/>
  <c r="AZ148" i="5"/>
  <c r="AZ147" i="5"/>
  <c r="AZ146" i="5"/>
  <c r="AZ145" i="5"/>
  <c r="AZ144" i="5"/>
  <c r="AZ143" i="5"/>
  <c r="AZ142" i="5"/>
  <c r="AZ141" i="5"/>
  <c r="AZ140" i="5"/>
  <c r="AX113" i="5"/>
  <c r="AX112" i="5"/>
  <c r="AX111" i="5"/>
  <c r="AX110" i="5"/>
  <c r="AX109" i="5"/>
  <c r="AX108" i="5"/>
  <c r="AX107" i="5"/>
  <c r="AX106" i="5"/>
  <c r="W158" i="5"/>
  <c r="T158" i="5"/>
  <c r="W157" i="5"/>
  <c r="T157" i="5"/>
  <c r="W156" i="5"/>
  <c r="T156" i="5" s="1"/>
  <c r="W155" i="5"/>
  <c r="T155" i="5"/>
  <c r="W154" i="5"/>
  <c r="T154" i="5"/>
  <c r="W153" i="5"/>
  <c r="T153" i="5" s="1"/>
  <c r="W152" i="5"/>
  <c r="T152" i="5"/>
  <c r="W151" i="5"/>
  <c r="T151" i="5"/>
  <c r="W150" i="5"/>
  <c r="T150" i="5" s="1"/>
  <c r="W149" i="5"/>
  <c r="T149" i="5"/>
  <c r="W148" i="5"/>
  <c r="T148" i="5"/>
  <c r="W147" i="5"/>
  <c r="T147" i="5" s="1"/>
  <c r="W146" i="5"/>
  <c r="T146" i="5"/>
  <c r="W145" i="5"/>
  <c r="T145" i="5"/>
  <c r="W144" i="5"/>
  <c r="T144" i="5" s="1"/>
  <c r="W143" i="5"/>
  <c r="T143" i="5"/>
  <c r="W142" i="5"/>
  <c r="T142" i="5"/>
  <c r="W141" i="5"/>
  <c r="T141" i="5" s="1"/>
  <c r="W140" i="5"/>
  <c r="T140" i="5"/>
  <c r="W139" i="5"/>
  <c r="T139" i="5"/>
  <c r="W138" i="5"/>
  <c r="T138" i="5" s="1"/>
  <c r="W137" i="5"/>
  <c r="T137" i="5"/>
  <c r="W136" i="5"/>
  <c r="T136" i="5"/>
  <c r="W135" i="5"/>
  <c r="T135" i="5" s="1"/>
  <c r="W134" i="5"/>
  <c r="T134" i="5"/>
  <c r="W133" i="5"/>
  <c r="T133" i="5"/>
  <c r="W132" i="5"/>
  <c r="T132" i="5" s="1"/>
  <c r="W131" i="5"/>
  <c r="T131" i="5"/>
  <c r="W130" i="5"/>
  <c r="T130" i="5"/>
  <c r="W129" i="5"/>
  <c r="T129" i="5" s="1"/>
  <c r="W128" i="5"/>
  <c r="T128" i="5"/>
  <c r="W127" i="5"/>
  <c r="T127" i="5"/>
  <c r="W126" i="5"/>
  <c r="T126" i="5" s="1"/>
  <c r="W125" i="5"/>
  <c r="T125" i="5"/>
  <c r="W124" i="5"/>
  <c r="T124" i="5"/>
  <c r="W123" i="5"/>
  <c r="T123" i="5" s="1"/>
  <c r="W122" i="5"/>
  <c r="T122" i="5"/>
  <c r="W121" i="5"/>
  <c r="T121" i="5"/>
  <c r="W120" i="5"/>
  <c r="T120" i="5" s="1"/>
  <c r="W119" i="5"/>
  <c r="T119" i="5"/>
  <c r="W118" i="5"/>
  <c r="T118" i="5"/>
  <c r="W117" i="5"/>
  <c r="T117" i="5" s="1"/>
  <c r="W116" i="5"/>
  <c r="T116" i="5"/>
  <c r="W115" i="5"/>
  <c r="T115" i="5"/>
  <c r="W114" i="5"/>
  <c r="T114" i="5" s="1"/>
  <c r="W113" i="5"/>
  <c r="T113" i="5"/>
  <c r="W112" i="5"/>
  <c r="T112" i="5"/>
  <c r="W111" i="5"/>
  <c r="T111" i="5" s="1"/>
  <c r="W110" i="5"/>
  <c r="T110" i="5"/>
  <c r="W109" i="5"/>
  <c r="T109" i="5"/>
  <c r="W108" i="5"/>
  <c r="T108" i="5" s="1"/>
  <c r="W107" i="5"/>
  <c r="T107" i="5"/>
  <c r="W106" i="5"/>
  <c r="T106" i="5"/>
  <c r="CM156" i="1"/>
  <c r="CL156" i="1"/>
  <c r="CJ156" i="1"/>
  <c r="CI156" i="1"/>
  <c r="CG156" i="1"/>
  <c r="W158" i="1"/>
  <c r="T158" i="1" s="1"/>
  <c r="W157" i="1"/>
  <c r="T157" i="1" s="1"/>
  <c r="W156" i="1"/>
  <c r="T156" i="1"/>
  <c r="W155" i="1"/>
  <c r="T155" i="1" s="1"/>
  <c r="W154" i="1"/>
  <c r="T154" i="1" s="1"/>
  <c r="W153" i="1"/>
  <c r="T153" i="1"/>
  <c r="W152" i="1"/>
  <c r="T152" i="1" s="1"/>
  <c r="W151" i="1"/>
  <c r="T151" i="1" s="1"/>
  <c r="W150" i="1"/>
  <c r="T150" i="1"/>
  <c r="W149" i="1"/>
  <c r="T149" i="1" s="1"/>
  <c r="W148" i="1"/>
  <c r="T148" i="1" s="1"/>
  <c r="W147" i="1"/>
  <c r="W146" i="1"/>
  <c r="T146" i="1" s="1"/>
  <c r="W145" i="1"/>
  <c r="T145" i="1" s="1"/>
  <c r="W144" i="1"/>
  <c r="T144" i="1"/>
  <c r="W143" i="1"/>
  <c r="T143" i="1" s="1"/>
  <c r="W142" i="1"/>
  <c r="T142" i="1" s="1"/>
  <c r="W141" i="1"/>
  <c r="T141" i="1"/>
  <c r="W140" i="1"/>
  <c r="T140" i="1" s="1"/>
  <c r="W139" i="1"/>
  <c r="T139" i="1" s="1"/>
  <c r="W138" i="1"/>
  <c r="T138" i="1"/>
  <c r="W137" i="1"/>
  <c r="T137" i="1" s="1"/>
  <c r="W136" i="1"/>
  <c r="T136" i="1" s="1"/>
  <c r="W135" i="1"/>
  <c r="T135" i="1"/>
  <c r="W134" i="1"/>
  <c r="T134" i="1" s="1"/>
  <c r="W133" i="1"/>
  <c r="T133" i="1" s="1"/>
  <c r="W132" i="1"/>
  <c r="T132" i="1"/>
  <c r="W131" i="1"/>
  <c r="T131" i="1" s="1"/>
  <c r="W130" i="1"/>
  <c r="T130" i="1" s="1"/>
  <c r="W129" i="1"/>
  <c r="T129" i="1"/>
  <c r="W128" i="1"/>
  <c r="T128" i="1" s="1"/>
  <c r="W127" i="1"/>
  <c r="T127" i="1" s="1"/>
  <c r="W126" i="1"/>
  <c r="T126" i="1"/>
  <c r="W125" i="1"/>
  <c r="T125" i="1" s="1"/>
  <c r="W124" i="1"/>
  <c r="T124" i="1" s="1"/>
  <c r="W123" i="1"/>
  <c r="T123" i="1"/>
  <c r="W122" i="1"/>
  <c r="T122" i="1" s="1"/>
  <c r="W121" i="1"/>
  <c r="T121" i="1" s="1"/>
  <c r="W120" i="1"/>
  <c r="T120" i="1"/>
  <c r="W119" i="1"/>
  <c r="T119" i="1" s="1"/>
  <c r="W118" i="1"/>
  <c r="T118" i="1" s="1"/>
  <c r="W117" i="1"/>
  <c r="T117" i="1"/>
  <c r="W116" i="1"/>
  <c r="T116" i="1" s="1"/>
  <c r="W115" i="1"/>
  <c r="T115" i="1" s="1"/>
  <c r="W114" i="1"/>
  <c r="T114" i="1"/>
  <c r="W113" i="1"/>
  <c r="T113" i="1" s="1"/>
  <c r="W112" i="1"/>
  <c r="T112" i="1" s="1"/>
  <c r="W111" i="1"/>
  <c r="T111" i="1"/>
  <c r="W110" i="1"/>
  <c r="T110" i="1" s="1"/>
  <c r="W109" i="1"/>
  <c r="T109" i="1" s="1"/>
  <c r="W108" i="1"/>
  <c r="T108" i="1"/>
  <c r="W107" i="1"/>
  <c r="T107" i="1" s="1"/>
  <c r="W106" i="1"/>
  <c r="T106" i="1" s="1"/>
  <c r="AK90" i="1"/>
  <c r="AH90" i="1"/>
  <c r="AE90" i="1"/>
  <c r="AB90" i="1"/>
  <c r="Y90" i="1"/>
  <c r="V90" i="1"/>
  <c r="B106" i="6" l="1"/>
  <c r="B109" i="6"/>
  <c r="B112" i="6"/>
  <c r="B115" i="6"/>
  <c r="BP117" i="6"/>
  <c r="BJ117" i="6" s="1"/>
  <c r="B118" i="6"/>
  <c r="BP120" i="6"/>
  <c r="BJ120" i="6" s="1"/>
  <c r="B121" i="6"/>
  <c r="BP123" i="6"/>
  <c r="BJ123" i="6" s="1"/>
  <c r="B116" i="6"/>
  <c r="B119" i="6"/>
  <c r="B122" i="6"/>
  <c r="A48" i="17" l="1"/>
  <c r="A47" i="17"/>
  <c r="A46" i="17"/>
  <c r="A45" i="17"/>
  <c r="A44" i="17"/>
  <c r="A43" i="17"/>
  <c r="A42" i="17"/>
  <c r="A41" i="17"/>
  <c r="A40" i="17"/>
  <c r="A39" i="17"/>
  <c r="A38" i="17"/>
  <c r="A37" i="17"/>
  <c r="A36" i="17" l="1"/>
  <c r="A32" i="17"/>
  <c r="A33" i="17"/>
  <c r="A34" i="17"/>
  <c r="A35" i="17"/>
  <c r="A31" i="17"/>
  <c r="A30" i="17"/>
  <c r="A29" i="17"/>
  <c r="A28" i="17"/>
  <c r="A27" i="17"/>
  <c r="A26" i="17"/>
  <c r="A25" i="17"/>
  <c r="A24" i="17"/>
  <c r="A23" i="17"/>
  <c r="A18" i="17"/>
  <c r="A21" i="17"/>
  <c r="A20" i="17"/>
  <c r="A19" i="17"/>
  <c r="A22" i="17"/>
  <c r="B14" i="17"/>
  <c r="B13" i="17"/>
  <c r="B12" i="17"/>
  <c r="B11" i="17"/>
  <c r="B10" i="17"/>
  <c r="B9" i="17"/>
  <c r="B8" i="17"/>
  <c r="B7" i="17"/>
  <c r="B6" i="17"/>
  <c r="B5" i="17"/>
  <c r="B4" i="17"/>
  <c r="B3" i="17"/>
  <c r="B2" i="17"/>
  <c r="B1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" i="17"/>
</calcChain>
</file>

<file path=xl/comments1.xml><?xml version="1.0" encoding="utf-8"?>
<comments xmlns="http://schemas.openxmlformats.org/spreadsheetml/2006/main">
  <authors>
    <author>YNESTA Isabelle</author>
    <author>santoed</author>
    <author>SURANYI Daniel</author>
    <author>DUCHON Tomas (ESTAT)</author>
    <author>DVORAK Pavel (ESTAT)</author>
    <author>BEZHANOVA Kornelia (ESTAT)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Please enter your ISO-2 country code.
</t>
        </r>
      </text>
    </comment>
    <comment ref="A7" authorId="1" shapeId="0">
      <text>
        <r>
          <rPr>
            <sz val="9"/>
            <color indexed="81"/>
            <rFont val="Arial"/>
            <family val="2"/>
          </rPr>
          <t>National accounts price concepts</t>
        </r>
      </text>
    </comment>
    <comment ref="A8" authorId="2" shapeId="0">
      <text>
        <r>
          <rPr>
            <sz val="9"/>
            <color indexed="81"/>
            <rFont val="Tahoma"/>
            <family val="2"/>
          </rPr>
          <t>Price reference year</t>
        </r>
      </text>
    </comment>
    <comment ref="A11" authorId="1" shapeId="0">
      <text>
        <r>
          <rPr>
            <sz val="9"/>
            <color indexed="81"/>
            <rFont val="Arial"/>
            <family val="2"/>
          </rPr>
          <t xml:space="preserve">National accounts valuation concepts / Recording convention
</t>
        </r>
      </text>
    </comment>
    <comment ref="A12" authorId="1" shapeId="0">
      <text>
        <r>
          <rPr>
            <sz val="9"/>
            <color indexed="81"/>
            <rFont val="Arial"/>
            <family val="2"/>
          </rPr>
          <t>Stocks, Transactions, Other Flows</t>
        </r>
      </text>
    </comment>
    <comment ref="A13" authorId="1" shapeId="0">
      <text>
        <r>
          <rPr>
            <sz val="9"/>
            <color indexed="81"/>
            <rFont val="Arial"/>
            <family val="2"/>
          </rPr>
          <t xml:space="preserve">Instrument and Assets Classification
</t>
        </r>
      </text>
    </comment>
    <comment ref="A16" authorId="1" shapeId="0">
      <text>
        <r>
          <rPr>
            <sz val="9"/>
            <color indexed="81"/>
            <rFont val="Arial"/>
            <family val="2"/>
          </rPr>
          <t xml:space="preserve">Reference institutional sector
</t>
        </r>
      </text>
    </comment>
    <comment ref="A17" authorId="1" shapeId="0">
      <text>
        <r>
          <rPr>
            <sz val="9"/>
            <color indexed="81"/>
            <rFont val="Arial"/>
            <family val="2"/>
          </rPr>
          <t>Counterpart area</t>
        </r>
      </text>
    </comment>
    <comment ref="A18" authorId="1" shapeId="0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9" authorId="3" shapeId="0">
      <text>
        <r>
          <rPr>
            <sz val="9"/>
            <color indexed="81"/>
            <rFont val="Tahoma"/>
            <family val="2"/>
          </rPr>
          <t xml:space="preserve">Activity classification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3" shapeId="0">
      <text>
        <r>
          <rPr>
            <sz val="9"/>
            <color indexed="81"/>
            <rFont val="Tahoma"/>
            <family val="2"/>
          </rPr>
          <t>Activity classification</t>
        </r>
      </text>
    </comment>
    <comment ref="A21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2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3" authorId="1" shapeId="0">
      <text>
        <r>
          <rPr>
            <sz val="9"/>
            <color indexed="81"/>
            <rFont val="Arial"/>
            <family val="2"/>
          </rPr>
          <t xml:space="preserve">COICOP, COFOG, COPNI or COPP
</t>
        </r>
      </text>
    </comment>
    <comment ref="A24" authorId="1" shapeId="0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E24" authorId="2" shapeId="0">
      <text>
        <r>
          <rPr>
            <sz val="9"/>
            <color indexed="81"/>
            <rFont val="Tahoma"/>
            <family val="2"/>
          </rPr>
          <t>Compiling Organisation</t>
        </r>
      </text>
    </comment>
    <comment ref="A25" authorId="1" shapeId="0">
      <text>
        <r>
          <rPr>
            <sz val="9"/>
            <color indexed="81"/>
            <rFont val="Arial"/>
            <family val="2"/>
          </rPr>
          <t>Consolidation</t>
        </r>
      </text>
    </comment>
    <comment ref="A27" authorId="1" shapeId="0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  <comment ref="E38" authorId="4" shapeId="0">
      <text>
        <r>
          <rPr>
            <sz val="9"/>
            <color indexed="81"/>
            <rFont val="Tahoma"/>
            <family val="2"/>
          </rPr>
          <t>VAL.CC.TEMP.F2.S13.MNAC</t>
        </r>
      </text>
    </comment>
    <comment ref="H38" authorId="4" shapeId="0">
      <text>
        <r>
          <rPr>
            <sz val="9"/>
            <color indexed="81"/>
            <rFont val="Tahoma"/>
            <family val="2"/>
          </rPr>
          <t>VAL.CC.TEMP.F31.S13.MNAC</t>
        </r>
      </text>
    </comment>
    <comment ref="K38" authorId="4" shapeId="0">
      <text>
        <r>
          <rPr>
            <sz val="9"/>
            <color indexed="81"/>
            <rFont val="Tahoma"/>
            <family val="2"/>
          </rPr>
          <t>VAL.CC.TEMP.F41.S13.MNAC</t>
        </r>
      </text>
    </comment>
    <comment ref="Q38" authorId="4" shapeId="0">
      <text>
        <r>
          <rPr>
            <sz val="9"/>
            <color indexed="81"/>
            <rFont val="Tahoma"/>
            <family val="2"/>
          </rPr>
          <t>VAL.Q.CC.T2700_T.LE.F8.S13.S1_S2.C.L.MNAC</t>
        </r>
      </text>
    </comment>
    <comment ref="AX38" authorId="4" shapeId="0">
      <text>
        <r>
          <rPr>
            <sz val="9"/>
            <color indexed="81"/>
            <rFont val="Tahoma"/>
            <family val="2"/>
          </rPr>
          <t>VAL.CC.TEMP.F32.S13.MNAC</t>
        </r>
      </text>
    </comment>
    <comment ref="BA38" authorId="4" shapeId="0">
      <text>
        <r>
          <rPr>
            <sz val="9"/>
            <color indexed="81"/>
            <rFont val="Tahoma"/>
            <family val="2"/>
          </rPr>
          <t>VAL.CC.TEMP.F42.S13.MNAC</t>
        </r>
      </text>
    </comment>
    <comment ref="BD38" authorId="4" shapeId="0">
      <text>
        <r>
          <rPr>
            <sz val="9"/>
            <color indexed="81"/>
            <rFont val="Tahoma"/>
            <family val="2"/>
          </rPr>
          <t>VAL.Q.CC.T2700_T.LE.F6.S13.S1_S2.C.L.MNAC</t>
        </r>
      </text>
    </comment>
    <comment ref="BJ38" authorId="4" shapeId="0">
      <text>
        <r>
          <rPr>
            <sz val="9"/>
            <color indexed="81"/>
            <rFont val="Tahoma"/>
            <family val="2"/>
          </rPr>
          <t>VAL.CC.TEMP.GD.S13.MNAC</t>
        </r>
      </text>
    </comment>
    <comment ref="BM38" authorId="4" shapeId="0">
      <text>
        <r>
          <rPr>
            <sz val="9"/>
            <color indexed="81"/>
            <rFont val="Tahoma"/>
            <family val="2"/>
          </rPr>
          <t>VAL.Q.CC.T2700_T.LE.F1.S13.S1_S2.C.L.MNAC</t>
        </r>
      </text>
    </comment>
    <comment ref="BP38" authorId="4" shapeId="0">
      <text>
        <r>
          <rPr>
            <sz val="9"/>
            <color indexed="81"/>
            <rFont val="Tahoma"/>
            <family val="2"/>
          </rPr>
          <t>VAL.CC.TEMP.F2.S13.MNAC</t>
        </r>
      </text>
    </comment>
    <comment ref="BS38" authorId="4" shapeId="0">
      <text>
        <r>
          <rPr>
            <sz val="9"/>
            <color indexed="81"/>
            <rFont val="Tahoma"/>
            <family val="2"/>
          </rPr>
          <t>VAL.CC.TEMP.F3.S13.MNAC</t>
        </r>
      </text>
    </comment>
    <comment ref="BV38" authorId="4" shapeId="0">
      <text>
        <r>
          <rPr>
            <sz val="9"/>
            <color indexed="81"/>
            <rFont val="Tahoma"/>
            <family val="2"/>
          </rPr>
          <t>VAL.CC.TEMP.F4.S13.MNAC</t>
        </r>
      </text>
    </comment>
    <comment ref="BY38" authorId="4" shapeId="0">
      <text>
        <r>
          <rPr>
            <sz val="9"/>
            <color indexed="81"/>
            <rFont val="Tahoma"/>
            <family val="2"/>
          </rPr>
          <t>VAL.Q.CC.T2700_T.LE.F6.S13.S1_S2.C.L.MNAC</t>
        </r>
      </text>
    </comment>
    <comment ref="CB38" authorId="4" shapeId="0">
      <text>
        <r>
          <rPr>
            <sz val="9"/>
            <color indexed="81"/>
            <rFont val="Tahoma"/>
            <family val="2"/>
          </rPr>
          <t>VAL.Q.CC.T2700_T.LE.F8.S13.S1_S2.C.L.MNAC</t>
        </r>
      </text>
    </comment>
    <comment ref="CE38" authorId="5" shapeId="0">
      <text>
        <r>
          <rPr>
            <sz val="9"/>
            <color indexed="81"/>
            <rFont val="Tahoma"/>
            <family val="2"/>
          </rPr>
          <t xml:space="preserve">="VAL."&amp; readme!CountryCode&amp;".GD_NAC.S13.MNAC"
</t>
        </r>
      </text>
    </comment>
    <comment ref="CH38" authorId="5" shapeId="0">
      <text>
        <r>
          <rPr>
            <sz val="9"/>
            <color indexed="81"/>
            <rFont val="Tahoma"/>
            <family val="2"/>
          </rPr>
          <t>="VAL."&amp; readme!CountryCode&amp;".GD_FOR.S13.MNAC"</t>
        </r>
      </text>
    </comment>
    <comment ref="CQ38" authorId="4" shapeId="0">
      <text>
        <r>
          <rPr>
            <sz val="9"/>
            <color indexed="81"/>
            <rFont val="Tahoma"/>
            <family val="2"/>
          </rPr>
          <t>VAL.Q.CC.T2700_T.LE.F3.S13.S1_S2.C.L.MNAC</t>
        </r>
      </text>
    </comment>
  </commentList>
</comments>
</file>

<file path=xl/comments2.xml><?xml version="1.0" encoding="utf-8"?>
<comments xmlns="http://schemas.openxmlformats.org/spreadsheetml/2006/main">
  <authors>
    <author>YNESTA Isabelle</author>
    <author>santoed</author>
    <author>SURANYI Daniel</author>
    <author>DUCHON Tomas (ESTAT)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Please enter your ISO-2 country code.
</t>
        </r>
      </text>
    </comment>
    <comment ref="A7" authorId="1" shapeId="0">
      <text>
        <r>
          <rPr>
            <sz val="9"/>
            <color indexed="81"/>
            <rFont val="Arial"/>
            <family val="2"/>
          </rPr>
          <t>National accounts price concepts</t>
        </r>
      </text>
    </comment>
    <comment ref="A8" authorId="2" shapeId="0">
      <text>
        <r>
          <rPr>
            <sz val="9"/>
            <color indexed="81"/>
            <rFont val="Tahoma"/>
            <family val="2"/>
          </rPr>
          <t>Price reference year</t>
        </r>
      </text>
    </comment>
    <comment ref="A11" authorId="1" shapeId="0">
      <text>
        <r>
          <rPr>
            <sz val="9"/>
            <color indexed="81"/>
            <rFont val="Arial"/>
            <family val="2"/>
          </rPr>
          <t xml:space="preserve">National accounts valuation concepts / Recording convention
</t>
        </r>
      </text>
    </comment>
    <comment ref="A12" authorId="1" shapeId="0">
      <text>
        <r>
          <rPr>
            <sz val="9"/>
            <color indexed="81"/>
            <rFont val="Arial"/>
            <family val="2"/>
          </rPr>
          <t>Stocks, Transactions, Other Flows</t>
        </r>
      </text>
    </comment>
    <comment ref="A13" authorId="1" shapeId="0">
      <text>
        <r>
          <rPr>
            <sz val="9"/>
            <color indexed="81"/>
            <rFont val="Arial"/>
            <family val="2"/>
          </rPr>
          <t xml:space="preserve">Instrument and Assets Classification
</t>
        </r>
      </text>
    </comment>
    <comment ref="A16" authorId="1" shapeId="0">
      <text>
        <r>
          <rPr>
            <sz val="9"/>
            <color indexed="81"/>
            <rFont val="Arial"/>
            <family val="2"/>
          </rPr>
          <t xml:space="preserve">Reference institutional sector
</t>
        </r>
      </text>
    </comment>
    <comment ref="A17" authorId="1" shapeId="0">
      <text>
        <r>
          <rPr>
            <sz val="9"/>
            <color indexed="81"/>
            <rFont val="Arial"/>
            <family val="2"/>
          </rPr>
          <t>Counterpart area</t>
        </r>
      </text>
    </comment>
    <comment ref="A18" authorId="1" shapeId="0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9" authorId="3" shapeId="0">
      <text>
        <r>
          <rPr>
            <sz val="9"/>
            <color indexed="81"/>
            <rFont val="Tahoma"/>
            <family val="2"/>
          </rPr>
          <t xml:space="preserve">Activity classification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3" shapeId="0">
      <text>
        <r>
          <rPr>
            <sz val="9"/>
            <color indexed="81"/>
            <rFont val="Tahoma"/>
            <family val="2"/>
          </rPr>
          <t>Activity classification</t>
        </r>
      </text>
    </comment>
    <comment ref="A21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2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3" authorId="1" shapeId="0">
      <text>
        <r>
          <rPr>
            <sz val="9"/>
            <color indexed="81"/>
            <rFont val="Arial"/>
            <family val="2"/>
          </rPr>
          <t xml:space="preserve">COICOP, COFOG, COPNI or COPP
</t>
        </r>
      </text>
    </comment>
    <comment ref="A24" authorId="1" shapeId="0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E24" authorId="2" shapeId="0">
      <text>
        <r>
          <rPr>
            <sz val="9"/>
            <color indexed="81"/>
            <rFont val="Tahoma"/>
            <family val="2"/>
          </rPr>
          <t>Compiling Organisation</t>
        </r>
      </text>
    </comment>
    <comment ref="A25" authorId="1" shapeId="0">
      <text>
        <r>
          <rPr>
            <sz val="9"/>
            <color indexed="81"/>
            <rFont val="Arial"/>
            <family val="2"/>
          </rPr>
          <t>Consolidation</t>
        </r>
      </text>
    </comment>
    <comment ref="A27" authorId="1" shapeId="0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comments3.xml><?xml version="1.0" encoding="utf-8"?>
<comments xmlns="http://schemas.openxmlformats.org/spreadsheetml/2006/main">
  <authors>
    <author>YNESTA Isabelle</author>
    <author>santoed</author>
    <author>SURANYI Daniel</author>
    <author>larosa</author>
    <author>DUCHON Tomas (ESTAT)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Please enter your ISO-2 country code.
</t>
        </r>
      </text>
    </comment>
    <comment ref="A7" authorId="1" shapeId="0">
      <text>
        <r>
          <rPr>
            <sz val="9"/>
            <color indexed="81"/>
            <rFont val="Arial"/>
            <family val="2"/>
          </rPr>
          <t>National accounts price concepts</t>
        </r>
      </text>
    </comment>
    <comment ref="A8" authorId="2" shapeId="0">
      <text>
        <r>
          <rPr>
            <sz val="9"/>
            <color indexed="81"/>
            <rFont val="Tahoma"/>
            <family val="2"/>
          </rPr>
          <t>Price reference year</t>
        </r>
      </text>
    </comment>
    <comment ref="A11" authorId="1" shapeId="0">
      <text>
        <r>
          <rPr>
            <sz val="9"/>
            <color indexed="81"/>
            <rFont val="Arial"/>
            <family val="2"/>
          </rPr>
          <t xml:space="preserve">National accounts valuation concepts / Recording convention
</t>
        </r>
      </text>
    </comment>
    <comment ref="A12" authorId="1" shapeId="0">
      <text>
        <r>
          <rPr>
            <sz val="9"/>
            <color indexed="81"/>
            <rFont val="Arial"/>
            <family val="2"/>
          </rPr>
          <t>Stocks, Transactions, Other Flows</t>
        </r>
      </text>
    </comment>
    <comment ref="A13" authorId="1" shapeId="0">
      <text>
        <r>
          <rPr>
            <sz val="9"/>
            <color indexed="81"/>
            <rFont val="Arial"/>
            <family val="2"/>
          </rPr>
          <t xml:space="preserve">Instrument and Assets Classification
</t>
        </r>
      </text>
    </comment>
    <comment ref="A16" authorId="1" shapeId="0">
      <text>
        <r>
          <rPr>
            <sz val="9"/>
            <color indexed="81"/>
            <rFont val="Arial"/>
            <family val="2"/>
          </rPr>
          <t xml:space="preserve">Reference institutional sector
</t>
        </r>
      </text>
    </comment>
    <comment ref="B16" authorId="3" shapeId="0">
      <text>
        <r>
          <rPr>
            <sz val="10"/>
            <color indexed="81"/>
            <rFont val="Tahoma"/>
            <family val="2"/>
          </rPr>
          <t>Budgetary Central Government</t>
        </r>
      </text>
    </comment>
    <comment ref="A17" authorId="1" shapeId="0">
      <text>
        <r>
          <rPr>
            <sz val="9"/>
            <color indexed="81"/>
            <rFont val="Arial"/>
            <family val="2"/>
          </rPr>
          <t>Counterpart area</t>
        </r>
      </text>
    </comment>
    <comment ref="A18" authorId="1" shapeId="0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9" authorId="4" shapeId="0">
      <text>
        <r>
          <rPr>
            <sz val="9"/>
            <color indexed="81"/>
            <rFont val="Tahoma"/>
            <family val="2"/>
          </rPr>
          <t xml:space="preserve">Activity classification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4" shapeId="0">
      <text>
        <r>
          <rPr>
            <sz val="9"/>
            <color indexed="81"/>
            <rFont val="Tahoma"/>
            <family val="2"/>
          </rPr>
          <t>Activity classification</t>
        </r>
      </text>
    </comment>
    <comment ref="A21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2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3" authorId="1" shapeId="0">
      <text>
        <r>
          <rPr>
            <sz val="9"/>
            <color indexed="81"/>
            <rFont val="Arial"/>
            <family val="2"/>
          </rPr>
          <t xml:space="preserve">COICOP, COFOG, COPNI or COPP
</t>
        </r>
      </text>
    </comment>
    <comment ref="A24" authorId="1" shapeId="0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E24" authorId="2" shapeId="0">
      <text>
        <r>
          <rPr>
            <sz val="9"/>
            <color indexed="81"/>
            <rFont val="Tahoma"/>
            <family val="2"/>
          </rPr>
          <t>Compiling Organisation</t>
        </r>
      </text>
    </comment>
    <comment ref="A25" authorId="1" shapeId="0">
      <text>
        <r>
          <rPr>
            <sz val="9"/>
            <color indexed="81"/>
            <rFont val="Arial"/>
            <family val="2"/>
          </rPr>
          <t>Consolidation</t>
        </r>
      </text>
    </comment>
    <comment ref="A27" authorId="1" shapeId="0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comments4.xml><?xml version="1.0" encoding="utf-8"?>
<comments xmlns="http://schemas.openxmlformats.org/spreadsheetml/2006/main">
  <authors>
    <author>YNESTA Isabelle</author>
    <author>santoed</author>
    <author>SURANYI Daniel</author>
    <author>DUCHON Tomas (ESTAT)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Please enter your ISO-2 country code.
</t>
        </r>
      </text>
    </comment>
    <comment ref="A7" authorId="1" shapeId="0">
      <text>
        <r>
          <rPr>
            <sz val="9"/>
            <color indexed="81"/>
            <rFont val="Arial"/>
            <family val="2"/>
          </rPr>
          <t>National accounts price concepts</t>
        </r>
      </text>
    </comment>
    <comment ref="A8" authorId="2" shapeId="0">
      <text>
        <r>
          <rPr>
            <sz val="9"/>
            <color indexed="81"/>
            <rFont val="Tahoma"/>
            <family val="2"/>
          </rPr>
          <t>Price reference year</t>
        </r>
      </text>
    </comment>
    <comment ref="A11" authorId="1" shapeId="0">
      <text>
        <r>
          <rPr>
            <sz val="9"/>
            <color indexed="81"/>
            <rFont val="Arial"/>
            <family val="2"/>
          </rPr>
          <t xml:space="preserve">National accounts valuation concepts / Recording convention
</t>
        </r>
      </text>
    </comment>
    <comment ref="A12" authorId="1" shapeId="0">
      <text>
        <r>
          <rPr>
            <sz val="9"/>
            <color indexed="81"/>
            <rFont val="Arial"/>
            <family val="2"/>
          </rPr>
          <t>Stocks, Transactions, Other Flows</t>
        </r>
      </text>
    </comment>
    <comment ref="A13" authorId="1" shapeId="0">
      <text>
        <r>
          <rPr>
            <sz val="9"/>
            <color indexed="81"/>
            <rFont val="Arial"/>
            <family val="2"/>
          </rPr>
          <t xml:space="preserve">Instrument and Assets Classification
</t>
        </r>
      </text>
    </comment>
    <comment ref="A16" authorId="1" shapeId="0">
      <text>
        <r>
          <rPr>
            <sz val="9"/>
            <color indexed="81"/>
            <rFont val="Arial"/>
            <family val="2"/>
          </rPr>
          <t xml:space="preserve">Reference institutional sector
</t>
        </r>
      </text>
    </comment>
    <comment ref="A17" authorId="1" shapeId="0">
      <text>
        <r>
          <rPr>
            <sz val="9"/>
            <color indexed="81"/>
            <rFont val="Arial"/>
            <family val="2"/>
          </rPr>
          <t>Counterpart area</t>
        </r>
      </text>
    </comment>
    <comment ref="A18" authorId="1" shapeId="0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9" authorId="3" shapeId="0">
      <text>
        <r>
          <rPr>
            <sz val="9"/>
            <color indexed="81"/>
            <rFont val="Tahoma"/>
            <family val="2"/>
          </rPr>
          <t xml:space="preserve">Activity classification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3" shapeId="0">
      <text>
        <r>
          <rPr>
            <sz val="9"/>
            <color indexed="81"/>
            <rFont val="Tahoma"/>
            <family val="2"/>
          </rPr>
          <t>Activity classification</t>
        </r>
      </text>
    </comment>
    <comment ref="A21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2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3" authorId="1" shapeId="0">
      <text>
        <r>
          <rPr>
            <sz val="9"/>
            <color indexed="81"/>
            <rFont val="Arial"/>
            <family val="2"/>
          </rPr>
          <t xml:space="preserve">COICOP, COFOG, COPNI or COPP
</t>
        </r>
      </text>
    </comment>
    <comment ref="A24" authorId="1" shapeId="0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E24" authorId="2" shapeId="0">
      <text>
        <r>
          <rPr>
            <sz val="9"/>
            <color indexed="81"/>
            <rFont val="Tahoma"/>
            <family val="2"/>
          </rPr>
          <t>Compiling Organisation</t>
        </r>
      </text>
    </comment>
    <comment ref="A25" authorId="1" shapeId="0">
      <text>
        <r>
          <rPr>
            <sz val="9"/>
            <color indexed="81"/>
            <rFont val="Arial"/>
            <family val="2"/>
          </rPr>
          <t>Consolidation</t>
        </r>
      </text>
    </comment>
    <comment ref="A27" authorId="1" shapeId="0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comments5.xml><?xml version="1.0" encoding="utf-8"?>
<comments xmlns="http://schemas.openxmlformats.org/spreadsheetml/2006/main">
  <authors>
    <author>YNESTA Isabelle</author>
    <author>santoed</author>
    <author>SURANYI Daniel</author>
    <author>DUCHON Tomas (ESTAT)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Please enter your ISO-2 country code.
</t>
        </r>
      </text>
    </comment>
    <comment ref="A7" authorId="1" shapeId="0">
      <text>
        <r>
          <rPr>
            <sz val="9"/>
            <color indexed="81"/>
            <rFont val="Arial"/>
            <family val="2"/>
          </rPr>
          <t>National accounts price concepts</t>
        </r>
      </text>
    </comment>
    <comment ref="A8" authorId="2" shapeId="0">
      <text>
        <r>
          <rPr>
            <sz val="9"/>
            <color indexed="81"/>
            <rFont val="Tahoma"/>
            <family val="2"/>
          </rPr>
          <t>Price reference year</t>
        </r>
      </text>
    </comment>
    <comment ref="A11" authorId="1" shapeId="0">
      <text>
        <r>
          <rPr>
            <sz val="9"/>
            <color indexed="81"/>
            <rFont val="Arial"/>
            <family val="2"/>
          </rPr>
          <t xml:space="preserve">National accounts valuation concepts / Recording convention
</t>
        </r>
      </text>
    </comment>
    <comment ref="A12" authorId="1" shapeId="0">
      <text>
        <r>
          <rPr>
            <sz val="9"/>
            <color indexed="81"/>
            <rFont val="Arial"/>
            <family val="2"/>
          </rPr>
          <t>Stocks, Transactions, Other Flows</t>
        </r>
      </text>
    </comment>
    <comment ref="A13" authorId="1" shapeId="0">
      <text>
        <r>
          <rPr>
            <sz val="9"/>
            <color indexed="81"/>
            <rFont val="Arial"/>
            <family val="2"/>
          </rPr>
          <t xml:space="preserve">Instrument and Assets Classification
</t>
        </r>
      </text>
    </comment>
    <comment ref="A16" authorId="1" shapeId="0">
      <text>
        <r>
          <rPr>
            <sz val="9"/>
            <color indexed="81"/>
            <rFont val="Arial"/>
            <family val="2"/>
          </rPr>
          <t xml:space="preserve">Reference institutional sector
</t>
        </r>
      </text>
    </comment>
    <comment ref="A17" authorId="1" shapeId="0">
      <text>
        <r>
          <rPr>
            <sz val="9"/>
            <color indexed="81"/>
            <rFont val="Arial"/>
            <family val="2"/>
          </rPr>
          <t>Counterpart area</t>
        </r>
      </text>
    </comment>
    <comment ref="A18" authorId="1" shapeId="0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9" authorId="3" shapeId="0">
      <text>
        <r>
          <rPr>
            <sz val="9"/>
            <color indexed="81"/>
            <rFont val="Tahoma"/>
            <family val="2"/>
          </rPr>
          <t xml:space="preserve">Activity classification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3" shapeId="0">
      <text>
        <r>
          <rPr>
            <sz val="9"/>
            <color indexed="81"/>
            <rFont val="Tahoma"/>
            <family val="2"/>
          </rPr>
          <t>Activity classification</t>
        </r>
      </text>
    </comment>
    <comment ref="A21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2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3" authorId="1" shapeId="0">
      <text>
        <r>
          <rPr>
            <sz val="9"/>
            <color indexed="81"/>
            <rFont val="Arial"/>
            <family val="2"/>
          </rPr>
          <t xml:space="preserve">COICOP, COFOG, COPNI or COPP
</t>
        </r>
      </text>
    </comment>
    <comment ref="A24" authorId="1" shapeId="0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E24" authorId="2" shapeId="0">
      <text>
        <r>
          <rPr>
            <sz val="9"/>
            <color indexed="81"/>
            <rFont val="Tahoma"/>
            <family val="2"/>
          </rPr>
          <t>Compiling Organisation</t>
        </r>
      </text>
    </comment>
    <comment ref="A25" authorId="1" shapeId="0">
      <text>
        <r>
          <rPr>
            <sz val="9"/>
            <color indexed="81"/>
            <rFont val="Arial"/>
            <family val="2"/>
          </rPr>
          <t>Consolidation</t>
        </r>
      </text>
    </comment>
    <comment ref="A27" authorId="1" shapeId="0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comments6.xml><?xml version="1.0" encoding="utf-8"?>
<comments xmlns="http://schemas.openxmlformats.org/spreadsheetml/2006/main">
  <authors>
    <author>YNESTA Isabelle</author>
    <author>santoed</author>
    <author>SURANYI Daniel</author>
    <author>larosa</author>
    <author>DUCHON Tomas (ESTAT)</author>
  </authors>
  <commentList>
    <comment ref="B4" authorId="0" shapeId="0">
      <text>
        <r>
          <rPr>
            <sz val="9"/>
            <color indexed="81"/>
            <rFont val="Tahoma"/>
            <family val="2"/>
          </rPr>
          <t xml:space="preserve">Please enter your ISO-2 country code.
</t>
        </r>
      </text>
    </comment>
    <comment ref="A7" authorId="1" shapeId="0">
      <text>
        <r>
          <rPr>
            <sz val="9"/>
            <color indexed="81"/>
            <rFont val="Arial"/>
            <family val="2"/>
          </rPr>
          <t>National accounts price concepts</t>
        </r>
      </text>
    </comment>
    <comment ref="A8" authorId="2" shapeId="0">
      <text>
        <r>
          <rPr>
            <sz val="9"/>
            <color indexed="81"/>
            <rFont val="Tahoma"/>
            <family val="2"/>
          </rPr>
          <t>Price reference year</t>
        </r>
      </text>
    </comment>
    <comment ref="A11" authorId="1" shapeId="0">
      <text>
        <r>
          <rPr>
            <sz val="9"/>
            <color indexed="81"/>
            <rFont val="Arial"/>
            <family val="2"/>
          </rPr>
          <t xml:space="preserve">National accounts valuation concepts / Recording convention
</t>
        </r>
      </text>
    </comment>
    <comment ref="A12" authorId="1" shapeId="0">
      <text>
        <r>
          <rPr>
            <sz val="9"/>
            <color indexed="81"/>
            <rFont val="Arial"/>
            <family val="2"/>
          </rPr>
          <t>Stocks, Transactions, Other Flows</t>
        </r>
      </text>
    </comment>
    <comment ref="A13" authorId="1" shapeId="0">
      <text>
        <r>
          <rPr>
            <sz val="9"/>
            <color indexed="81"/>
            <rFont val="Arial"/>
            <family val="2"/>
          </rPr>
          <t xml:space="preserve">Instrument and Assets Classification
</t>
        </r>
      </text>
    </comment>
    <comment ref="A16" authorId="1" shapeId="0">
      <text>
        <r>
          <rPr>
            <sz val="9"/>
            <color indexed="81"/>
            <rFont val="Arial"/>
            <family val="2"/>
          </rPr>
          <t xml:space="preserve">Reference institutional sector
</t>
        </r>
      </text>
    </comment>
    <comment ref="B16" authorId="3" shapeId="0">
      <text>
        <r>
          <rPr>
            <sz val="10"/>
            <color indexed="81"/>
            <rFont val="Tahoma"/>
            <family val="2"/>
          </rPr>
          <t xml:space="preserve">Public sector </t>
        </r>
      </text>
    </comment>
    <comment ref="A17" authorId="1" shapeId="0">
      <text>
        <r>
          <rPr>
            <sz val="9"/>
            <color indexed="81"/>
            <rFont val="Arial"/>
            <family val="2"/>
          </rPr>
          <t>Counterpart area</t>
        </r>
      </text>
    </comment>
    <comment ref="A18" authorId="1" shapeId="0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9" authorId="4" shapeId="0">
      <text>
        <r>
          <rPr>
            <sz val="9"/>
            <color indexed="81"/>
            <rFont val="Tahoma"/>
            <family val="2"/>
          </rPr>
          <t xml:space="preserve">Activity classification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0" authorId="4" shapeId="0">
      <text>
        <r>
          <rPr>
            <sz val="9"/>
            <color indexed="81"/>
            <rFont val="Tahoma"/>
            <family val="2"/>
          </rPr>
          <t>Activity classification</t>
        </r>
      </text>
    </comment>
    <comment ref="A21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2" authorId="1" shapeId="0">
      <text>
        <r>
          <rPr>
            <sz val="9"/>
            <color indexed="81"/>
            <rFont val="Arial"/>
            <family val="2"/>
          </rPr>
          <t>Product classification</t>
        </r>
      </text>
    </comment>
    <comment ref="A23" authorId="1" shapeId="0">
      <text>
        <r>
          <rPr>
            <sz val="9"/>
            <color indexed="81"/>
            <rFont val="Arial"/>
            <family val="2"/>
          </rPr>
          <t xml:space="preserve">COICOP, COFOG, COPNI or COPP
</t>
        </r>
      </text>
    </comment>
    <comment ref="A24" authorId="1" shapeId="0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E24" authorId="2" shapeId="0">
      <text>
        <r>
          <rPr>
            <sz val="9"/>
            <color indexed="81"/>
            <rFont val="Tahoma"/>
            <family val="2"/>
          </rPr>
          <t>Compiling Organisation</t>
        </r>
      </text>
    </comment>
    <comment ref="A25" authorId="1" shapeId="0">
      <text>
        <r>
          <rPr>
            <sz val="9"/>
            <color indexed="81"/>
            <rFont val="Arial"/>
            <family val="2"/>
          </rPr>
          <t>Consolidation</t>
        </r>
      </text>
    </comment>
    <comment ref="A27" authorId="1" shapeId="0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comments8.xml><?xml version="1.0" encoding="utf-8"?>
<comments xmlns="http://schemas.openxmlformats.org/spreadsheetml/2006/main">
  <authors>
    <author>DVORAK Pavel (ESTAT)</author>
    <author>ANDREEV Mihail (ESTAT)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(ESTAT): DEBT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(ESTAT): QFAGG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S.11001 codes</t>
        </r>
      </text>
    </comment>
  </commentList>
</comments>
</file>

<file path=xl/connections.xml><?xml version="1.0" encoding="utf-8"?>
<connections xmlns="http://schemas.openxmlformats.org/spreadsheetml/2006/main">
  <connection id="1" name="debt_generic_extract_20170719_121102_1" type="6" refreshedVersion="0" background="1">
    <textPr prompt="0" sourceFile="\\fame3prod.cc.cec.eu.int\fame-estat\econ\DEBT\EXTRACT\debt_generic_extract_20170719_121102_1.csv">
      <textFields>
        <textField/>
      </textFields>
    </textPr>
  </connection>
  <connection id="2" name="debt_generic_extract_20180904_100115_1" type="6" refreshedVersion="0" background="1">
    <textPr prompt="0" sourceFile="\\fame3prod.cc.cec.eu.int\fame-estat\econ\DEBT\EXTRACT\debt_generic_extract_20180904_100115_1.csv">
      <textFields>
        <textField/>
      </textFields>
    </textPr>
  </connection>
  <connection id="3" name="debt_generic_extract_20190707_172548_1" type="6" refreshedVersion="0" background="1">
    <textPr prompt="0" sourceFile="\\fame3prod.cc.cec.eu.int\fame-estat\econ\DEBT\EXTRACT\debt_generic_extract_20190707_172548_1.csv">
      <textFields>
        <textField/>
      </textFields>
    </textPr>
  </connection>
</connections>
</file>

<file path=xl/sharedStrings.xml><?xml version="1.0" encoding="utf-8"?>
<sst xmlns="http://schemas.openxmlformats.org/spreadsheetml/2006/main" count="60940" uniqueCount="544">
  <si>
    <t>REF_AREA:</t>
  </si>
  <si>
    <t>TIME:</t>
  </si>
  <si>
    <t>Col 1</t>
  </si>
  <si>
    <t>UNIT_MULT:</t>
  </si>
  <si>
    <t>ADJUSTMENT:</t>
  </si>
  <si>
    <t>DECIMALS:</t>
  </si>
  <si>
    <t>Control start:</t>
  </si>
  <si>
    <t>FREQ:</t>
  </si>
  <si>
    <t>Data start:</t>
  </si>
  <si>
    <t>Sender name:</t>
  </si>
  <si>
    <t>Sender e-mail:</t>
  </si>
  <si>
    <t>Version:</t>
  </si>
  <si>
    <t>Update:</t>
  </si>
  <si>
    <t>Date:</t>
  </si>
  <si>
    <t>TIME ▼</t>
  </si>
  <si>
    <t>F</t>
  </si>
  <si>
    <t>PRICES:</t>
  </si>
  <si>
    <t>REF_YEAR_PRICE:</t>
  </si>
  <si>
    <t>STO:</t>
  </si>
  <si>
    <t>INSTR_ASSETS_CLASSIFICATION:</t>
  </si>
  <si>
    <t>REF_SECTOR:</t>
  </si>
  <si>
    <t>COUNTERPART_AREA:</t>
  </si>
  <si>
    <t>ACTIVITY_TO:</t>
  </si>
  <si>
    <t>ACCOUNTING_ENTRY:</t>
  </si>
  <si>
    <t>CURRENCY_DENOMINATION:</t>
  </si>
  <si>
    <t>TABLE_IDENTIFIER:</t>
  </si>
  <si>
    <t>UNIT_MEASURE:</t>
  </si>
  <si>
    <t>VALUATION:</t>
  </si>
  <si>
    <t>TRANSFORMATION:</t>
  </si>
  <si>
    <t>C</t>
  </si>
  <si>
    <t>L</t>
  </si>
  <si>
    <t>PRODUCT_TO:</t>
  </si>
  <si>
    <t>PENSIONS:</t>
  </si>
  <si>
    <t>COUNTERPART_SECTOR:</t>
  </si>
  <si>
    <t>OBS_STATUS</t>
  </si>
  <si>
    <t>OBS_CONF</t>
  </si>
  <si>
    <t>M</t>
  </si>
  <si>
    <t>S</t>
  </si>
  <si>
    <t>Q</t>
  </si>
  <si>
    <t>N</t>
  </si>
  <si>
    <t>EXPENDITURE:</t>
  </si>
  <si>
    <t>INSTR_ASSETS_CLASSIFICATION ►</t>
  </si>
  <si>
    <t>Row 33</t>
  </si>
  <si>
    <t>Row 34</t>
  </si>
  <si>
    <t>ACTIVITY:</t>
  </si>
  <si>
    <t>PRODUCT:</t>
  </si>
  <si>
    <t>COMPILING_ORG</t>
  </si>
  <si>
    <t>Sender Footnotes</t>
  </si>
  <si>
    <t>TIME_FORMAT:</t>
  </si>
  <si>
    <t>F11</t>
  </si>
  <si>
    <t>F12</t>
  </si>
  <si>
    <t>REF_PERIOD_DETAIL</t>
  </si>
  <si>
    <t>Observation</t>
  </si>
  <si>
    <t>EMBARGO_DATE</t>
  </si>
  <si>
    <t>LAST_UDDATE</t>
  </si>
  <si>
    <t>TIME_PER_COLLECT:</t>
  </si>
  <si>
    <t>CONSOLIDATION:</t>
  </si>
  <si>
    <t>PSD</t>
  </si>
  <si>
    <t>LE</t>
  </si>
  <si>
    <t>ESA2010/SNA08 Questionnaire PSD - PUBLIC SECTOR DEBT</t>
  </si>
  <si>
    <t>6</t>
  </si>
  <si>
    <t>_Z</t>
  </si>
  <si>
    <t>MATURITY</t>
  </si>
  <si>
    <t>CUSTOM_BREAKDOWN:</t>
  </si>
  <si>
    <t>_T</t>
  </si>
  <si>
    <t>S13</t>
  </si>
  <si>
    <t>OECD
Footnotes</t>
  </si>
  <si>
    <t>V</t>
  </si>
  <si>
    <t>XDC</t>
  </si>
  <si>
    <t>MATURITY ►</t>
  </si>
  <si>
    <t>row 35</t>
  </si>
  <si>
    <t>CURRENCY_DENOMINATION ►</t>
  </si>
  <si>
    <t>Currency and Deposits</t>
  </si>
  <si>
    <t>F2</t>
  </si>
  <si>
    <t>1</t>
  </si>
  <si>
    <t>2</t>
  </si>
  <si>
    <t>F3</t>
  </si>
  <si>
    <t>3</t>
  </si>
  <si>
    <t>Debt Securiites</t>
  </si>
  <si>
    <t>Loans</t>
  </si>
  <si>
    <t>F4</t>
  </si>
  <si>
    <t>4</t>
  </si>
  <si>
    <t>Insurance, pensions &amp; standardized guarantee shemes</t>
  </si>
  <si>
    <t>F6</t>
  </si>
  <si>
    <t>5</t>
  </si>
  <si>
    <t>Other accounts payable</t>
  </si>
  <si>
    <t>LS</t>
  </si>
  <si>
    <t>F8</t>
  </si>
  <si>
    <t>row 36</t>
  </si>
  <si>
    <t>VALUATION ►</t>
  </si>
  <si>
    <t>A37</t>
  </si>
  <si>
    <t>B38</t>
  </si>
  <si>
    <t>LL</t>
  </si>
  <si>
    <t>Special Drowing Rights</t>
  </si>
  <si>
    <t>T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</si>
  <si>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</si>
  <si>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</si>
  <si>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</si>
  <si>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</si>
  <si>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</si>
  <si>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</si>
  <si>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</si>
  <si>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</si>
  <si>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</si>
  <si>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</si>
  <si>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</si>
  <si>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</si>
  <si>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</si>
  <si>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</si>
  <si>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</si>
  <si>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</si>
  <si>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</si>
  <si>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</si>
  <si>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</si>
  <si>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</si>
  <si>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</si>
  <si>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</si>
  <si>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</si>
  <si>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</si>
  <si>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FLD</t>
  </si>
  <si>
    <t>FLE</t>
  </si>
  <si>
    <t>Debt securities at market value</t>
  </si>
  <si>
    <t>31</t>
  </si>
  <si>
    <t>Short-term debt by original maturity, at nominal value</t>
  </si>
  <si>
    <t>Long-term debt by original maturity, With payment due in one year or less, at nominal value</t>
  </si>
  <si>
    <t>Long-term debt by original maturity, With payment due in more than one year, at nominal value</t>
  </si>
  <si>
    <t>Total debt, at nominal value</t>
  </si>
  <si>
    <t>Total debt, at nominal value, Domestic curreny</t>
  </si>
  <si>
    <t>Total debt, at nominal value, Foreign curreny</t>
  </si>
  <si>
    <t>Total debt, at nominal value, Domestic creditor</t>
  </si>
  <si>
    <t>Total debt, at nominal value, External creditor</t>
  </si>
  <si>
    <t>S1311</t>
  </si>
  <si>
    <t>S1311B</t>
  </si>
  <si>
    <t>S11001</t>
  </si>
  <si>
    <t>S12001</t>
  </si>
  <si>
    <t>S1ZS</t>
  </si>
  <si>
    <t>32</t>
  </si>
  <si>
    <t>Long-term debt, Total</t>
  </si>
  <si>
    <t>Element</t>
  </si>
  <si>
    <t>Type</t>
  </si>
  <si>
    <t>PosType</t>
  </si>
  <si>
    <t>Position</t>
  </si>
  <si>
    <t>DataStart</t>
  </si>
  <si>
    <t>FREQ</t>
  </si>
  <si>
    <t>DIM</t>
  </si>
  <si>
    <t>CELL</t>
  </si>
  <si>
    <t>B3</t>
  </si>
  <si>
    <t>REF_AREA</t>
  </si>
  <si>
    <t>B4</t>
  </si>
  <si>
    <t>ADJUSTMENT</t>
  </si>
  <si>
    <t>B6</t>
  </si>
  <si>
    <t>TRANSFORMATION</t>
  </si>
  <si>
    <t>B10</t>
  </si>
  <si>
    <t>PRICES</t>
  </si>
  <si>
    <t>B7</t>
  </si>
  <si>
    <t>VALUATION</t>
  </si>
  <si>
    <t>ROW</t>
  </si>
  <si>
    <t>36</t>
  </si>
  <si>
    <t>STO</t>
  </si>
  <si>
    <t>B12</t>
  </si>
  <si>
    <t>INSTR_ASSET</t>
  </si>
  <si>
    <t>REF_SECTOR</t>
  </si>
  <si>
    <t>B16</t>
  </si>
  <si>
    <t>COUNTERPART_AREA</t>
  </si>
  <si>
    <t>B17</t>
  </si>
  <si>
    <t>COUNTERPART_SECTOR</t>
  </si>
  <si>
    <t>B18</t>
  </si>
  <si>
    <t>ACTIVITY</t>
  </si>
  <si>
    <t>SKIP</t>
  </si>
  <si>
    <t>ACTIVITY_TO</t>
  </si>
  <si>
    <t>PRODUCT</t>
  </si>
  <si>
    <t>PRODUCT_TO</t>
  </si>
  <si>
    <t>EXPENDITURE</t>
  </si>
  <si>
    <t>B23</t>
  </si>
  <si>
    <t>ACCOUNTING_ENTRY</t>
  </si>
  <si>
    <t>B24</t>
  </si>
  <si>
    <t>CONSOLIDATION</t>
  </si>
  <si>
    <t>B25</t>
  </si>
  <si>
    <t>UNIT_MEASURE</t>
  </si>
  <si>
    <t>B9</t>
  </si>
  <si>
    <t>CURRENCY_DENOM</t>
  </si>
  <si>
    <t>CUST_BREAKDOWN</t>
  </si>
  <si>
    <t>B15</t>
  </si>
  <si>
    <t>COLUMN</t>
  </si>
  <si>
    <t>ATT</t>
  </si>
  <si>
    <t>OBS_LEVEL</t>
  </si>
  <si>
    <t>CONF_STATUS</t>
  </si>
  <si>
    <t>TIME_FORMAT</t>
  </si>
  <si>
    <t>F5</t>
  </si>
  <si>
    <t>TIME_PER_COLLECT</t>
  </si>
  <si>
    <t>F22</t>
  </si>
  <si>
    <t>CUST_BREAKDOWN_LB</t>
  </si>
  <si>
    <t>REF_YEAR_PRICE</t>
  </si>
  <si>
    <t>B8</t>
  </si>
  <si>
    <t>COMMENT_OBS</t>
  </si>
  <si>
    <t>DECIMALS</t>
  </si>
  <si>
    <t>TABLE_IDENTIFIER</t>
  </si>
  <si>
    <t>B2</t>
  </si>
  <si>
    <t>TITLE</t>
  </si>
  <si>
    <t>UNIT_MULT</t>
  </si>
  <si>
    <t>LAST_UPDATE</t>
  </si>
  <si>
    <t>F23</t>
  </si>
  <si>
    <t>F18</t>
  </si>
  <si>
    <t>F24</t>
  </si>
  <si>
    <t>COMMENT_DSET</t>
  </si>
  <si>
    <t>L25</t>
  </si>
  <si>
    <t>OBS_EDP_WBB</t>
  </si>
  <si>
    <t>COLL_PERIOD</t>
  </si>
  <si>
    <t>TIME_PERIOD</t>
  </si>
  <si>
    <t>0</t>
  </si>
  <si>
    <t>P3M</t>
  </si>
  <si>
    <t>2008-Q1</t>
  </si>
  <si>
    <t>X1</t>
  </si>
  <si>
    <t>S1</t>
  </si>
  <si>
    <t>W0</t>
  </si>
  <si>
    <t>GFS_ECOFUNC</t>
  </si>
  <si>
    <t>GFS_TAXCAT</t>
  </si>
  <si>
    <t>COMMENT_TS</t>
  </si>
  <si>
    <t>VERSION:</t>
  </si>
  <si>
    <t>PRE_BREAK_VALUE</t>
  </si>
  <si>
    <t>DATA_COMP</t>
  </si>
  <si>
    <t>CURRENCY</t>
  </si>
  <si>
    <t>1995-Q1</t>
  </si>
  <si>
    <t>1995-Q2</t>
  </si>
  <si>
    <t>1995-Q3</t>
  </si>
  <si>
    <t>1995-Q4</t>
  </si>
  <si>
    <t>1996-Q1</t>
  </si>
  <si>
    <t>1996-Q2</t>
  </si>
  <si>
    <t>1996-Q3</t>
  </si>
  <si>
    <t>1996-Q4</t>
  </si>
  <si>
    <t>1997-Q1</t>
  </si>
  <si>
    <t>1997-Q2</t>
  </si>
  <si>
    <t>1997-Q3</t>
  </si>
  <si>
    <t>1997-Q4</t>
  </si>
  <si>
    <t>1998-Q1</t>
  </si>
  <si>
    <t>1998-Q2</t>
  </si>
  <si>
    <t>1998-Q3</t>
  </si>
  <si>
    <t>1998-Q4</t>
  </si>
  <si>
    <t>1999-Q1</t>
  </si>
  <si>
    <t>1999-Q2</t>
  </si>
  <si>
    <t>1999-Q3</t>
  </si>
  <si>
    <t>1999-Q4</t>
  </si>
  <si>
    <t>2000-Q1</t>
  </si>
  <si>
    <t>2000-Q2</t>
  </si>
  <si>
    <t>2000-Q3</t>
  </si>
  <si>
    <t>2000-Q4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</si>
  <si>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</si>
  <si>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</si>
  <si>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</si>
  <si>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</si>
  <si>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</si>
  <si>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</si>
  <si>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</si>
  <si>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</si>
  <si>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</si>
  <si>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</si>
  <si>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</si>
  <si>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</si>
  <si>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</si>
  <si>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</si>
  <si>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</si>
  <si>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</si>
  <si>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</si>
  <si>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</si>
  <si>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</si>
  <si>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</si>
  <si>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</si>
  <si>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</si>
  <si>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</si>
  <si>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</si>
  <si>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</si>
  <si>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</si>
  <si>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</si>
  <si>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</si>
  <si>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</si>
  <si>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</si>
  <si>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</si>
  <si>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</si>
  <si>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</si>
  <si>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</si>
  <si>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</si>
  <si>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</si>
  <si>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</si>
  <si>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</si>
  <si>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</si>
  <si>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</si>
  <si>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</si>
  <si>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</si>
  <si>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</si>
  <si>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</si>
  <si>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</si>
  <si>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</si>
  <si>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</si>
  <si>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</si>
  <si>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</si>
  <si>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</si>
  <si>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</si>
  <si>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</si>
  <si>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</si>
  <si>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</si>
  <si>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</si>
  <si>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</si>
  <si>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</si>
  <si>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</si>
  <si>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</si>
  <si>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Please complete the empty yellow shaded cells with relevant information.</t>
  </si>
  <si>
    <t>Please do not make any changes to the format of the questionnaire as our updating routines are based on this fixed format.</t>
  </si>
  <si>
    <t>A</t>
  </si>
  <si>
    <t>Special Drawing Rights</t>
  </si>
  <si>
    <t>OBS_STATUS: A = Normal (Default)</t>
  </si>
  <si>
    <t>OBS_CONF: F = Free (Default)</t>
  </si>
  <si>
    <t>Excel Template V1.4a</t>
  </si>
  <si>
    <t>Missing data:</t>
  </si>
  <si>
    <t xml:space="preserve">Zero values: </t>
  </si>
  <si>
    <t xml:space="preserve"> 0 = "exist but value is zero or considered as zero"</t>
  </si>
  <si>
    <r>
      <t xml:space="preserve">For missing data, </t>
    </r>
    <r>
      <rPr>
        <b/>
        <sz val="8"/>
        <color indexed="10"/>
        <rFont val="Arial"/>
        <family val="2"/>
      </rPr>
      <t>the value is reported as "NaN"</t>
    </r>
    <r>
      <rPr>
        <sz val="8"/>
        <rFont val="Arial"/>
        <family val="2"/>
      </rPr>
      <t>. The observation status is reported as:</t>
    </r>
    <r>
      <rPr>
        <b/>
        <sz val="8"/>
        <color indexed="10"/>
        <rFont val="Arial"/>
        <family val="2"/>
      </rPr>
      <t xml:space="preserve"> L </t>
    </r>
    <r>
      <rPr>
        <sz val="8"/>
        <rFont val="Arial"/>
        <family val="2"/>
      </rPr>
      <t>for data that exists but was not collected,</t>
    </r>
    <r>
      <rPr>
        <b/>
        <sz val="8"/>
        <color indexed="10"/>
        <rFont val="Arial"/>
        <family val="2"/>
      </rPr>
      <t xml:space="preserve"> M</t>
    </r>
    <r>
      <rPr>
        <sz val="8"/>
        <rFont val="Arial"/>
        <family val="2"/>
      </rPr>
      <t xml:space="preserve"> for other reasons (e.g. not applicable).</t>
    </r>
  </si>
  <si>
    <r>
      <t xml:space="preserve">For missing data, </t>
    </r>
    <r>
      <rPr>
        <b/>
        <sz val="8"/>
        <color indexed="10"/>
        <rFont val="Arial"/>
        <family val="2"/>
      </rPr>
      <t>the value is reported as "NaN"</t>
    </r>
    <r>
      <rPr>
        <sz val="8"/>
        <rFont val="Arial"/>
        <family val="2"/>
      </rPr>
      <t>. The observation status is reported as:</t>
    </r>
    <r>
      <rPr>
        <b/>
        <sz val="8"/>
        <color indexed="10"/>
        <rFont val="Arial"/>
        <family val="2"/>
      </rPr>
      <t xml:space="preserve"> L</t>
    </r>
    <r>
      <rPr>
        <sz val="8"/>
        <rFont val="Arial"/>
        <family val="2"/>
      </rPr>
      <t xml:space="preserve"> for data that exists but was not collected, </t>
    </r>
    <r>
      <rPr>
        <b/>
        <sz val="8"/>
        <color indexed="10"/>
        <rFont val="Arial"/>
        <family val="2"/>
      </rPr>
      <t>M</t>
    </r>
    <r>
      <rPr>
        <sz val="8"/>
        <rFont val="Arial"/>
        <family val="2"/>
      </rPr>
      <t xml:space="preserve"> for other reasons (e.g. not applicable).</t>
    </r>
  </si>
  <si>
    <t>2016-Q1</t>
  </si>
  <si>
    <t>2016-Q2</t>
  </si>
  <si>
    <t>2016-Q3</t>
  </si>
  <si>
    <t>2016-Q4</t>
  </si>
  <si>
    <t>NaN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</si>
  <si>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</si>
  <si>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</si>
  <si>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</si>
  <si>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</si>
  <si>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</si>
  <si>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</si>
  <si>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</si>
  <si>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</si>
  <si>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</si>
  <si>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</si>
  <si>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</si>
  <si>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</si>
  <si>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</si>
  <si>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</si>
  <si>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</si>
  <si>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</si>
  <si>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</si>
  <si>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</si>
  <si>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</si>
  <si>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</si>
  <si>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</si>
  <si>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</si>
  <si>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</si>
  <si>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</si>
  <si>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</si>
  <si>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</si>
  <si>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</si>
  <si>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</si>
  <si>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</si>
  <si>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</si>
  <si>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</si>
  <si>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</si>
  <si>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</si>
  <si>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</si>
  <si>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</si>
  <si>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</si>
  <si>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</si>
  <si>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</si>
  <si>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</si>
  <si>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</si>
  <si>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</si>
  <si>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</si>
  <si>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</si>
  <si>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</si>
  <si>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</si>
  <si>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</si>
  <si>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</si>
  <si>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</si>
  <si>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</si>
  <si>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</si>
  <si>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</si>
  <si>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</si>
  <si>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</si>
  <si>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</si>
  <si>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</si>
  <si>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</si>
  <si>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</si>
  <si>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</si>
  <si>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</si>
  <si>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</si>
  <si>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</si>
  <si>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</si>
  <si>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</si>
  <si>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</si>
  <si>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</si>
  <si>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</si>
  <si>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</si>
  <si>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</si>
  <si>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</si>
  <si>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</si>
  <si>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</si>
  <si>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</si>
  <si>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</si>
  <si>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</si>
  <si>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</si>
  <si>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</si>
  <si>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</si>
  <si>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</si>
  <si>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</si>
  <si>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</si>
  <si>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</si>
  <si>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</si>
  <si>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</si>
  <si>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</si>
  <si>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</si>
  <si>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</si>
  <si>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</si>
  <si>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</si>
  <si>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2017-Q1</t>
  </si>
  <si>
    <t>2017-Q2</t>
  </si>
  <si>
    <t>2017Q2</t>
  </si>
  <si>
    <t>2017-Q3</t>
  </si>
  <si>
    <t>2017Q1</t>
  </si>
  <si>
    <t>2017Q3</t>
  </si>
  <si>
    <t>2017-Q4</t>
  </si>
  <si>
    <t>2017Q4</t>
  </si>
  <si>
    <t>ND</t>
  </si>
  <si>
    <t>2018Q1</t>
  </si>
  <si>
    <t>2018-Q1</t>
  </si>
  <si>
    <t>2018Q2</t>
  </si>
  <si>
    <t>2018-Q2</t>
  </si>
  <si>
    <t>2018-Q3</t>
  </si>
  <si>
    <t>2018Q3</t>
  </si>
  <si>
    <t>2018-Q4</t>
  </si>
  <si>
    <t>2018Q4</t>
  </si>
  <si>
    <t>2019-Q1</t>
  </si>
  <si>
    <t>2019Q1</t>
  </si>
  <si>
    <t>2019-Q2</t>
  </si>
  <si>
    <t>2019Q2</t>
  </si>
  <si>
    <t>2019Q3</t>
  </si>
  <si>
    <t>2019-Q3</t>
  </si>
  <si>
    <t>2019Q4</t>
  </si>
  <si>
    <t>2019-Q4</t>
  </si>
  <si>
    <t>2020Q1</t>
  </si>
  <si>
    <t>2020-Q1</t>
  </si>
  <si>
    <t>2020-Q2</t>
  </si>
  <si>
    <t>2020Q2</t>
  </si>
  <si>
    <t>2020-Q3</t>
  </si>
  <si>
    <t>2020Q3</t>
  </si>
  <si>
    <t>2020Q4</t>
  </si>
  <si>
    <t>2020-Q4</t>
  </si>
  <si>
    <t>2021Q1</t>
  </si>
  <si>
    <t>2021-Q1</t>
  </si>
  <si>
    <t>2021Q2</t>
  </si>
  <si>
    <t>2021-Q2</t>
  </si>
  <si>
    <t>2021-Q3</t>
  </si>
  <si>
    <t>2021Q3</t>
  </si>
  <si>
    <t>2021Q4</t>
  </si>
  <si>
    <t>2021-Q4</t>
  </si>
  <si>
    <t>2022Q1</t>
  </si>
  <si>
    <t>2022-Q1</t>
  </si>
  <si>
    <t>2022Q2</t>
  </si>
  <si>
    <t>2022-Q2</t>
  </si>
  <si>
    <t>2022Q3</t>
  </si>
  <si>
    <t>2022-Q3</t>
  </si>
  <si>
    <t>2022Q4</t>
  </si>
  <si>
    <t>2022-Q4</t>
  </si>
  <si>
    <t>2023Q1</t>
  </si>
  <si>
    <t>2023-Q1</t>
  </si>
  <si>
    <t>2023Q2</t>
  </si>
  <si>
    <t>2023-Q2</t>
  </si>
  <si>
    <t>2023-Q3</t>
  </si>
  <si>
    <t>2023Q3</t>
  </si>
  <si>
    <t>2023Q4</t>
  </si>
  <si>
    <t>2023-Q4</t>
  </si>
  <si>
    <t>2024Q1</t>
  </si>
  <si>
    <t>2024-Q1</t>
  </si>
  <si>
    <t>2024Q2</t>
  </si>
  <si>
    <t>2024-Q2</t>
  </si>
  <si>
    <t>2024Q3</t>
  </si>
  <si>
    <t>2024-Q3</t>
  </si>
  <si>
    <t>2024Q4</t>
  </si>
  <si>
    <t>2024-Q4</t>
  </si>
  <si>
    <t>2025Q1</t>
  </si>
  <si>
    <t>2025-Q1</t>
  </si>
  <si>
    <t>2025Q2</t>
  </si>
  <si>
    <t>2025-Q2</t>
  </si>
  <si>
    <t>P</t>
  </si>
  <si>
    <t>RO</t>
  </si>
  <si>
    <t>VAL.RO.F2.S13.MNAC</t>
  </si>
  <si>
    <t>VAL.RO.F21.S13.MNAC</t>
  </si>
  <si>
    <t>VAL.RO.F3.S13.MNAC</t>
  </si>
  <si>
    <t>VAL.RO.F31.S13.MNAC</t>
  </si>
  <si>
    <t>VAL.RO.F32.S13.MNAC</t>
  </si>
  <si>
    <t>VAL.RO.F4.S13.MNAC</t>
  </si>
  <si>
    <t>VAL.RO.F41.S13.MNAC</t>
  </si>
  <si>
    <t>VAL.RO.F42.S13.MNAC</t>
  </si>
  <si>
    <t>VAL.RO.GD.S13.MNAC</t>
  </si>
  <si>
    <t>VAL.RO.F2.S1311.MNAC</t>
  </si>
  <si>
    <t>VAL.RO.F21.S1311.MNAC</t>
  </si>
  <si>
    <t>VAL.RO.F3.S1311.MNAC</t>
  </si>
  <si>
    <t>VAL.RO.F31.S1311.MNAC</t>
  </si>
  <si>
    <t>VAL.RO.F32.S1311.MNAC</t>
  </si>
  <si>
    <t>VAL.RO.F4.S1311.MNAC</t>
  </si>
  <si>
    <t>VAL.RO.F41.S1311.MNAC</t>
  </si>
  <si>
    <t>VAL.RO.F42.S1311.MNAC</t>
  </si>
  <si>
    <t>VAL.RO.GD.S1311.MNAC</t>
  </si>
  <si>
    <t>VAL.RO.GD_NAC.S13.MNAC</t>
  </si>
  <si>
    <t>VAL.RO.GD_FOR.S13.MNAC</t>
  </si>
  <si>
    <t>VAL.RO.GD_NAC.S1311.MNAC</t>
  </si>
  <si>
    <t>VAL.RO.GD_FOR.S1311.MNAC</t>
  </si>
  <si>
    <t>VAL.RO.GD_S1.S13.MNAC</t>
  </si>
  <si>
    <t>VAL.RO.GD_S2.S13.MNAC</t>
  </si>
  <si>
    <t>VAL.RO.GD_S1.S1311.MNAC</t>
  </si>
  <si>
    <t>VAL.RO.GD_S2.S1311.MNAC</t>
  </si>
  <si>
    <t>VAL.RO.GD.S13111.MNAC</t>
  </si>
  <si>
    <t>VAL.RO.GD_NAC.S13111.MNAC</t>
  </si>
  <si>
    <t>VAL.RO.GD_FOR.S13111.MNAC</t>
  </si>
  <si>
    <t>VAL.RO.GD_S1.S13111.MNAC</t>
  </si>
  <si>
    <t>VAL.RO.GD_S2.S13111.MNAC</t>
  </si>
  <si>
    <t>VAL.RO.F2.S13111.MNAC</t>
  </si>
  <si>
    <t>VAL.RO.F31.S13111.MNAC</t>
  </si>
  <si>
    <t>VAL.RO.F41.S13111.MNAC</t>
  </si>
  <si>
    <t>VAL.RO.F32.S13111.MNAC</t>
  </si>
  <si>
    <t>VAL.RO.F42.S13111.MNAC</t>
  </si>
  <si>
    <t>VAL.RO.GD.S11001.MNAC</t>
  </si>
  <si>
    <t>VAL.RO.F2.S11001.MNAC</t>
  </si>
  <si>
    <t>VAL.RO.F21.S11001.MNAC</t>
  </si>
  <si>
    <t>VAL.RO.F22_F29.S11001.MNAC</t>
  </si>
  <si>
    <t>VAL.RO.F3.S11001.MNAC</t>
  </si>
  <si>
    <t>VAL.RO.F31.S11001.MNAC</t>
  </si>
  <si>
    <t>VAL.RO.F32.S11001.MNAC</t>
  </si>
  <si>
    <t>VAL.RO.F4.S11001.MNAC</t>
  </si>
  <si>
    <t>VAL.RO.F41.S11001.MNAC</t>
  </si>
  <si>
    <t>VAL.RO.F42.S11001.MNAC</t>
  </si>
  <si>
    <t>VAL.RO.GD_S1.S11001.MNAC</t>
  </si>
  <si>
    <t>VAL.RO.GD_S2.S11001.MNAC</t>
  </si>
  <si>
    <t>From debt on 20-10-2025 19:37:16</t>
  </si>
  <si>
    <t>VAL.Q.RO.T2700.LE.F8.S13.S1_S2.C.L.MNAC</t>
  </si>
  <si>
    <t>VAL.Q.RO.T2700.LE.F1.S13.S1_S2.C.L.MNAC</t>
  </si>
  <si>
    <t>NA</t>
  </si>
  <si>
    <t>VAL.Q.RO.T2700.LE.F6.S13.S1_S2.C.L.MNAC</t>
  </si>
  <si>
    <t>VAL.Q.RO.T2700.LE.F3.S13.S1_S2.C.L.MNAC</t>
  </si>
  <si>
    <t>VAL.Q.RO.T2700.LE.F8.S1311.S1_S2.C.L.MNAC</t>
  </si>
  <si>
    <t>VAL.Q.RO.T2700.LE.F1.S1311.S1_S2.C.L.MNAC</t>
  </si>
  <si>
    <t>VAL.Q.RO.T2700.LE.F6.S1311.S1_S2.C.L.MNAC</t>
  </si>
  <si>
    <t>VAL.Q.RO.T2700.LE.F3.S1311.S1_S2.C.L.MNAC</t>
  </si>
  <si>
    <t>From qfagg on 20-10-2025 19:37:21</t>
  </si>
  <si>
    <t/>
  </si>
  <si>
    <t>Rodica Morosanu</t>
  </si>
  <si>
    <t>rodica.morosanu@mfinante.gov.ro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</si>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</sst>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5"/>
      <name val="Arial"/>
      <family val="2"/>
    </font>
    <font>
      <sz val="10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7030A0"/>
      <name val="Arial"/>
      <family val="2"/>
    </font>
    <font>
      <u/>
      <sz val="10"/>
      <color theme="10"/>
      <name val="Arial"/>
      <family val="2"/>
      <charset val="238"/>
    </font>
    <font>
      <sz val="8"/>
      <color theme="1"/>
      <name val="MS Sans Serif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18" fillId="0" borderId="0"/>
    <xf numFmtId="0" fontId="22" fillId="0" borderId="0"/>
    <xf numFmtId="0" fontId="12" fillId="0" borderId="0"/>
    <xf numFmtId="0" fontId="12" fillId="0" borderId="0"/>
    <xf numFmtId="0" fontId="10" fillId="0" borderId="0"/>
    <xf numFmtId="0" fontId="24" fillId="0" borderId="0"/>
    <xf numFmtId="0" fontId="24" fillId="0" borderId="0"/>
    <xf numFmtId="0" fontId="2" fillId="0" borderId="0"/>
    <xf numFmtId="0" fontId="22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5" borderId="56" applyNumberFormat="0" applyFont="0" applyAlignment="0" applyProtection="0"/>
    <xf numFmtId="0" fontId="15" fillId="0" borderId="0">
      <alignment vertical="top"/>
    </xf>
    <xf numFmtId="0" fontId="29" fillId="0" borderId="0" applyNumberFormat="0" applyFill="0" applyBorder="0" applyAlignment="0" applyProtection="0"/>
  </cellStyleXfs>
  <cellXfs count="517">
    <xf numFmtId="0" fontId="0" fillId="0" borderId="0" xfId="0"/>
    <xf numFmtId="0" fontId="4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4" fillId="2" borderId="1" xfId="68" applyNumberFormat="1" applyFont="1" applyFill="1" applyBorder="1" applyAlignment="1" applyProtection="1">
      <alignment horizontal="center" vertical="center"/>
      <protection locked="0"/>
    </xf>
    <xf numFmtId="49" fontId="3" fillId="2" borderId="0" xfId="69" applyNumberFormat="1" applyFont="1" applyFill="1" applyBorder="1" applyAlignment="1" applyProtection="1">
      <alignment horizontal="left" vertical="center"/>
      <protection locked="0"/>
    </xf>
    <xf numFmtId="49" fontId="4" fillId="2" borderId="0" xfId="69" applyNumberFormat="1" applyFont="1" applyFill="1" applyBorder="1" applyAlignment="1" applyProtection="1">
      <alignment horizontal="left" vertical="center"/>
      <protection locked="0"/>
    </xf>
    <xf numFmtId="49" fontId="5" fillId="2" borderId="0" xfId="68" applyNumberFormat="1" applyFont="1" applyFill="1" applyBorder="1" applyAlignment="1" applyProtection="1">
      <alignment horizontal="left" vertical="center"/>
      <protection locked="0"/>
    </xf>
    <xf numFmtId="49" fontId="4" fillId="2" borderId="0" xfId="68" applyNumberFormat="1" applyFont="1" applyFill="1" applyBorder="1" applyAlignment="1" applyProtection="1">
      <alignment horizontal="left" vertical="center"/>
      <protection locked="0"/>
    </xf>
    <xf numFmtId="49" fontId="6" fillId="2" borderId="0" xfId="68" applyNumberFormat="1" applyFont="1" applyFill="1" applyBorder="1" applyAlignment="1" applyProtection="1">
      <alignment horizontal="right"/>
      <protection locked="0"/>
    </xf>
    <xf numFmtId="49" fontId="4" fillId="0" borderId="2" xfId="68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49" fontId="4" fillId="0" borderId="3" xfId="68" applyNumberFormat="1" applyFont="1" applyFill="1" applyBorder="1" applyAlignment="1" applyProtection="1">
      <alignment horizontal="left" vertical="center"/>
      <protection locked="0"/>
    </xf>
    <xf numFmtId="49" fontId="4" fillId="0" borderId="4" xfId="68" applyNumberFormat="1" applyFont="1" applyFill="1" applyBorder="1" applyAlignment="1" applyProtection="1">
      <alignment horizontal="left" vertical="center"/>
      <protection locked="0"/>
    </xf>
    <xf numFmtId="49" fontId="4" fillId="0" borderId="5" xfId="68" applyNumberFormat="1" applyFont="1" applyFill="1" applyBorder="1" applyAlignment="1" applyProtection="1">
      <alignment horizontal="left" vertical="center"/>
      <protection locked="0"/>
    </xf>
    <xf numFmtId="49" fontId="4" fillId="0" borderId="3" xfId="68" applyNumberFormat="1" applyFont="1" applyFill="1" applyBorder="1" applyAlignment="1" applyProtection="1">
      <alignment vertical="center"/>
      <protection locked="0"/>
    </xf>
    <xf numFmtId="49" fontId="4" fillId="0" borderId="6" xfId="68" applyNumberFormat="1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49" fontId="4" fillId="0" borderId="4" xfId="68" applyNumberFormat="1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4" fillId="2" borderId="10" xfId="68" applyNumberFormat="1" applyFont="1" applyFill="1" applyBorder="1" applyAlignment="1" applyProtection="1">
      <alignment horizontal="left" vertical="center"/>
      <protection locked="0"/>
    </xf>
    <xf numFmtId="49" fontId="4" fillId="0" borderId="0" xfId="68" applyNumberFormat="1" applyFont="1" applyFill="1" applyBorder="1" applyAlignment="1" applyProtection="1">
      <alignment horizontal="left" vertical="center"/>
      <protection locked="0"/>
    </xf>
    <xf numFmtId="49" fontId="8" fillId="0" borderId="9" xfId="68" applyNumberFormat="1" applyFont="1" applyFill="1" applyBorder="1" applyAlignment="1" applyProtection="1">
      <alignment horizontal="left" vertical="center"/>
      <protection locked="0"/>
    </xf>
    <xf numFmtId="49" fontId="4" fillId="0" borderId="8" xfId="68" applyNumberFormat="1" applyFont="1" applyFill="1" applyBorder="1" applyAlignment="1" applyProtection="1">
      <alignment horizontal="left" vertical="center"/>
      <protection locked="0"/>
    </xf>
    <xf numFmtId="49" fontId="4" fillId="0" borderId="9" xfId="68" applyNumberFormat="1" applyFont="1" applyFill="1" applyBorder="1" applyAlignment="1" applyProtection="1">
      <alignment horizontal="left" vertical="center"/>
      <protection locked="0"/>
    </xf>
    <xf numFmtId="49" fontId="4" fillId="0" borderId="6" xfId="68" applyNumberFormat="1" applyFont="1" applyFill="1" applyBorder="1" applyAlignment="1" applyProtection="1">
      <alignment horizontal="center" vertical="center"/>
      <protection locked="0"/>
    </xf>
    <xf numFmtId="49" fontId="4" fillId="0" borderId="8" xfId="68" applyNumberFormat="1" applyFont="1" applyFill="1" applyBorder="1" applyAlignment="1" applyProtection="1">
      <alignment horizontal="center" vertical="center"/>
      <protection locked="0"/>
    </xf>
    <xf numFmtId="49" fontId="8" fillId="0" borderId="5" xfId="68" applyNumberFormat="1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49" fontId="4" fillId="2" borderId="14" xfId="68" applyNumberFormat="1" applyFont="1" applyFill="1" applyBorder="1" applyAlignment="1" applyProtection="1">
      <alignment horizontal="center" vertical="center"/>
      <protection locked="0"/>
    </xf>
    <xf numFmtId="49" fontId="2" fillId="0" borderId="7" xfId="68" applyNumberFormat="1" applyFont="1" applyFill="1" applyBorder="1" applyAlignment="1" applyProtection="1">
      <alignment horizontal="left" vertical="center"/>
      <protection locked="0"/>
    </xf>
    <xf numFmtId="49" fontId="2" fillId="0" borderId="5" xfId="68" applyNumberFormat="1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49" fontId="2" fillId="0" borderId="3" xfId="68" applyNumberFormat="1" applyFont="1" applyFill="1" applyBorder="1" applyAlignment="1" applyProtection="1">
      <alignment horizontal="left" vertical="center"/>
      <protection locked="0"/>
    </xf>
    <xf numFmtId="49" fontId="2" fillId="2" borderId="15" xfId="68" applyNumberFormat="1" applyFont="1" applyFill="1" applyBorder="1" applyAlignment="1" applyProtection="1">
      <alignment horizontal="right" vertical="center" wrapText="1"/>
      <protection locked="0"/>
    </xf>
    <xf numFmtId="49" fontId="2" fillId="6" borderId="16" xfId="68" applyNumberFormat="1" applyFont="1" applyFill="1" applyBorder="1" applyAlignment="1" applyProtection="1">
      <alignment horizontal="center" vertical="center"/>
      <protection locked="0"/>
    </xf>
    <xf numFmtId="49" fontId="2" fillId="0" borderId="17" xfId="68" applyNumberFormat="1" applyFont="1" applyFill="1" applyBorder="1" applyAlignment="1" applyProtection="1">
      <alignment horizontal="left" vertical="center"/>
      <protection locked="0"/>
    </xf>
    <xf numFmtId="49" fontId="2" fillId="0" borderId="18" xfId="68" applyNumberFormat="1" applyFont="1" applyFill="1" applyBorder="1" applyAlignment="1" applyProtection="1">
      <alignment horizontal="left" vertical="center"/>
      <protection locked="0"/>
    </xf>
    <xf numFmtId="49" fontId="2" fillId="0" borderId="4" xfId="68" applyNumberFormat="1" applyFont="1" applyFill="1" applyBorder="1" applyAlignment="1" applyProtection="1">
      <alignment vertical="center"/>
      <protection locked="0"/>
    </xf>
    <xf numFmtId="49" fontId="2" fillId="0" borderId="3" xfId="68" applyNumberFormat="1" applyFont="1" applyFill="1" applyBorder="1" applyAlignment="1" applyProtection="1">
      <alignment vertical="center"/>
      <protection locked="0"/>
    </xf>
    <xf numFmtId="49" fontId="2" fillId="0" borderId="2" xfId="68" applyNumberFormat="1" applyFont="1" applyFill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49" fontId="2" fillId="0" borderId="4" xfId="68" applyNumberFormat="1" applyFont="1" applyFill="1" applyBorder="1" applyAlignment="1" applyProtection="1">
      <alignment horizontal="left" vertical="center"/>
      <protection locked="0"/>
    </xf>
    <xf numFmtId="49" fontId="2" fillId="2" borderId="21" xfId="68" applyNumberFormat="1" applyFont="1" applyFill="1" applyBorder="1" applyAlignment="1" applyProtection="1">
      <alignment horizontal="center" vertical="center"/>
      <protection locked="0"/>
    </xf>
    <xf numFmtId="49" fontId="2" fillId="6" borderId="22" xfId="68" applyNumberFormat="1" applyFont="1" applyFill="1" applyBorder="1" applyAlignment="1" applyProtection="1">
      <alignment horizontal="center" vertical="center"/>
      <protection locked="0"/>
    </xf>
    <xf numFmtId="49" fontId="2" fillId="6" borderId="23" xfId="68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 applyBorder="1" applyAlignment="1" applyProtection="1">
      <alignment vertical="center"/>
      <protection locked="0"/>
    </xf>
    <xf numFmtId="49" fontId="2" fillId="6" borderId="24" xfId="68" applyNumberFormat="1" applyFont="1" applyFill="1" applyBorder="1" applyAlignment="1" applyProtection="1">
      <alignment horizontal="center" vertical="center"/>
      <protection locked="0"/>
    </xf>
    <xf numFmtId="0" fontId="18" fillId="0" borderId="0" xfId="18"/>
    <xf numFmtId="49" fontId="18" fillId="0" borderId="0" xfId="18" applyNumberFormat="1"/>
    <xf numFmtId="0" fontId="10" fillId="7" borderId="0" xfId="18" applyFont="1" applyFill="1"/>
    <xf numFmtId="0" fontId="24" fillId="0" borderId="0" xfId="2"/>
    <xf numFmtId="0" fontId="18" fillId="7" borderId="0" xfId="18" applyFill="1"/>
    <xf numFmtId="0" fontId="18" fillId="7" borderId="0" xfId="18" applyFont="1" applyFill="1"/>
    <xf numFmtId="49" fontId="18" fillId="7" borderId="0" xfId="18" applyNumberFormat="1" applyFont="1" applyFill="1"/>
    <xf numFmtId="0" fontId="18" fillId="7" borderId="0" xfId="18" applyNumberFormat="1" applyFont="1" applyFill="1"/>
    <xf numFmtId="0" fontId="10" fillId="7" borderId="0" xfId="18" applyNumberFormat="1" applyFont="1" applyFill="1"/>
    <xf numFmtId="0" fontId="18" fillId="0" borderId="0" xfId="18" applyFont="1"/>
    <xf numFmtId="49" fontId="18" fillId="7" borderId="0" xfId="18" applyNumberFormat="1" applyFill="1"/>
    <xf numFmtId="49" fontId="18" fillId="0" borderId="0" xfId="18" applyNumberFormat="1" applyFont="1"/>
    <xf numFmtId="0" fontId="0" fillId="0" borderId="0" xfId="18" applyFont="1"/>
    <xf numFmtId="0" fontId="18" fillId="7" borderId="0" xfId="18" quotePrefix="1" applyFont="1" applyFill="1"/>
    <xf numFmtId="0" fontId="10" fillId="0" borderId="0" xfId="18" applyFont="1"/>
    <xf numFmtId="0" fontId="10" fillId="7" borderId="0" xfId="0" applyFont="1" applyFill="1" applyBorder="1" applyAlignment="1">
      <alignment horizontal="left" vertical="top"/>
    </xf>
    <xf numFmtId="0" fontId="10" fillId="7" borderId="0" xfId="18" quotePrefix="1" applyFont="1" applyFill="1"/>
    <xf numFmtId="49" fontId="2" fillId="2" borderId="1" xfId="68" applyNumberFormat="1" applyFont="1" applyFill="1" applyBorder="1" applyAlignment="1" applyProtection="1">
      <alignment horizontal="center" vertical="center"/>
      <protection locked="0"/>
    </xf>
    <xf numFmtId="49" fontId="2" fillId="2" borderId="25" xfId="68" applyNumberFormat="1" applyFont="1" applyFill="1" applyBorder="1" applyAlignment="1" applyProtection="1">
      <alignment horizontal="center" vertical="center"/>
      <protection locked="0"/>
    </xf>
    <xf numFmtId="2" fontId="7" fillId="2" borderId="26" xfId="68" applyNumberFormat="1" applyFont="1" applyFill="1" applyBorder="1" applyAlignment="1" applyProtection="1">
      <alignment horizontal="right" vertical="center"/>
      <protection locked="0"/>
    </xf>
    <xf numFmtId="2" fontId="7" fillId="8" borderId="27" xfId="68" applyNumberFormat="1" applyFont="1" applyFill="1" applyBorder="1" applyAlignment="1" applyProtection="1">
      <alignment horizontal="right" vertical="center"/>
      <protection locked="0"/>
    </xf>
    <xf numFmtId="2" fontId="7" fillId="9" borderId="28" xfId="68" applyNumberFormat="1" applyFont="1" applyFill="1" applyBorder="1" applyAlignment="1" applyProtection="1">
      <alignment horizontal="right" vertical="center"/>
      <protection locked="0"/>
    </xf>
    <xf numFmtId="2" fontId="7" fillId="2" borderId="29" xfId="68" applyNumberFormat="1" applyFont="1" applyFill="1" applyBorder="1" applyAlignment="1" applyProtection="1">
      <alignment horizontal="right" vertical="center"/>
      <protection locked="0"/>
    </xf>
    <xf numFmtId="2" fontId="2" fillId="2" borderId="0" xfId="0" applyNumberFormat="1" applyFont="1" applyFill="1" applyAlignment="1" applyProtection="1">
      <alignment vertical="center"/>
      <protection locked="0"/>
    </xf>
    <xf numFmtId="2" fontId="7" fillId="2" borderId="30" xfId="68" applyNumberFormat="1" applyFont="1" applyFill="1" applyBorder="1" applyAlignment="1" applyProtection="1">
      <alignment horizontal="right" vertical="center"/>
      <protection locked="0"/>
    </xf>
    <xf numFmtId="2" fontId="7" fillId="2" borderId="31" xfId="68" applyNumberFormat="1" applyFont="1" applyFill="1" applyBorder="1" applyAlignment="1" applyProtection="1">
      <alignment horizontal="right" vertical="center"/>
      <protection locked="0"/>
    </xf>
    <xf numFmtId="2" fontId="7" fillId="8" borderId="31" xfId="68" applyNumberFormat="1" applyFont="1" applyFill="1" applyBorder="1" applyAlignment="1" applyProtection="1">
      <alignment horizontal="right" vertical="center"/>
      <protection locked="0"/>
    </xf>
    <xf numFmtId="2" fontId="7" fillId="2" borderId="32" xfId="68" applyNumberFormat="1" applyFont="1" applyFill="1" applyBorder="1" applyAlignment="1" applyProtection="1">
      <alignment horizontal="right" vertical="center"/>
      <protection locked="0"/>
    </xf>
    <xf numFmtId="2" fontId="7" fillId="8" borderId="33" xfId="68" applyNumberFormat="1" applyFont="1" applyFill="1" applyBorder="1" applyAlignment="1" applyProtection="1">
      <alignment horizontal="right" vertical="center"/>
      <protection locked="0"/>
    </xf>
    <xf numFmtId="2" fontId="7" fillId="2" borderId="33" xfId="68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49" fontId="2" fillId="2" borderId="0" xfId="69" applyNumberFormat="1" applyFont="1" applyFill="1" applyBorder="1" applyAlignment="1" applyProtection="1">
      <alignment horizontal="left" vertical="center"/>
      <protection locked="0"/>
    </xf>
    <xf numFmtId="49" fontId="2" fillId="0" borderId="2" xfId="68" applyNumberFormat="1" applyFont="1" applyFill="1" applyBorder="1" applyAlignment="1" applyProtection="1">
      <alignment horizontal="left" vertical="center"/>
      <protection locked="0"/>
    </xf>
    <xf numFmtId="49" fontId="2" fillId="0" borderId="9" xfId="68" applyNumberFormat="1" applyFont="1" applyFill="1" applyBorder="1" applyAlignment="1" applyProtection="1">
      <alignment horizontal="left" vertical="center"/>
      <protection locked="0"/>
    </xf>
    <xf numFmtId="49" fontId="2" fillId="2" borderId="10" xfId="68" applyNumberFormat="1" applyFont="1" applyFill="1" applyBorder="1" applyAlignment="1" applyProtection="1">
      <alignment horizontal="left" vertical="center"/>
      <protection locked="0"/>
    </xf>
    <xf numFmtId="49" fontId="2" fillId="2" borderId="14" xfId="68" applyNumberFormat="1" applyFont="1" applyFill="1" applyBorder="1" applyAlignment="1" applyProtection="1">
      <alignment horizontal="center" vertical="center"/>
      <protection locked="0"/>
    </xf>
    <xf numFmtId="1" fontId="2" fillId="2" borderId="0" xfId="69" applyNumberFormat="1" applyFont="1" applyFill="1" applyBorder="1" applyAlignment="1" applyProtection="1">
      <alignment horizontal="left" vertical="center"/>
      <protection locked="0"/>
    </xf>
    <xf numFmtId="1" fontId="5" fillId="2" borderId="0" xfId="68" applyNumberFormat="1" applyFont="1" applyFill="1" applyBorder="1" applyAlignment="1" applyProtection="1">
      <alignment horizontal="left" vertical="center"/>
      <protection locked="0"/>
    </xf>
    <xf numFmtId="1" fontId="2" fillId="2" borderId="0" xfId="68" applyNumberFormat="1" applyFont="1" applyFill="1" applyBorder="1" applyAlignment="1" applyProtection="1">
      <alignment horizontal="left" vertical="center"/>
      <protection locked="0"/>
    </xf>
    <xf numFmtId="1" fontId="2" fillId="2" borderId="0" xfId="0" applyNumberFormat="1" applyFont="1" applyFill="1" applyAlignment="1" applyProtection="1">
      <alignment vertical="center"/>
      <protection locked="0"/>
    </xf>
    <xf numFmtId="1" fontId="6" fillId="2" borderId="0" xfId="68" applyNumberFormat="1" applyFont="1" applyFill="1" applyBorder="1" applyAlignment="1" applyProtection="1">
      <alignment horizontal="right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3" xfId="0" applyNumberFormat="1" applyFont="1" applyFill="1" applyBorder="1" applyAlignment="1" applyProtection="1">
      <alignment horizontal="left" vertical="center"/>
      <protection locked="0"/>
    </xf>
    <xf numFmtId="1" fontId="2" fillId="0" borderId="4" xfId="68" applyNumberFormat="1" applyFont="1" applyFill="1" applyBorder="1" applyAlignment="1" applyProtection="1">
      <alignment horizontal="left" vertical="center"/>
      <protection locked="0"/>
    </xf>
    <xf numFmtId="1" fontId="2" fillId="0" borderId="7" xfId="68" applyNumberFormat="1" applyFont="1" applyFill="1" applyBorder="1" applyAlignment="1" applyProtection="1">
      <alignment horizontal="left" vertical="center"/>
      <protection locked="0"/>
    </xf>
    <xf numFmtId="1" fontId="2" fillId="0" borderId="5" xfId="68" applyNumberFormat="1" applyFont="1" applyFill="1" applyBorder="1" applyAlignment="1" applyProtection="1">
      <alignment horizontal="left" vertical="center"/>
      <protection locked="0"/>
    </xf>
    <xf numFmtId="1" fontId="8" fillId="0" borderId="5" xfId="68" applyNumberFormat="1" applyFont="1" applyFill="1" applyBorder="1" applyAlignment="1" applyProtection="1">
      <alignment horizontal="left" vertical="center"/>
      <protection locked="0"/>
    </xf>
    <xf numFmtId="1" fontId="8" fillId="0" borderId="9" xfId="68" applyNumberFormat="1" applyFont="1" applyFill="1" applyBorder="1" applyAlignment="1" applyProtection="1">
      <alignment horizontal="left" vertical="center"/>
      <protection locked="0"/>
    </xf>
    <xf numFmtId="1" fontId="2" fillId="0" borderId="3" xfId="68" applyNumberFormat="1" applyFont="1" applyFill="1" applyBorder="1" applyAlignment="1" applyProtection="1">
      <alignment horizontal="left" vertical="center"/>
      <protection locked="0"/>
    </xf>
    <xf numFmtId="1" fontId="2" fillId="0" borderId="2" xfId="68" applyNumberFormat="1" applyFont="1" applyFill="1" applyBorder="1" applyAlignment="1" applyProtection="1">
      <alignment vertical="center"/>
      <protection locked="0"/>
    </xf>
    <xf numFmtId="1" fontId="2" fillId="0" borderId="3" xfId="68" applyNumberFormat="1" applyFont="1" applyFill="1" applyBorder="1" applyAlignment="1" applyProtection="1">
      <alignment vertical="center"/>
      <protection locked="0"/>
    </xf>
    <xf numFmtId="1" fontId="2" fillId="0" borderId="0" xfId="68" applyNumberFormat="1" applyFont="1" applyFill="1" applyBorder="1" applyAlignment="1" applyProtection="1">
      <alignment horizontal="left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 applyProtection="1">
      <alignment vertical="center"/>
      <protection locked="0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2" fillId="0" borderId="7" xfId="0" applyNumberFormat="1" applyFont="1" applyFill="1" applyBorder="1" applyAlignment="1" applyProtection="1">
      <alignment horizontal="left" vertical="center"/>
      <protection locked="0"/>
    </xf>
    <xf numFmtId="1" fontId="2" fillId="0" borderId="8" xfId="68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vertical="center"/>
      <protection locked="0"/>
    </xf>
    <xf numFmtId="1" fontId="2" fillId="0" borderId="8" xfId="0" applyNumberFormat="1" applyFont="1" applyFill="1" applyBorder="1" applyAlignment="1" applyProtection="1">
      <alignment horizontal="left" vertical="center"/>
      <protection locked="0"/>
    </xf>
    <xf numFmtId="1" fontId="2" fillId="0" borderId="8" xfId="0" applyNumberFormat="1" applyFont="1" applyBorder="1" applyAlignment="1" applyProtection="1">
      <alignment vertical="center"/>
      <protection locked="0"/>
    </xf>
    <xf numFmtId="1" fontId="2" fillId="0" borderId="8" xfId="68" applyNumberFormat="1" applyFont="1" applyFill="1" applyBorder="1" applyAlignment="1" applyProtection="1">
      <alignment horizontal="left" vertical="center"/>
      <protection locked="0"/>
    </xf>
    <xf numFmtId="1" fontId="2" fillId="0" borderId="11" xfId="0" applyNumberFormat="1" applyFont="1" applyBorder="1" applyAlignment="1" applyProtection="1">
      <alignment vertical="center"/>
      <protection locked="0"/>
    </xf>
    <xf numFmtId="1" fontId="2" fillId="0" borderId="2" xfId="68" applyNumberFormat="1" applyFont="1" applyFill="1" applyBorder="1" applyAlignment="1" applyProtection="1">
      <alignment horizontal="left" vertical="center"/>
      <protection locked="0"/>
    </xf>
    <xf numFmtId="1" fontId="2" fillId="0" borderId="18" xfId="68" applyNumberFormat="1" applyFont="1" applyFill="1" applyBorder="1" applyAlignment="1" applyProtection="1">
      <alignment horizontal="left" vertical="center"/>
      <protection locked="0"/>
    </xf>
    <xf numFmtId="1" fontId="2" fillId="0" borderId="4" xfId="68" applyNumberFormat="1" applyFont="1" applyFill="1" applyBorder="1" applyAlignment="1" applyProtection="1">
      <alignment vertical="center"/>
      <protection locked="0"/>
    </xf>
    <xf numFmtId="1" fontId="2" fillId="0" borderId="9" xfId="0" applyNumberFormat="1" applyFont="1" applyFill="1" applyBorder="1" applyAlignment="1" applyProtection="1">
      <alignment horizontal="left" vertical="center"/>
      <protection locked="0"/>
    </xf>
    <xf numFmtId="1" fontId="2" fillId="0" borderId="6" xfId="68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vertical="center"/>
      <protection locked="0"/>
    </xf>
    <xf numFmtId="1" fontId="2" fillId="0" borderId="6" xfId="0" applyNumberFormat="1" applyFont="1" applyFill="1" applyBorder="1" applyAlignment="1" applyProtection="1">
      <alignment horizontal="left" vertical="center"/>
      <protection locked="0"/>
    </xf>
    <xf numFmtId="1" fontId="2" fillId="0" borderId="6" xfId="0" applyNumberFormat="1" applyFont="1" applyBorder="1" applyAlignment="1" applyProtection="1">
      <alignment vertical="center"/>
      <protection locked="0"/>
    </xf>
    <xf numFmtId="1" fontId="2" fillId="0" borderId="6" xfId="68" applyNumberFormat="1" applyFont="1" applyFill="1" applyBorder="1" applyAlignment="1" applyProtection="1">
      <alignment horizontal="left" vertical="center"/>
      <protection locked="0"/>
    </xf>
    <xf numFmtId="1" fontId="2" fillId="0" borderId="12" xfId="0" applyNumberFormat="1" applyFont="1" applyBorder="1" applyAlignment="1" applyProtection="1">
      <alignment vertical="center"/>
      <protection locked="0"/>
    </xf>
    <xf numFmtId="1" fontId="2" fillId="0" borderId="17" xfId="68" applyNumberFormat="1" applyFont="1" applyFill="1" applyBorder="1" applyAlignment="1" applyProtection="1">
      <alignment horizontal="left" vertical="center"/>
      <protection locked="0"/>
    </xf>
    <xf numFmtId="1" fontId="2" fillId="0" borderId="5" xfId="0" applyNumberFormat="1" applyFont="1" applyBorder="1" applyAlignment="1" applyProtection="1">
      <alignment vertical="center" wrapText="1"/>
      <protection locked="0"/>
    </xf>
    <xf numFmtId="1" fontId="2" fillId="0" borderId="0" xfId="0" applyNumberFormat="1" applyFont="1" applyBorder="1" applyAlignment="1" applyProtection="1">
      <alignment vertical="center" wrapText="1"/>
      <protection locked="0"/>
    </xf>
    <xf numFmtId="1" fontId="2" fillId="0" borderId="19" xfId="0" applyNumberFormat="1" applyFont="1" applyBorder="1" applyAlignment="1" applyProtection="1">
      <alignment vertical="center" wrapText="1"/>
      <protection locked="0"/>
    </xf>
    <xf numFmtId="1" fontId="2" fillId="0" borderId="9" xfId="0" applyNumberFormat="1" applyFont="1" applyBorder="1" applyAlignment="1" applyProtection="1">
      <alignment vertical="center" wrapText="1"/>
      <protection locked="0"/>
    </xf>
    <xf numFmtId="1" fontId="2" fillId="0" borderId="6" xfId="0" applyNumberFormat="1" applyFont="1" applyBorder="1" applyAlignment="1" applyProtection="1">
      <alignment vertical="center" wrapText="1"/>
      <protection locked="0"/>
    </xf>
    <xf numFmtId="1" fontId="2" fillId="0" borderId="20" xfId="0" applyNumberFormat="1" applyFont="1" applyBorder="1" applyAlignment="1" applyProtection="1">
      <alignment vertical="center" wrapText="1"/>
      <protection locked="0"/>
    </xf>
    <xf numFmtId="1" fontId="2" fillId="6" borderId="0" xfId="0" applyNumberFormat="1" applyFont="1" applyFill="1" applyBorder="1" applyAlignment="1" applyProtection="1">
      <alignment vertical="center"/>
      <protection locked="0"/>
    </xf>
    <xf numFmtId="1" fontId="2" fillId="6" borderId="24" xfId="68" applyNumberFormat="1" applyFont="1" applyFill="1" applyBorder="1" applyAlignment="1" applyProtection="1">
      <alignment horizontal="center" vertical="center"/>
      <protection locked="0"/>
    </xf>
    <xf numFmtId="1" fontId="2" fillId="6" borderId="22" xfId="68" applyNumberFormat="1" applyFont="1" applyFill="1" applyBorder="1" applyAlignment="1" applyProtection="1">
      <alignment horizontal="center" vertical="center"/>
      <protection locked="0"/>
    </xf>
    <xf numFmtId="1" fontId="2" fillId="6" borderId="23" xfId="68" applyNumberFormat="1" applyFont="1" applyFill="1" applyBorder="1" applyAlignment="1" applyProtection="1">
      <alignment horizontal="center" vertical="center" wrapText="1"/>
      <protection locked="0"/>
    </xf>
    <xf numFmtId="1" fontId="2" fillId="6" borderId="16" xfId="68" applyNumberFormat="1" applyFont="1" applyFill="1" applyBorder="1" applyAlignment="1" applyProtection="1">
      <alignment horizontal="center" vertical="center"/>
      <protection locked="0"/>
    </xf>
    <xf numFmtId="1" fontId="7" fillId="0" borderId="26" xfId="68" applyNumberFormat="1" applyFont="1" applyFill="1" applyBorder="1" applyAlignment="1" applyProtection="1">
      <alignment horizontal="right" vertical="center" wrapText="1"/>
      <protection locked="0"/>
    </xf>
    <xf numFmtId="1" fontId="7" fillId="8" borderId="27" xfId="68" applyNumberFormat="1" applyFont="1" applyFill="1" applyBorder="1" applyAlignment="1" applyProtection="1">
      <alignment horizontal="right" vertical="center"/>
      <protection locked="0"/>
    </xf>
    <xf numFmtId="1" fontId="7" fillId="9" borderId="28" xfId="68" applyNumberFormat="1" applyFont="1" applyFill="1" applyBorder="1" applyAlignment="1" applyProtection="1">
      <alignment horizontal="right" vertical="center"/>
      <protection locked="0"/>
    </xf>
    <xf numFmtId="1" fontId="7" fillId="0" borderId="26" xfId="68" applyNumberFormat="1" applyFont="1" applyFill="1" applyBorder="1" applyAlignment="1" applyProtection="1">
      <alignment horizontal="right" vertical="center"/>
      <protection locked="0"/>
    </xf>
    <xf numFmtId="1" fontId="7" fillId="0" borderId="29" xfId="68" applyNumberFormat="1" applyFont="1" applyFill="1" applyBorder="1" applyAlignment="1" applyProtection="1">
      <alignment horizontal="right" vertical="center"/>
      <protection locked="0"/>
    </xf>
    <xf numFmtId="1" fontId="7" fillId="2" borderId="29" xfId="68" applyNumberFormat="1" applyFont="1" applyFill="1" applyBorder="1" applyAlignment="1" applyProtection="1">
      <alignment horizontal="right" vertical="center"/>
      <protection locked="0"/>
    </xf>
    <xf numFmtId="1" fontId="7" fillId="2" borderId="29" xfId="68" applyNumberFormat="1" applyFont="1" applyFill="1" applyBorder="1" applyAlignment="1" applyProtection="1">
      <alignment horizontal="right" vertical="center" wrapText="1"/>
      <protection locked="0"/>
    </xf>
    <xf numFmtId="1" fontId="7" fillId="0" borderId="31" xfId="68" applyNumberFormat="1" applyFont="1" applyFill="1" applyBorder="1" applyAlignment="1" applyProtection="1">
      <alignment horizontal="right" vertical="center"/>
      <protection locked="0"/>
    </xf>
    <xf numFmtId="1" fontId="2" fillId="0" borderId="0" xfId="0" applyNumberFormat="1" applyFont="1" applyFill="1" applyAlignment="1" applyProtection="1">
      <alignment horizontal="right" vertical="center"/>
      <protection locked="0"/>
    </xf>
    <xf numFmtId="1" fontId="7" fillId="2" borderId="30" xfId="68" applyNumberFormat="1" applyFont="1" applyFill="1" applyBorder="1" applyAlignment="1" applyProtection="1">
      <alignment horizontal="right" vertical="center" wrapText="1"/>
      <protection locked="0"/>
    </xf>
    <xf numFmtId="1" fontId="7" fillId="0" borderId="30" xfId="68" applyNumberFormat="1" applyFont="1" applyFill="1" applyBorder="1" applyAlignment="1" applyProtection="1">
      <alignment horizontal="right" vertical="center"/>
      <protection locked="0"/>
    </xf>
    <xf numFmtId="1" fontId="7" fillId="2" borderId="31" xfId="68" applyNumberFormat="1" applyFont="1" applyFill="1" applyBorder="1" applyAlignment="1" applyProtection="1">
      <alignment horizontal="right" vertical="center"/>
      <protection locked="0"/>
    </xf>
    <xf numFmtId="1" fontId="7" fillId="0" borderId="30" xfId="68" applyNumberFormat="1" applyFont="1" applyFill="1" applyBorder="1" applyAlignment="1" applyProtection="1">
      <alignment horizontal="right" vertical="center" wrapText="1"/>
      <protection locked="0"/>
    </xf>
    <xf numFmtId="1" fontId="7" fillId="2" borderId="30" xfId="68" applyNumberFormat="1" applyFont="1" applyFill="1" applyBorder="1" applyAlignment="1" applyProtection="1">
      <alignment horizontal="right" vertical="center"/>
      <protection locked="0"/>
    </xf>
    <xf numFmtId="1" fontId="7" fillId="8" borderId="31" xfId="68" applyNumberFormat="1" applyFont="1" applyFill="1" applyBorder="1" applyAlignment="1" applyProtection="1">
      <alignment horizontal="right" vertical="center"/>
      <protection locked="0"/>
    </xf>
    <xf numFmtId="1" fontId="7" fillId="8" borderId="33" xfId="68" applyNumberFormat="1" applyFont="1" applyFill="1" applyBorder="1" applyAlignment="1" applyProtection="1">
      <alignment horizontal="right" vertical="center"/>
      <protection locked="0"/>
    </xf>
    <xf numFmtId="1" fontId="7" fillId="2" borderId="33" xfId="68" applyNumberFormat="1" applyFont="1" applyFill="1" applyBorder="1" applyAlignment="1" applyProtection="1">
      <alignment horizontal="right" vertical="center"/>
      <protection locked="0"/>
    </xf>
    <xf numFmtId="1" fontId="7" fillId="2" borderId="32" xfId="68" applyNumberFormat="1" applyFont="1" applyFill="1" applyBorder="1" applyAlignment="1" applyProtection="1">
      <alignment horizontal="right" vertical="center"/>
      <protection locked="0"/>
    </xf>
    <xf numFmtId="1" fontId="2" fillId="11" borderId="0" xfId="0" applyNumberFormat="1" applyFont="1" applyFill="1" applyAlignment="1" applyProtection="1">
      <alignment vertical="center"/>
      <protection locked="0"/>
    </xf>
    <xf numFmtId="0" fontId="0" fillId="0" borderId="0" xfId="0" applyFill="1"/>
    <xf numFmtId="0" fontId="25" fillId="0" borderId="0" xfId="0" applyFont="1" applyFill="1"/>
    <xf numFmtId="0" fontId="10" fillId="0" borderId="0" xfId="0" applyFont="1" applyFill="1"/>
    <xf numFmtId="1" fontId="7" fillId="10" borderId="29" xfId="68" applyNumberFormat="1" applyFont="1" applyFill="1" applyBorder="1" applyAlignment="1" applyProtection="1">
      <alignment horizontal="right" vertical="center"/>
      <protection locked="0"/>
    </xf>
    <xf numFmtId="1" fontId="7" fillId="10" borderId="31" xfId="68" applyNumberFormat="1" applyFont="1" applyFill="1" applyBorder="1" applyAlignment="1" applyProtection="1">
      <alignment horizontal="right" vertical="center"/>
      <protection locked="0"/>
    </xf>
    <xf numFmtId="2" fontId="7" fillId="10" borderId="29" xfId="68" applyNumberFormat="1" applyFont="1" applyFill="1" applyBorder="1" applyAlignment="1" applyProtection="1">
      <alignment horizontal="right" vertical="center"/>
      <protection locked="0"/>
    </xf>
    <xf numFmtId="2" fontId="7" fillId="10" borderId="31" xfId="68" applyNumberFormat="1" applyFont="1" applyFill="1" applyBorder="1" applyAlignment="1" applyProtection="1">
      <alignment horizontal="right" vertical="center"/>
      <protection locked="0"/>
    </xf>
    <xf numFmtId="49" fontId="3" fillId="2" borderId="0" xfId="69" applyNumberFormat="1" applyFont="1" applyFill="1" applyAlignment="1" applyProtection="1">
      <alignment horizontal="left" vertical="center"/>
      <protection locked="0"/>
    </xf>
    <xf numFmtId="49" fontId="2" fillId="2" borderId="0" xfId="69" applyNumberFormat="1" applyFont="1" applyFill="1" applyAlignment="1" applyProtection="1">
      <alignment horizontal="left" vertical="center"/>
      <protection locked="0"/>
    </xf>
    <xf numFmtId="49" fontId="5" fillId="2" borderId="0" xfId="68" applyNumberFormat="1" applyFont="1" applyFill="1" applyAlignment="1" applyProtection="1">
      <alignment horizontal="left" vertical="center"/>
      <protection locked="0"/>
    </xf>
    <xf numFmtId="49" fontId="2" fillId="2" borderId="0" xfId="68" applyNumberFormat="1" applyFont="1" applyFill="1" applyAlignment="1" applyProtection="1">
      <alignment horizontal="left" vertical="center"/>
      <protection locked="0"/>
    </xf>
    <xf numFmtId="49" fontId="6" fillId="2" borderId="0" xfId="68" applyNumberFormat="1" applyFont="1" applyFill="1" applyAlignment="1" applyProtection="1">
      <alignment horizontal="right"/>
      <protection locked="0"/>
    </xf>
    <xf numFmtId="49" fontId="2" fillId="0" borderId="2" xfId="68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68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4" xfId="68" applyNumberFormat="1" applyFont="1" applyBorder="1" applyAlignment="1" applyProtection="1">
      <alignment horizontal="left" vertical="center"/>
      <protection locked="0"/>
    </xf>
    <xf numFmtId="49" fontId="2" fillId="0" borderId="7" xfId="68" applyNumberFormat="1" applyFont="1" applyBorder="1" applyAlignment="1" applyProtection="1">
      <alignment horizontal="left" vertical="center"/>
      <protection locked="0"/>
    </xf>
    <xf numFmtId="49" fontId="2" fillId="0" borderId="5" xfId="68" applyNumberFormat="1" applyFont="1" applyBorder="1" applyAlignment="1" applyProtection="1">
      <alignment horizontal="left" vertical="center"/>
      <protection locked="0"/>
    </xf>
    <xf numFmtId="49" fontId="8" fillId="0" borderId="5" xfId="68" applyNumberFormat="1" applyFont="1" applyBorder="1" applyAlignment="1" applyProtection="1">
      <alignment horizontal="left" vertical="center"/>
      <protection locked="0"/>
    </xf>
    <xf numFmtId="49" fontId="2" fillId="0" borderId="9" xfId="68" applyNumberFormat="1" applyFont="1" applyBorder="1" applyAlignment="1" applyProtection="1">
      <alignment horizontal="left" vertical="center"/>
      <protection locked="0"/>
    </xf>
    <xf numFmtId="49" fontId="8" fillId="0" borderId="9" xfId="68" applyNumberFormat="1" applyFont="1" applyBorder="1" applyAlignment="1" applyProtection="1">
      <alignment horizontal="left" vertical="center"/>
      <protection locked="0"/>
    </xf>
    <xf numFmtId="49" fontId="2" fillId="0" borderId="2" xfId="68" applyNumberFormat="1" applyFont="1" applyBorder="1" applyAlignment="1" applyProtection="1">
      <alignment vertical="center"/>
      <protection locked="0"/>
    </xf>
    <xf numFmtId="49" fontId="2" fillId="0" borderId="3" xfId="68" applyNumberFormat="1" applyFont="1" applyBorder="1" applyAlignment="1" applyProtection="1">
      <alignment vertical="center"/>
      <protection locked="0"/>
    </xf>
    <xf numFmtId="49" fontId="2" fillId="0" borderId="0" xfId="68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9" fontId="2" fillId="0" borderId="8" xfId="68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49" fontId="2" fillId="0" borderId="8" xfId="68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49" fontId="2" fillId="0" borderId="18" xfId="68" applyNumberFormat="1" applyFont="1" applyBorder="1" applyAlignment="1" applyProtection="1">
      <alignment horizontal="left" vertical="center"/>
      <protection locked="0"/>
    </xf>
    <xf numFmtId="49" fontId="2" fillId="0" borderId="4" xfId="68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49" fontId="2" fillId="0" borderId="6" xfId="68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49" fontId="2" fillId="0" borderId="6" xfId="68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49" fontId="2" fillId="0" borderId="17" xfId="68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0" fillId="15" borderId="0" xfId="0" applyFill="1"/>
    <xf numFmtId="2" fontId="7" fillId="0" borderId="29" xfId="68" applyNumberFormat="1" applyFont="1" applyFill="1" applyBorder="1" applyAlignment="1" applyProtection="1">
      <alignment horizontal="right" vertical="center"/>
      <protection locked="0"/>
    </xf>
    <xf numFmtId="2" fontId="7" fillId="0" borderId="26" xfId="68" applyNumberFormat="1" applyFont="1" applyFill="1" applyBorder="1" applyAlignment="1" applyProtection="1">
      <alignment horizontal="right" vertical="center"/>
      <protection locked="0"/>
    </xf>
    <xf numFmtId="2" fontId="7" fillId="16" borderId="29" xfId="68" applyNumberFormat="1" applyFont="1" applyFill="1" applyBorder="1" applyAlignment="1" applyProtection="1">
      <alignment horizontal="right" vertical="center"/>
      <protection locked="0"/>
    </xf>
    <xf numFmtId="2" fontId="7" fillId="0" borderId="31" xfId="68" applyNumberFormat="1" applyFont="1" applyFill="1" applyBorder="1" applyAlignment="1" applyProtection="1">
      <alignment horizontal="right" vertical="center"/>
      <protection locked="0"/>
    </xf>
    <xf numFmtId="2" fontId="7" fillId="16" borderId="31" xfId="68" applyNumberFormat="1" applyFont="1" applyFill="1" applyBorder="1" applyAlignment="1" applyProtection="1">
      <alignment horizontal="right" vertical="center"/>
      <protection locked="0"/>
    </xf>
    <xf numFmtId="4" fontId="7" fillId="16" borderId="31" xfId="68" applyNumberFormat="1" applyFont="1" applyFill="1" applyBorder="1" applyAlignment="1" applyProtection="1">
      <alignment horizontal="right" vertical="center"/>
      <protection locked="0"/>
    </xf>
    <xf numFmtId="4" fontId="7" fillId="8" borderId="27" xfId="68" applyNumberFormat="1" applyFont="1" applyFill="1" applyBorder="1" applyAlignment="1" applyProtection="1">
      <alignment horizontal="right" vertical="center"/>
      <protection locked="0"/>
    </xf>
    <xf numFmtId="4" fontId="7" fillId="9" borderId="28" xfId="68" applyNumberFormat="1" applyFont="1" applyFill="1" applyBorder="1" applyAlignment="1" applyProtection="1">
      <alignment horizontal="right" vertical="center"/>
      <protection locked="0"/>
    </xf>
    <xf numFmtId="4" fontId="30" fillId="16" borderId="31" xfId="68" applyNumberFormat="1" applyFont="1" applyFill="1" applyBorder="1" applyAlignment="1" applyProtection="1">
      <alignment horizontal="right" vertical="center"/>
      <protection locked="0"/>
    </xf>
    <xf numFmtId="4" fontId="7" fillId="8" borderId="31" xfId="68" applyNumberFormat="1" applyFont="1" applyFill="1" applyBorder="1" applyAlignment="1" applyProtection="1">
      <alignment horizontal="right" vertical="center"/>
      <protection locked="0"/>
    </xf>
    <xf numFmtId="4" fontId="7" fillId="2" borderId="31" xfId="68" applyNumberFormat="1" applyFont="1" applyFill="1" applyBorder="1" applyAlignment="1" applyProtection="1">
      <alignment horizontal="right" vertical="center"/>
      <protection locked="0"/>
    </xf>
    <xf numFmtId="2" fontId="10" fillId="16" borderId="31" xfId="68" applyNumberFormat="1" applyFont="1" applyFill="1" applyBorder="1" applyAlignment="1" applyProtection="1">
      <alignment horizontal="right" vertical="center"/>
      <protection locked="0"/>
    </xf>
    <xf numFmtId="2" fontId="10" fillId="9" borderId="28" xfId="68" applyNumberFormat="1" applyFont="1" applyFill="1" applyBorder="1" applyAlignment="1" applyProtection="1">
      <alignment horizontal="right" vertical="center"/>
      <protection locked="0"/>
    </xf>
    <xf numFmtId="2" fontId="10" fillId="0" borderId="29" xfId="68" applyNumberFormat="1" applyFont="1" applyFill="1" applyBorder="1" applyAlignment="1" applyProtection="1">
      <alignment horizontal="right" vertical="center"/>
      <protection locked="0"/>
    </xf>
    <xf numFmtId="2" fontId="10" fillId="8" borderId="27" xfId="68" applyNumberFormat="1" applyFont="1" applyFill="1" applyBorder="1" applyAlignment="1" applyProtection="1">
      <alignment horizontal="right" vertical="center"/>
      <protection locked="0"/>
    </xf>
    <xf numFmtId="2" fontId="10" fillId="16" borderId="30" xfId="68" applyNumberFormat="1" applyFont="1" applyFill="1" applyBorder="1" applyAlignment="1" applyProtection="1">
      <alignment horizontal="right" vertical="center"/>
      <protection locked="0"/>
    </xf>
    <xf numFmtId="2" fontId="10" fillId="8" borderId="31" xfId="68" applyNumberFormat="1" applyFont="1" applyFill="1" applyBorder="1" applyAlignment="1" applyProtection="1">
      <alignment horizontal="right" vertical="center"/>
      <protection locked="0"/>
    </xf>
    <xf numFmtId="2" fontId="10" fillId="0" borderId="31" xfId="68" applyNumberFormat="1" applyFont="1" applyFill="1" applyBorder="1" applyAlignment="1" applyProtection="1">
      <alignment horizontal="right" vertical="center"/>
      <protection locked="0"/>
    </xf>
    <xf numFmtId="1" fontId="16" fillId="9" borderId="34" xfId="68" applyNumberFormat="1" applyFont="1" applyFill="1" applyBorder="1" applyAlignment="1" applyProtection="1">
      <alignment horizontal="center" textRotation="255"/>
      <protection locked="0"/>
    </xf>
    <xf numFmtId="1" fontId="16" fillId="9" borderId="35" xfId="68" applyNumberFormat="1" applyFont="1" applyFill="1" applyBorder="1" applyAlignment="1" applyProtection="1">
      <alignment horizontal="center" textRotation="255"/>
      <protection locked="0"/>
    </xf>
    <xf numFmtId="1" fontId="2" fillId="6" borderId="8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1" fontId="16" fillId="8" borderId="36" xfId="68" applyNumberFormat="1" applyFont="1" applyFill="1" applyBorder="1" applyAlignment="1" applyProtection="1">
      <alignment horizontal="center" textRotation="255"/>
      <protection locked="0"/>
    </xf>
    <xf numFmtId="1" fontId="16" fillId="8" borderId="37" xfId="68" applyNumberFormat="1" applyFont="1" applyFill="1" applyBorder="1" applyAlignment="1" applyProtection="1">
      <alignment horizontal="center" textRotation="255"/>
      <protection locked="0"/>
    </xf>
    <xf numFmtId="49" fontId="16" fillId="9" borderId="34" xfId="68" applyNumberFormat="1" applyFont="1" applyFill="1" applyBorder="1" applyAlignment="1" applyProtection="1">
      <alignment horizontal="center" textRotation="255"/>
      <protection locked="0"/>
    </xf>
    <xf numFmtId="49" fontId="16" fillId="9" borderId="35" xfId="68" applyNumberFormat="1" applyFont="1" applyFill="1" applyBorder="1" applyAlignment="1" applyProtection="1">
      <alignment horizontal="center" textRotation="255"/>
      <protection locked="0"/>
    </xf>
    <xf numFmtId="1" fontId="2" fillId="6" borderId="8" xfId="0" applyNumberFormat="1" applyFont="1" applyFill="1" applyBorder="1" applyAlignment="1" applyProtection="1">
      <alignment horizontal="center" vertical="center"/>
      <protection locked="0"/>
    </xf>
    <xf numFmtId="1" fontId="2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0" xfId="0" applyNumberFormat="1" applyFont="1" applyFill="1" applyBorder="1" applyAlignment="1" applyProtection="1">
      <alignment vertical="center"/>
      <protection locked="0"/>
    </xf>
    <xf numFmtId="1" fontId="2" fillId="3" borderId="41" xfId="0" applyNumberFormat="1" applyFont="1" applyFill="1" applyBorder="1" applyAlignment="1" applyProtection="1">
      <alignment vertical="center"/>
      <protection locked="0"/>
    </xf>
    <xf numFmtId="1" fontId="2" fillId="3" borderId="42" xfId="0" applyNumberFormat="1" applyFont="1" applyFill="1" applyBorder="1" applyAlignment="1" applyProtection="1">
      <alignment vertical="center"/>
      <protection locked="0"/>
    </xf>
    <xf numFmtId="1" fontId="2" fillId="3" borderId="43" xfId="0" applyNumberFormat="1" applyFont="1" applyFill="1" applyBorder="1" applyAlignment="1" applyProtection="1">
      <alignment vertical="center"/>
      <protection locked="0"/>
    </xf>
    <xf numFmtId="1" fontId="26" fillId="0" borderId="8" xfId="68" applyNumberFormat="1" applyFont="1" applyFill="1" applyBorder="1" applyAlignment="1" applyProtection="1">
      <alignment vertical="center"/>
      <protection locked="0"/>
    </xf>
    <xf numFmtId="1" fontId="26" fillId="0" borderId="11" xfId="68" applyNumberFormat="1" applyFont="1" applyFill="1" applyBorder="1" applyAlignment="1" applyProtection="1">
      <alignment vertical="center"/>
      <protection locked="0"/>
    </xf>
    <xf numFmtId="1" fontId="27" fillId="0" borderId="38" xfId="68" applyNumberFormat="1" applyFont="1" applyFill="1" applyBorder="1" applyAlignment="1" applyProtection="1">
      <alignment vertical="center"/>
      <protection locked="0"/>
    </xf>
    <xf numFmtId="1" fontId="27" fillId="0" borderId="39" xfId="68" applyNumberFormat="1" applyFont="1" applyFill="1" applyBorder="1" applyAlignment="1" applyProtection="1">
      <alignment vertical="center"/>
      <protection locked="0"/>
    </xf>
    <xf numFmtId="1" fontId="2" fillId="0" borderId="38" xfId="68" applyNumberFormat="1" applyFont="1" applyFill="1" applyBorder="1" applyAlignment="1" applyProtection="1">
      <alignment vertical="center"/>
      <protection locked="0"/>
    </xf>
    <xf numFmtId="1" fontId="2" fillId="0" borderId="39" xfId="68" applyNumberFormat="1" applyFont="1" applyFill="1" applyBorder="1" applyAlignment="1" applyProtection="1">
      <alignment vertical="center"/>
      <protection locked="0"/>
    </xf>
    <xf numFmtId="1" fontId="28" fillId="0" borderId="38" xfId="68" applyNumberFormat="1" applyFont="1" applyFill="1" applyBorder="1" applyAlignment="1" applyProtection="1">
      <alignment vertical="center"/>
      <protection locked="0"/>
    </xf>
    <xf numFmtId="1" fontId="28" fillId="0" borderId="39" xfId="68" applyNumberFormat="1" applyFont="1" applyFill="1" applyBorder="1" applyAlignment="1" applyProtection="1">
      <alignment vertical="center"/>
      <protection locked="0"/>
    </xf>
    <xf numFmtId="1" fontId="2" fillId="0" borderId="6" xfId="68" applyNumberFormat="1" applyFont="1" applyFill="1" applyBorder="1" applyAlignment="1" applyProtection="1">
      <alignment vertical="center"/>
      <protection locked="0"/>
    </xf>
    <xf numFmtId="1" fontId="2" fillId="0" borderId="12" xfId="68" applyNumberFormat="1" applyFont="1" applyFill="1" applyBorder="1" applyAlignment="1" applyProtection="1">
      <alignment vertical="center"/>
      <protection locked="0"/>
    </xf>
    <xf numFmtId="1" fontId="5" fillId="0" borderId="7" xfId="0" applyNumberFormat="1" applyFont="1" applyBorder="1" applyAlignment="1" applyProtection="1">
      <alignment horizontal="left" vertical="center" wrapText="1"/>
      <protection locked="0"/>
    </xf>
    <xf numFmtId="1" fontId="5" fillId="0" borderId="8" xfId="0" applyNumberFormat="1" applyFont="1" applyBorder="1" applyAlignment="1" applyProtection="1">
      <alignment horizontal="left" vertical="center" wrapText="1"/>
      <protection locked="0"/>
    </xf>
    <xf numFmtId="1" fontId="2" fillId="0" borderId="6" xfId="0" applyNumberFormat="1" applyFont="1" applyBorder="1" applyAlignment="1" applyProtection="1">
      <alignment vertical="center"/>
      <protection locked="0"/>
    </xf>
    <xf numFmtId="1" fontId="2" fillId="0" borderId="7" xfId="0" applyNumberFormat="1" applyFont="1" applyBorder="1" applyAlignment="1" applyProtection="1">
      <alignment horizontal="left" vertical="center" wrapText="1"/>
      <protection locked="0"/>
    </xf>
    <xf numFmtId="1" fontId="2" fillId="0" borderId="8" xfId="0" applyNumberFormat="1" applyFont="1" applyBorder="1" applyAlignment="1" applyProtection="1">
      <alignment horizontal="left" vertical="center" wrapText="1"/>
      <protection locked="0"/>
    </xf>
    <xf numFmtId="1" fontId="2" fillId="0" borderId="8" xfId="0" applyNumberFormat="1" applyFont="1" applyBorder="1" applyAlignment="1" applyProtection="1">
      <alignment vertical="center"/>
      <protection locked="0"/>
    </xf>
    <xf numFmtId="49" fontId="2" fillId="12" borderId="40" xfId="68" applyNumberFormat="1" applyFont="1" applyFill="1" applyBorder="1" applyAlignment="1" applyProtection="1">
      <alignment horizontal="center" vertical="center"/>
      <protection locked="0"/>
    </xf>
    <xf numFmtId="49" fontId="2" fillId="12" borderId="41" xfId="68" applyNumberFormat="1" applyFont="1" applyFill="1" applyBorder="1" applyAlignment="1" applyProtection="1">
      <alignment horizontal="center" vertical="center"/>
      <protection locked="0"/>
    </xf>
    <xf numFmtId="49" fontId="2" fillId="12" borderId="44" xfId="68" applyNumberFormat="1" applyFont="1" applyFill="1" applyBorder="1" applyAlignment="1" applyProtection="1">
      <alignment horizontal="center" vertical="center"/>
      <protection locked="0"/>
    </xf>
    <xf numFmtId="1" fontId="2" fillId="13" borderId="40" xfId="68" applyNumberFormat="1" applyFont="1" applyFill="1" applyBorder="1" applyAlignment="1" applyProtection="1">
      <alignment horizontal="center" vertical="center"/>
      <protection locked="0"/>
    </xf>
    <xf numFmtId="1" fontId="2" fillId="13" borderId="41" xfId="68" applyNumberFormat="1" applyFont="1" applyFill="1" applyBorder="1" applyAlignment="1" applyProtection="1">
      <alignment horizontal="center" vertical="center"/>
      <protection locked="0"/>
    </xf>
    <xf numFmtId="1" fontId="2" fillId="13" borderId="44" xfId="68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 wrapText="1"/>
      <protection locked="0"/>
    </xf>
    <xf numFmtId="1" fontId="2" fillId="0" borderId="48" xfId="0" applyNumberFormat="1" applyFont="1" applyBorder="1" applyAlignment="1" applyProtection="1">
      <alignment horizontal="center" vertical="center" wrapText="1"/>
      <protection locked="0"/>
    </xf>
    <xf numFmtId="1" fontId="2" fillId="0" borderId="15" xfId="0" applyNumberFormat="1" applyFont="1" applyBorder="1" applyAlignment="1" applyProtection="1">
      <alignment horizontal="center" vertical="center" wrapText="1"/>
      <protection locked="0"/>
    </xf>
    <xf numFmtId="1" fontId="2" fillId="0" borderId="49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50" xfId="0" applyNumberFormat="1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 applyProtection="1">
      <alignment vertical="center"/>
      <protection locked="0"/>
    </xf>
    <xf numFmtId="1" fontId="2" fillId="0" borderId="0" xfId="0" applyNumberFormat="1" applyFont="1" applyBorder="1" applyAlignment="1" applyProtection="1">
      <alignment vertical="center"/>
      <protection locked="0"/>
    </xf>
    <xf numFmtId="1" fontId="2" fillId="12" borderId="42" xfId="68" applyNumberFormat="1" applyFont="1" applyFill="1" applyBorder="1" applyAlignment="1" applyProtection="1">
      <alignment horizontal="center" vertical="center"/>
      <protection locked="0"/>
    </xf>
    <xf numFmtId="1" fontId="2" fillId="12" borderId="43" xfId="68" applyNumberFormat="1" applyFont="1" applyFill="1" applyBorder="1" applyAlignment="1" applyProtection="1">
      <alignment horizontal="center" vertical="center"/>
      <protection locked="0"/>
    </xf>
    <xf numFmtId="1" fontId="2" fillId="12" borderId="17" xfId="68" applyNumberFormat="1" applyFont="1" applyFill="1" applyBorder="1" applyAlignment="1" applyProtection="1">
      <alignment horizontal="center" vertical="center"/>
      <protection locked="0"/>
    </xf>
    <xf numFmtId="1" fontId="2" fillId="14" borderId="40" xfId="68" applyNumberFormat="1" applyFont="1" applyFill="1" applyBorder="1" applyAlignment="1" applyProtection="1">
      <alignment horizontal="center" vertical="center"/>
      <protection locked="0"/>
    </xf>
    <xf numFmtId="1" fontId="2" fillId="14" borderId="41" xfId="68" applyNumberFormat="1" applyFont="1" applyFill="1" applyBorder="1" applyAlignment="1" applyProtection="1">
      <alignment horizontal="center" vertical="center"/>
      <protection locked="0"/>
    </xf>
    <xf numFmtId="1" fontId="2" fillId="14" borderId="44" xfId="68" applyNumberFormat="1" applyFont="1" applyFill="1" applyBorder="1" applyAlignment="1" applyProtection="1">
      <alignment horizontal="center" vertical="center"/>
      <protection locked="0"/>
    </xf>
    <xf numFmtId="49" fontId="29" fillId="12" borderId="40" xfId="72" applyNumberFormat="1" applyFill="1" applyBorder="1" applyAlignment="1" applyProtection="1">
      <alignment horizontal="center" vertical="center"/>
      <protection locked="0"/>
    </xf>
    <xf numFmtId="1" fontId="2" fillId="12" borderId="40" xfId="68" applyNumberFormat="1" applyFont="1" applyFill="1" applyBorder="1" applyAlignment="1" applyProtection="1">
      <alignment horizontal="center" vertical="center"/>
      <protection locked="0"/>
    </xf>
    <xf numFmtId="1" fontId="2" fillId="12" borderId="41" xfId="68" applyNumberFormat="1" applyFont="1" applyFill="1" applyBorder="1" applyAlignment="1" applyProtection="1">
      <alignment horizontal="center" vertical="center"/>
      <protection locked="0"/>
    </xf>
    <xf numFmtId="1" fontId="2" fillId="12" borderId="44" xfId="68" applyNumberFormat="1" applyFont="1" applyFill="1" applyBorder="1" applyAlignment="1" applyProtection="1">
      <alignment horizontal="center" vertical="center"/>
      <protection locked="0"/>
    </xf>
    <xf numFmtId="49" fontId="2" fillId="12" borderId="42" xfId="68" applyNumberFormat="1" applyFont="1" applyFill="1" applyBorder="1" applyAlignment="1" applyProtection="1">
      <alignment horizontal="center" vertical="center"/>
      <protection locked="0"/>
    </xf>
    <xf numFmtId="49" fontId="2" fillId="12" borderId="43" xfId="68" applyNumberFormat="1" applyFont="1" applyFill="1" applyBorder="1" applyAlignment="1" applyProtection="1">
      <alignment horizontal="center" vertical="center"/>
      <protection locked="0"/>
    </xf>
    <xf numFmtId="49" fontId="2" fillId="12" borderId="17" xfId="68" applyNumberFormat="1" applyFont="1" applyFill="1" applyBorder="1" applyAlignment="1" applyProtection="1">
      <alignment horizontal="center" vertical="center"/>
      <protection locked="0"/>
    </xf>
    <xf numFmtId="1" fontId="2" fillId="12" borderId="45" xfId="0" applyNumberFormat="1" applyFont="1" applyFill="1" applyBorder="1" applyAlignment="1" applyProtection="1">
      <alignment horizontal="left" vertical="center"/>
      <protection locked="0"/>
    </xf>
    <xf numFmtId="1" fontId="2" fillId="12" borderId="46" xfId="0" applyNumberFormat="1" applyFont="1" applyFill="1" applyBorder="1" applyAlignment="1" applyProtection="1">
      <alignment horizontal="left" vertical="center"/>
      <protection locked="0"/>
    </xf>
    <xf numFmtId="1" fontId="2" fillId="12" borderId="18" xfId="0" applyNumberFormat="1" applyFont="1" applyFill="1" applyBorder="1" applyAlignment="1" applyProtection="1">
      <alignment horizontal="left" vertical="center"/>
      <protection locked="0"/>
    </xf>
    <xf numFmtId="1" fontId="2" fillId="12" borderId="40" xfId="0" applyNumberFormat="1" applyFont="1" applyFill="1" applyBorder="1" applyAlignment="1" applyProtection="1">
      <alignment horizontal="left" vertical="center"/>
      <protection locked="0"/>
    </xf>
    <xf numFmtId="1" fontId="2" fillId="12" borderId="41" xfId="0" applyNumberFormat="1" applyFont="1" applyFill="1" applyBorder="1" applyAlignment="1" applyProtection="1">
      <alignment horizontal="left" vertical="center"/>
      <protection locked="0"/>
    </xf>
    <xf numFmtId="1" fontId="2" fillId="12" borderId="44" xfId="0" applyNumberFormat="1" applyFont="1" applyFill="1" applyBorder="1" applyAlignment="1" applyProtection="1">
      <alignment horizontal="left" vertical="center"/>
      <protection locked="0"/>
    </xf>
    <xf numFmtId="1" fontId="2" fillId="14" borderId="40" xfId="0" applyNumberFormat="1" applyFont="1" applyFill="1" applyBorder="1" applyAlignment="1" applyProtection="1">
      <alignment horizontal="center" vertical="center"/>
      <protection locked="0"/>
    </xf>
    <xf numFmtId="1" fontId="2" fillId="14" borderId="41" xfId="0" applyNumberFormat="1" applyFont="1" applyFill="1" applyBorder="1" applyAlignment="1" applyProtection="1">
      <alignment horizontal="center" vertical="center"/>
      <protection locked="0"/>
    </xf>
    <xf numFmtId="1" fontId="2" fillId="14" borderId="44" xfId="0" applyNumberFormat="1" applyFont="1" applyFill="1" applyBorder="1" applyAlignment="1" applyProtection="1">
      <alignment horizontal="center" vertical="center"/>
      <protection locked="0"/>
    </xf>
    <xf numFmtId="1" fontId="2" fillId="6" borderId="42" xfId="68" applyNumberFormat="1" applyFont="1" applyFill="1" applyBorder="1" applyAlignment="1" applyProtection="1">
      <alignment horizontal="center" vertical="center"/>
      <protection locked="0"/>
    </xf>
    <xf numFmtId="1" fontId="2" fillId="6" borderId="43" xfId="68" applyNumberFormat="1" applyFont="1" applyFill="1" applyBorder="1" applyAlignment="1" applyProtection="1">
      <alignment horizontal="center" vertical="center"/>
      <protection locked="0"/>
    </xf>
    <xf numFmtId="1" fontId="2" fillId="6" borderId="17" xfId="68" applyNumberFormat="1" applyFont="1" applyFill="1" applyBorder="1" applyAlignment="1" applyProtection="1">
      <alignment horizontal="center" vertical="center"/>
      <protection locked="0"/>
    </xf>
    <xf numFmtId="1" fontId="2" fillId="6" borderId="45" xfId="68" applyNumberFormat="1" applyFont="1" applyFill="1" applyBorder="1" applyAlignment="1" applyProtection="1">
      <alignment horizontal="center" vertical="center"/>
      <protection locked="0"/>
    </xf>
    <xf numFmtId="1" fontId="2" fillId="6" borderId="46" xfId="68" applyNumberFormat="1" applyFont="1" applyFill="1" applyBorder="1" applyAlignment="1" applyProtection="1">
      <alignment horizontal="center" vertical="center"/>
      <protection locked="0"/>
    </xf>
    <xf numFmtId="1" fontId="2" fillId="6" borderId="18" xfId="68" applyNumberFormat="1" applyFont="1" applyFill="1" applyBorder="1" applyAlignment="1" applyProtection="1">
      <alignment horizontal="center" vertical="center"/>
      <protection locked="0"/>
    </xf>
    <xf numFmtId="1" fontId="8" fillId="13" borderId="40" xfId="68" applyNumberFormat="1" applyFont="1" applyFill="1" applyBorder="1" applyAlignment="1" applyProtection="1">
      <alignment horizontal="center" vertical="center"/>
      <protection locked="0"/>
    </xf>
    <xf numFmtId="1" fontId="8" fillId="13" borderId="41" xfId="68" applyNumberFormat="1" applyFont="1" applyFill="1" applyBorder="1" applyAlignment="1" applyProtection="1">
      <alignment horizontal="center" vertical="center"/>
      <protection locked="0"/>
    </xf>
    <xf numFmtId="1" fontId="8" fillId="13" borderId="44" xfId="68" applyNumberFormat="1" applyFont="1" applyFill="1" applyBorder="1" applyAlignment="1" applyProtection="1">
      <alignment horizontal="center" vertical="center"/>
      <protection locked="0"/>
    </xf>
    <xf numFmtId="1" fontId="2" fillId="6" borderId="40" xfId="68" applyNumberFormat="1" applyFont="1" applyFill="1" applyBorder="1" applyAlignment="1" applyProtection="1">
      <alignment horizontal="left" vertical="center"/>
      <protection locked="0"/>
    </xf>
    <xf numFmtId="1" fontId="2" fillId="6" borderId="41" xfId="68" applyNumberFormat="1" applyFont="1" applyFill="1" applyBorder="1" applyAlignment="1" applyProtection="1">
      <alignment horizontal="left" vertical="center"/>
      <protection locked="0"/>
    </xf>
    <xf numFmtId="1" fontId="2" fillId="6" borderId="44" xfId="68" applyNumberFormat="1" applyFont="1" applyFill="1" applyBorder="1" applyAlignment="1" applyProtection="1">
      <alignment horizontal="left" vertical="center"/>
      <protection locked="0"/>
    </xf>
    <xf numFmtId="1" fontId="2" fillId="6" borderId="42" xfId="0" applyNumberFormat="1" applyFont="1" applyFill="1" applyBorder="1" applyAlignment="1" applyProtection="1">
      <alignment horizontal="left" vertical="center"/>
      <protection locked="0"/>
    </xf>
    <xf numFmtId="1" fontId="2" fillId="6" borderId="43" xfId="0" applyNumberFormat="1" applyFont="1" applyFill="1" applyBorder="1" applyAlignment="1" applyProtection="1">
      <alignment horizontal="left" vertical="center"/>
      <protection locked="0"/>
    </xf>
    <xf numFmtId="1" fontId="2" fillId="6" borderId="17" xfId="0" applyNumberFormat="1" applyFont="1" applyFill="1" applyBorder="1" applyAlignment="1" applyProtection="1">
      <alignment horizontal="left" vertical="center"/>
      <protection locked="0"/>
    </xf>
    <xf numFmtId="1" fontId="7" fillId="6" borderId="45" xfId="68" applyNumberFormat="1" applyFont="1" applyFill="1" applyBorder="1" applyAlignment="1" applyProtection="1">
      <alignment vertical="center"/>
      <protection locked="0"/>
    </xf>
    <xf numFmtId="1" fontId="7" fillId="6" borderId="46" xfId="68" quotePrefix="1" applyNumberFormat="1" applyFont="1" applyFill="1" applyBorder="1" applyAlignment="1" applyProtection="1">
      <alignment vertical="center"/>
      <protection locked="0"/>
    </xf>
    <xf numFmtId="1" fontId="7" fillId="6" borderId="18" xfId="68" quotePrefix="1" applyNumberFormat="1" applyFont="1" applyFill="1" applyBorder="1" applyAlignment="1" applyProtection="1">
      <alignment vertical="center"/>
      <protection locked="0"/>
    </xf>
    <xf numFmtId="1" fontId="8" fillId="14" borderId="42" xfId="68" applyNumberFormat="1" applyFont="1" applyFill="1" applyBorder="1" applyAlignment="1" applyProtection="1">
      <alignment horizontal="center" vertical="center"/>
      <protection locked="0"/>
    </xf>
    <xf numFmtId="1" fontId="8" fillId="14" borderId="43" xfId="68" applyNumberFormat="1" applyFont="1" applyFill="1" applyBorder="1" applyAlignment="1" applyProtection="1">
      <alignment horizontal="center" vertical="center"/>
      <protection locked="0"/>
    </xf>
    <xf numFmtId="1" fontId="8" fillId="14" borderId="17" xfId="68" applyNumberFormat="1" applyFont="1" applyFill="1" applyBorder="1" applyAlignment="1" applyProtection="1">
      <alignment horizontal="center" vertical="center"/>
      <protection locked="0"/>
    </xf>
    <xf numFmtId="1" fontId="7" fillId="6" borderId="40" xfId="68" applyNumberFormat="1" applyFont="1" applyFill="1" applyBorder="1" applyAlignment="1" applyProtection="1">
      <alignment vertical="center"/>
      <protection locked="0"/>
    </xf>
    <xf numFmtId="1" fontId="7" fillId="6" borderId="41" xfId="68" quotePrefix="1" applyNumberFormat="1" applyFont="1" applyFill="1" applyBorder="1" applyAlignment="1" applyProtection="1">
      <alignment vertical="center"/>
      <protection locked="0"/>
    </xf>
    <xf numFmtId="1" fontId="7" fillId="6" borderId="44" xfId="68" quotePrefix="1" applyNumberFormat="1" applyFont="1" applyFill="1" applyBorder="1" applyAlignment="1" applyProtection="1">
      <alignment vertical="center"/>
      <protection locked="0"/>
    </xf>
    <xf numFmtId="0" fontId="2" fillId="12" borderId="40" xfId="0" applyNumberFormat="1" applyFont="1" applyFill="1" applyBorder="1" applyAlignment="1" applyProtection="1">
      <alignment horizontal="center" vertical="center"/>
      <protection locked="0"/>
    </xf>
    <xf numFmtId="0" fontId="2" fillId="12" borderId="41" xfId="0" applyNumberFormat="1" applyFont="1" applyFill="1" applyBorder="1" applyAlignment="1" applyProtection="1">
      <alignment horizontal="center" vertical="center"/>
      <protection locked="0"/>
    </xf>
    <xf numFmtId="0" fontId="2" fillId="12" borderId="44" xfId="0" applyNumberFormat="1" applyFont="1" applyFill="1" applyBorder="1" applyAlignment="1" applyProtection="1">
      <alignment horizontal="center" vertical="center"/>
      <protection locked="0"/>
    </xf>
    <xf numFmtId="1" fontId="2" fillId="6" borderId="40" xfId="0" applyNumberFormat="1" applyFont="1" applyFill="1" applyBorder="1" applyAlignment="1" applyProtection="1">
      <alignment horizontal="left" vertical="center"/>
      <protection locked="0"/>
    </xf>
    <xf numFmtId="1" fontId="2" fillId="6" borderId="41" xfId="0" applyNumberFormat="1" applyFont="1" applyFill="1" applyBorder="1" applyAlignment="1" applyProtection="1">
      <alignment horizontal="left" vertical="center"/>
      <protection locked="0"/>
    </xf>
    <xf numFmtId="1" fontId="2" fillId="6" borderId="44" xfId="0" applyNumberFormat="1" applyFont="1" applyFill="1" applyBorder="1" applyAlignment="1" applyProtection="1">
      <alignment horizontal="left" vertical="center"/>
      <protection locked="0"/>
    </xf>
    <xf numFmtId="1" fontId="2" fillId="12" borderId="45" xfId="68" applyNumberFormat="1" applyFont="1" applyFill="1" applyBorder="1" applyAlignment="1" applyProtection="1">
      <alignment horizontal="center" vertical="center"/>
      <protection locked="0"/>
    </xf>
    <xf numFmtId="1" fontId="2" fillId="12" borderId="46" xfId="68" applyNumberFormat="1" applyFont="1" applyFill="1" applyBorder="1" applyAlignment="1" applyProtection="1">
      <alignment horizontal="center" vertical="center"/>
      <protection locked="0"/>
    </xf>
    <xf numFmtId="1" fontId="2" fillId="12" borderId="18" xfId="68" applyNumberFormat="1" applyFont="1" applyFill="1" applyBorder="1" applyAlignment="1" applyProtection="1">
      <alignment horizontal="center" vertical="center"/>
      <protection locked="0"/>
    </xf>
    <xf numFmtId="1" fontId="2" fillId="6" borderId="45" xfId="68" applyNumberFormat="1" applyFont="1" applyFill="1" applyBorder="1" applyAlignment="1" applyProtection="1">
      <alignment horizontal="left" vertical="center"/>
      <protection locked="0"/>
    </xf>
    <xf numFmtId="1" fontId="2" fillId="6" borderId="46" xfId="68" applyNumberFormat="1" applyFont="1" applyFill="1" applyBorder="1" applyAlignment="1" applyProtection="1">
      <alignment horizontal="left" vertical="center"/>
      <protection locked="0"/>
    </xf>
    <xf numFmtId="1" fontId="2" fillId="6" borderId="18" xfId="68" applyNumberFormat="1" applyFont="1" applyFill="1" applyBorder="1" applyAlignment="1" applyProtection="1">
      <alignment horizontal="left" vertical="center"/>
      <protection locked="0"/>
    </xf>
    <xf numFmtId="1" fontId="2" fillId="4" borderId="40" xfId="68" applyNumberFormat="1" applyFont="1" applyFill="1" applyBorder="1" applyAlignment="1" applyProtection="1">
      <alignment horizontal="left" vertical="center"/>
      <protection locked="0"/>
    </xf>
    <xf numFmtId="1" fontId="2" fillId="4" borderId="41" xfId="68" applyNumberFormat="1" applyFont="1" applyFill="1" applyBorder="1" applyAlignment="1" applyProtection="1">
      <alignment horizontal="left" vertical="center"/>
      <protection locked="0"/>
    </xf>
    <xf numFmtId="1" fontId="2" fillId="4" borderId="44" xfId="68" applyNumberFormat="1" applyFont="1" applyFill="1" applyBorder="1" applyAlignment="1" applyProtection="1">
      <alignment horizontal="left" vertical="center"/>
      <protection locked="0"/>
    </xf>
    <xf numFmtId="1" fontId="2" fillId="13" borderId="42" xfId="68" applyNumberFormat="1" applyFont="1" applyFill="1" applyBorder="1" applyAlignment="1" applyProtection="1">
      <alignment horizontal="center" vertical="center"/>
      <protection locked="0"/>
    </xf>
    <xf numFmtId="1" fontId="2" fillId="13" borderId="43" xfId="68" applyNumberFormat="1" applyFont="1" applyFill="1" applyBorder="1" applyAlignment="1" applyProtection="1">
      <alignment horizontal="center" vertical="center"/>
      <protection locked="0"/>
    </xf>
    <xf numFmtId="1" fontId="2" fillId="13" borderId="17" xfId="68" applyNumberFormat="1" applyFont="1" applyFill="1" applyBorder="1" applyAlignment="1" applyProtection="1">
      <alignment horizontal="center" vertical="center"/>
      <protection locked="0"/>
    </xf>
    <xf numFmtId="1" fontId="2" fillId="2" borderId="54" xfId="68" applyNumberFormat="1" applyFont="1" applyFill="1" applyBorder="1" applyAlignment="1" applyProtection="1">
      <alignment horizontal="center" vertical="center"/>
      <protection locked="0"/>
    </xf>
    <xf numFmtId="1" fontId="2" fillId="2" borderId="46" xfId="68" applyNumberFormat="1" applyFont="1" applyFill="1" applyBorder="1" applyAlignment="1" applyProtection="1">
      <alignment horizontal="center" vertical="center"/>
      <protection locked="0"/>
    </xf>
    <xf numFmtId="1" fontId="2" fillId="2" borderId="18" xfId="68" applyNumberFormat="1" applyFont="1" applyFill="1" applyBorder="1" applyAlignment="1" applyProtection="1">
      <alignment horizontal="center" vertical="center"/>
      <protection locked="0"/>
    </xf>
    <xf numFmtId="1" fontId="2" fillId="2" borderId="55" xfId="68" applyNumberFormat="1" applyFont="1" applyFill="1" applyBorder="1" applyAlignment="1" applyProtection="1">
      <alignment horizontal="center" vertical="center"/>
      <protection locked="0"/>
    </xf>
    <xf numFmtId="1" fontId="2" fillId="2" borderId="41" xfId="68" applyNumberFormat="1" applyFont="1" applyFill="1" applyBorder="1" applyAlignment="1" applyProtection="1">
      <alignment horizontal="center" vertical="center"/>
      <protection locked="0"/>
    </xf>
    <xf numFmtId="1" fontId="2" fillId="2" borderId="44" xfId="68" applyNumberFormat="1" applyFont="1" applyFill="1" applyBorder="1" applyAlignment="1" applyProtection="1">
      <alignment horizontal="center" vertical="center"/>
      <protection locked="0"/>
    </xf>
    <xf numFmtId="1" fontId="2" fillId="2" borderId="51" xfId="68" applyNumberFormat="1" applyFont="1" applyFill="1" applyBorder="1" applyAlignment="1" applyProtection="1">
      <alignment horizontal="center" vertical="center"/>
      <protection locked="0"/>
    </xf>
    <xf numFmtId="1" fontId="2" fillId="2" borderId="52" xfId="68" applyNumberFormat="1" applyFont="1" applyFill="1" applyBorder="1" applyAlignment="1" applyProtection="1">
      <alignment horizontal="center" vertical="center"/>
      <protection locked="0"/>
    </xf>
    <xf numFmtId="1" fontId="2" fillId="2" borderId="53" xfId="68" applyNumberFormat="1" applyFont="1" applyFill="1" applyBorder="1" applyAlignment="1" applyProtection="1">
      <alignment horizontal="center" vertical="center"/>
      <protection locked="0"/>
    </xf>
    <xf numFmtId="1" fontId="2" fillId="0" borderId="7" xfId="0" applyNumberFormat="1" applyFont="1" applyBorder="1" applyAlignment="1" applyProtection="1">
      <alignment horizontal="left" vertical="top" wrapText="1"/>
      <protection locked="0"/>
    </xf>
    <xf numFmtId="1" fontId="2" fillId="0" borderId="8" xfId="0" applyNumberFormat="1" applyFont="1" applyBorder="1" applyAlignment="1" applyProtection="1">
      <alignment horizontal="left" vertical="top" wrapText="1"/>
      <protection locked="0"/>
    </xf>
    <xf numFmtId="1" fontId="8" fillId="14" borderId="40" xfId="68" applyNumberFormat="1" applyFont="1" applyFill="1" applyBorder="1" applyAlignment="1" applyProtection="1">
      <alignment horizontal="center" vertical="center"/>
      <protection locked="0"/>
    </xf>
    <xf numFmtId="1" fontId="8" fillId="14" borderId="41" xfId="68" applyNumberFormat="1" applyFont="1" applyFill="1" applyBorder="1" applyAlignment="1" applyProtection="1">
      <alignment horizontal="center" vertical="center"/>
      <protection locked="0"/>
    </xf>
    <xf numFmtId="1" fontId="8" fillId="14" borderId="44" xfId="68" applyNumberFormat="1" applyFont="1" applyFill="1" applyBorder="1" applyAlignment="1" applyProtection="1">
      <alignment horizontal="center" vertical="center"/>
      <protection locked="0"/>
    </xf>
    <xf numFmtId="1" fontId="21" fillId="0" borderId="38" xfId="68" applyNumberFormat="1" applyFont="1" applyFill="1" applyBorder="1" applyAlignment="1" applyProtection="1">
      <alignment vertical="center"/>
      <protection locked="0"/>
    </xf>
    <xf numFmtId="1" fontId="21" fillId="0" borderId="39" xfId="68" applyNumberFormat="1" applyFont="1" applyFill="1" applyBorder="1" applyAlignment="1" applyProtection="1">
      <alignment vertical="center"/>
      <protection locked="0"/>
    </xf>
    <xf numFmtId="49" fontId="16" fillId="8" borderId="36" xfId="68" applyNumberFormat="1" applyFont="1" applyFill="1" applyBorder="1" applyAlignment="1" applyProtection="1">
      <alignment horizontal="center" textRotation="255"/>
      <protection locked="0"/>
    </xf>
    <xf numFmtId="49" fontId="16" fillId="8" borderId="37" xfId="68" applyNumberFormat="1" applyFont="1" applyFill="1" applyBorder="1" applyAlignment="1" applyProtection="1">
      <alignment horizontal="center" textRotation="255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49" fontId="2" fillId="2" borderId="55" xfId="68" applyNumberFormat="1" applyFont="1" applyFill="1" applyBorder="1" applyAlignment="1" applyProtection="1">
      <alignment horizontal="center" vertical="center"/>
      <protection locked="0"/>
    </xf>
    <xf numFmtId="49" fontId="2" fillId="2" borderId="41" xfId="68" applyNumberFormat="1" applyFont="1" applyFill="1" applyBorder="1" applyAlignment="1" applyProtection="1">
      <alignment horizontal="center" vertical="center"/>
      <protection locked="0"/>
    </xf>
    <xf numFmtId="49" fontId="2" fillId="2" borderId="44" xfId="68" applyNumberFormat="1" applyFont="1" applyFill="1" applyBorder="1" applyAlignment="1" applyProtection="1">
      <alignment horizontal="center" vertical="center"/>
      <protection locked="0"/>
    </xf>
    <xf numFmtId="0" fontId="2" fillId="3" borderId="40" xfId="0" applyFont="1" applyFill="1" applyBorder="1" applyAlignment="1" applyProtection="1">
      <alignment vertical="center"/>
      <protection locked="0"/>
    </xf>
    <xf numFmtId="0" fontId="2" fillId="3" borderId="41" xfId="0" applyFont="1" applyFill="1" applyBorder="1" applyAlignment="1" applyProtection="1">
      <alignment vertical="center"/>
      <protection locked="0"/>
    </xf>
    <xf numFmtId="49" fontId="2" fillId="2" borderId="51" xfId="68" applyNumberFormat="1" applyFont="1" applyFill="1" applyBorder="1" applyAlignment="1" applyProtection="1">
      <alignment horizontal="center" vertical="center"/>
      <protection locked="0"/>
    </xf>
    <xf numFmtId="49" fontId="2" fillId="2" borderId="52" xfId="68" applyNumberFormat="1" applyFont="1" applyFill="1" applyBorder="1" applyAlignment="1" applyProtection="1">
      <alignment horizontal="center" vertical="center"/>
      <protection locked="0"/>
    </xf>
    <xf numFmtId="49" fontId="2" fillId="2" borderId="53" xfId="68" applyNumberFormat="1" applyFont="1" applyFill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 applyProtection="1">
      <alignment vertical="center"/>
      <protection locked="0"/>
    </xf>
    <xf numFmtId="0" fontId="2" fillId="3" borderId="43" xfId="0" applyFont="1" applyFill="1" applyBorder="1" applyAlignment="1" applyProtection="1">
      <alignment vertical="center"/>
      <protection locked="0"/>
    </xf>
    <xf numFmtId="49" fontId="2" fillId="2" borderId="54" xfId="68" applyNumberFormat="1" applyFont="1" applyFill="1" applyBorder="1" applyAlignment="1" applyProtection="1">
      <alignment horizontal="center" vertical="center"/>
      <protection locked="0"/>
    </xf>
    <xf numFmtId="49" fontId="2" fillId="2" borderId="46" xfId="68" applyNumberFormat="1" applyFont="1" applyFill="1" applyBorder="1" applyAlignment="1" applyProtection="1">
      <alignment horizontal="center" vertical="center"/>
      <protection locked="0"/>
    </xf>
    <xf numFmtId="49" fontId="2" fillId="2" borderId="18" xfId="68" applyNumberFormat="1" applyFont="1" applyFill="1" applyBorder="1" applyAlignment="1" applyProtection="1">
      <alignment horizontal="center" vertical="center"/>
      <protection locked="0"/>
    </xf>
    <xf numFmtId="49" fontId="2" fillId="4" borderId="40" xfId="68" applyNumberFormat="1" applyFont="1" applyFill="1" applyBorder="1" applyAlignment="1" applyProtection="1">
      <alignment horizontal="left" vertical="center"/>
      <protection locked="0"/>
    </xf>
    <xf numFmtId="49" fontId="2" fillId="4" borderId="41" xfId="68" applyNumberFormat="1" applyFont="1" applyFill="1" applyBorder="1" applyAlignment="1" applyProtection="1">
      <alignment horizontal="left" vertical="center"/>
      <protection locked="0"/>
    </xf>
    <xf numFmtId="49" fontId="2" fillId="4" borderId="44" xfId="68" applyNumberFormat="1" applyFont="1" applyFill="1" applyBorder="1" applyAlignment="1" applyProtection="1">
      <alignment horizontal="left" vertical="center"/>
      <protection locked="0"/>
    </xf>
    <xf numFmtId="49" fontId="2" fillId="6" borderId="42" xfId="0" applyNumberFormat="1" applyFont="1" applyFill="1" applyBorder="1" applyAlignment="1" applyProtection="1">
      <alignment horizontal="left" vertical="center"/>
      <protection locked="0"/>
    </xf>
    <xf numFmtId="49" fontId="2" fillId="6" borderId="43" xfId="0" applyNumberFormat="1" applyFont="1" applyFill="1" applyBorder="1" applyAlignment="1" applyProtection="1">
      <alignment horizontal="left" vertical="center"/>
      <protection locked="0"/>
    </xf>
    <xf numFmtId="49" fontId="2" fillId="6" borderId="17" xfId="0" applyNumberFormat="1" applyFont="1" applyFill="1" applyBorder="1" applyAlignment="1" applyProtection="1">
      <alignment horizontal="left" vertical="center"/>
      <protection locked="0"/>
    </xf>
    <xf numFmtId="49" fontId="2" fillId="6" borderId="40" xfId="68" applyNumberFormat="1" applyFont="1" applyFill="1" applyBorder="1" applyAlignment="1" applyProtection="1">
      <alignment horizontal="left" vertical="center"/>
      <protection locked="0"/>
    </xf>
    <xf numFmtId="49" fontId="2" fillId="6" borderId="41" xfId="68" applyNumberFormat="1" applyFont="1" applyFill="1" applyBorder="1" applyAlignment="1" applyProtection="1">
      <alignment horizontal="left" vertical="center"/>
      <protection locked="0"/>
    </xf>
    <xf numFmtId="49" fontId="2" fillId="6" borderId="44" xfId="68" applyNumberFormat="1" applyFont="1" applyFill="1" applyBorder="1" applyAlignment="1" applyProtection="1">
      <alignment horizontal="left" vertical="center"/>
      <protection locked="0"/>
    </xf>
    <xf numFmtId="49" fontId="2" fillId="12" borderId="45" xfId="68" applyNumberFormat="1" applyFont="1" applyFill="1" applyBorder="1" applyAlignment="1" applyProtection="1">
      <alignment horizontal="center" vertical="center"/>
      <protection locked="0"/>
    </xf>
    <xf numFmtId="49" fontId="2" fillId="12" borderId="46" xfId="68" applyNumberFormat="1" applyFont="1" applyFill="1" applyBorder="1" applyAlignment="1" applyProtection="1">
      <alignment horizontal="center" vertical="center"/>
      <protection locked="0"/>
    </xf>
    <xf numFmtId="49" fontId="2" fillId="12" borderId="18" xfId="68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2" fillId="12" borderId="40" xfId="0" applyNumberFormat="1" applyFont="1" applyFill="1" applyBorder="1" applyAlignment="1" applyProtection="1">
      <alignment horizontal="left" vertical="center"/>
      <protection locked="0"/>
    </xf>
    <xf numFmtId="49" fontId="2" fillId="12" borderId="41" xfId="0" applyNumberFormat="1" applyFont="1" applyFill="1" applyBorder="1" applyAlignment="1" applyProtection="1">
      <alignment horizontal="left" vertical="center"/>
      <protection locked="0"/>
    </xf>
    <xf numFmtId="49" fontId="2" fillId="12" borderId="44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49" fontId="2" fillId="13" borderId="40" xfId="68" applyNumberFormat="1" applyFont="1" applyFill="1" applyBorder="1" applyAlignment="1" applyProtection="1">
      <alignment horizontal="center" vertical="center"/>
      <protection locked="0"/>
    </xf>
    <xf numFmtId="49" fontId="2" fillId="13" borderId="41" xfId="68" applyNumberFormat="1" applyFont="1" applyFill="1" applyBorder="1" applyAlignment="1" applyProtection="1">
      <alignment horizontal="center" vertical="center"/>
      <protection locked="0"/>
    </xf>
    <xf numFmtId="49" fontId="2" fillId="13" borderId="44" xfId="68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49" fontId="2" fillId="0" borderId="38" xfId="68" applyNumberFormat="1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2" fillId="0" borderId="39" xfId="68" applyNumberFormat="1" applyFont="1" applyBorder="1" applyAlignment="1" applyProtection="1">
      <alignment vertical="center"/>
      <protection locked="0"/>
    </xf>
    <xf numFmtId="49" fontId="2" fillId="0" borderId="6" xfId="68" applyNumberFormat="1" applyFont="1" applyBorder="1" applyAlignment="1" applyProtection="1">
      <alignment vertical="center"/>
      <protection locked="0"/>
    </xf>
    <xf numFmtId="49" fontId="2" fillId="0" borderId="12" xfId="68" applyNumberFormat="1" applyFont="1" applyBorder="1" applyAlignment="1" applyProtection="1">
      <alignment vertical="center"/>
      <protection locked="0"/>
    </xf>
    <xf numFmtId="49" fontId="2" fillId="13" borderId="42" xfId="68" applyNumberFormat="1" applyFont="1" applyFill="1" applyBorder="1" applyAlignment="1" applyProtection="1">
      <alignment horizontal="center" vertical="center"/>
      <protection locked="0"/>
    </xf>
    <xf numFmtId="49" fontId="2" fillId="13" borderId="43" xfId="68" applyNumberFormat="1" applyFont="1" applyFill="1" applyBorder="1" applyAlignment="1" applyProtection="1">
      <alignment horizontal="center" vertical="center"/>
      <protection locked="0"/>
    </xf>
    <xf numFmtId="49" fontId="2" fillId="13" borderId="17" xfId="68" applyNumberFormat="1" applyFont="1" applyFill="1" applyBorder="1" applyAlignment="1" applyProtection="1">
      <alignment horizontal="center" vertical="center"/>
      <protection locked="0"/>
    </xf>
    <xf numFmtId="49" fontId="2" fillId="6" borderId="45" xfId="68" applyNumberFormat="1" applyFont="1" applyFill="1" applyBorder="1" applyAlignment="1" applyProtection="1">
      <alignment horizontal="left" vertical="center"/>
      <protection locked="0"/>
    </xf>
    <xf numFmtId="49" fontId="2" fillId="6" borderId="46" xfId="68" applyNumberFormat="1" applyFont="1" applyFill="1" applyBorder="1" applyAlignment="1" applyProtection="1">
      <alignment horizontal="left" vertical="center"/>
      <protection locked="0"/>
    </xf>
    <xf numFmtId="49" fontId="2" fillId="6" borderId="18" xfId="68" applyNumberFormat="1" applyFont="1" applyFill="1" applyBorder="1" applyAlignment="1" applyProtection="1">
      <alignment horizontal="left" vertical="center"/>
      <protection locked="0"/>
    </xf>
    <xf numFmtId="49" fontId="2" fillId="6" borderId="40" xfId="0" applyNumberFormat="1" applyFont="1" applyFill="1" applyBorder="1" applyAlignment="1" applyProtection="1">
      <alignment horizontal="left" vertical="center"/>
      <protection locked="0"/>
    </xf>
    <xf numFmtId="49" fontId="2" fillId="6" borderId="41" xfId="0" applyNumberFormat="1" applyFont="1" applyFill="1" applyBorder="1" applyAlignment="1" applyProtection="1">
      <alignment horizontal="left" vertical="center"/>
      <protection locked="0"/>
    </xf>
    <xf numFmtId="49" fontId="2" fillId="6" borderId="44" xfId="0" applyNumberFormat="1" applyFont="1" applyFill="1" applyBorder="1" applyAlignment="1" applyProtection="1">
      <alignment horizontal="left" vertical="center"/>
      <protection locked="0"/>
    </xf>
    <xf numFmtId="49" fontId="8" fillId="14" borderId="40" xfId="68" applyNumberFormat="1" applyFont="1" applyFill="1" applyBorder="1" applyAlignment="1" applyProtection="1">
      <alignment horizontal="center" vertical="center"/>
      <protection locked="0"/>
    </xf>
    <xf numFmtId="49" fontId="8" fillId="14" borderId="41" xfId="68" applyNumberFormat="1" applyFont="1" applyFill="1" applyBorder="1" applyAlignment="1" applyProtection="1">
      <alignment horizontal="center" vertical="center"/>
      <protection locked="0"/>
    </xf>
    <xf numFmtId="49" fontId="8" fillId="14" borderId="44" xfId="68" applyNumberFormat="1" applyFont="1" applyFill="1" applyBorder="1" applyAlignment="1" applyProtection="1">
      <alignment horizontal="center" vertical="center"/>
      <protection locked="0"/>
    </xf>
    <xf numFmtId="0" fontId="7" fillId="6" borderId="45" xfId="68" applyFont="1" applyFill="1" applyBorder="1" applyAlignment="1" applyProtection="1">
      <alignment vertical="center"/>
      <protection locked="0"/>
    </xf>
    <xf numFmtId="0" fontId="7" fillId="6" borderId="46" xfId="68" quotePrefix="1" applyFont="1" applyFill="1" applyBorder="1" applyAlignment="1" applyProtection="1">
      <alignment vertical="center"/>
      <protection locked="0"/>
    </xf>
    <xf numFmtId="0" fontId="7" fillId="6" borderId="18" xfId="68" quotePrefix="1" applyFont="1" applyFill="1" applyBorder="1" applyAlignment="1" applyProtection="1">
      <alignment vertical="center"/>
      <protection locked="0"/>
    </xf>
    <xf numFmtId="49" fontId="2" fillId="12" borderId="45" xfId="0" applyNumberFormat="1" applyFont="1" applyFill="1" applyBorder="1" applyAlignment="1" applyProtection="1">
      <alignment horizontal="left" vertical="center"/>
      <protection locked="0"/>
    </xf>
    <xf numFmtId="49" fontId="2" fillId="12" borderId="46" xfId="0" applyNumberFormat="1" applyFont="1" applyFill="1" applyBorder="1" applyAlignment="1" applyProtection="1">
      <alignment horizontal="left" vertical="center"/>
      <protection locked="0"/>
    </xf>
    <xf numFmtId="49" fontId="2" fillId="12" borderId="18" xfId="0" applyNumberFormat="1" applyFont="1" applyFill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49" fontId="26" fillId="0" borderId="8" xfId="68" applyNumberFormat="1" applyFont="1" applyBorder="1" applyAlignment="1" applyProtection="1">
      <alignment vertical="center"/>
      <protection locked="0"/>
    </xf>
    <xf numFmtId="49" fontId="2" fillId="0" borderId="8" xfId="68" applyNumberFormat="1" applyFont="1" applyBorder="1" applyAlignment="1" applyProtection="1">
      <alignment vertical="center"/>
      <protection locked="0"/>
    </xf>
    <xf numFmtId="49" fontId="2" fillId="0" borderId="11" xfId="68" applyNumberFormat="1" applyFont="1" applyBorder="1" applyAlignment="1" applyProtection="1">
      <alignment vertical="center"/>
      <protection locked="0"/>
    </xf>
    <xf numFmtId="0" fontId="7" fillId="6" borderId="40" xfId="68" applyFont="1" applyFill="1" applyBorder="1" applyAlignment="1" applyProtection="1">
      <alignment vertical="center"/>
      <protection locked="0"/>
    </xf>
    <xf numFmtId="0" fontId="7" fillId="6" borderId="41" xfId="68" quotePrefix="1" applyFont="1" applyFill="1" applyBorder="1" applyAlignment="1" applyProtection="1">
      <alignment vertical="center"/>
      <protection locked="0"/>
    </xf>
    <xf numFmtId="0" fontId="7" fillId="6" borderId="44" xfId="68" quotePrefix="1" applyFont="1" applyFill="1" applyBorder="1" applyAlignment="1" applyProtection="1">
      <alignment vertical="center"/>
      <protection locked="0"/>
    </xf>
    <xf numFmtId="49" fontId="27" fillId="0" borderId="38" xfId="68" applyNumberFormat="1" applyFont="1" applyBorder="1" applyAlignment="1" applyProtection="1">
      <alignment vertical="center"/>
      <protection locked="0"/>
    </xf>
    <xf numFmtId="49" fontId="27" fillId="0" borderId="39" xfId="68" applyNumberFormat="1" applyFont="1" applyBorder="1" applyAlignment="1" applyProtection="1">
      <alignment vertical="center"/>
      <protection locked="0"/>
    </xf>
    <xf numFmtId="49" fontId="2" fillId="6" borderId="45" xfId="68" applyNumberFormat="1" applyFont="1" applyFill="1" applyBorder="1" applyAlignment="1" applyProtection="1">
      <alignment horizontal="center" vertical="center"/>
      <protection locked="0"/>
    </xf>
    <xf numFmtId="49" fontId="2" fillId="6" borderId="46" xfId="68" applyNumberFormat="1" applyFont="1" applyFill="1" applyBorder="1" applyAlignment="1" applyProtection="1">
      <alignment horizontal="center" vertical="center"/>
      <protection locked="0"/>
    </xf>
    <xf numFmtId="49" fontId="2" fillId="6" borderId="18" xfId="68" applyNumberFormat="1" applyFont="1" applyFill="1" applyBorder="1" applyAlignment="1" applyProtection="1">
      <alignment horizontal="center" vertical="center"/>
      <protection locked="0"/>
    </xf>
    <xf numFmtId="49" fontId="28" fillId="0" borderId="38" xfId="68" applyNumberFormat="1" applyFont="1" applyBorder="1" applyAlignment="1" applyProtection="1">
      <alignment vertical="center"/>
      <protection locked="0"/>
    </xf>
    <xf numFmtId="49" fontId="28" fillId="0" borderId="39" xfId="68" applyNumberFormat="1" applyFont="1" applyBorder="1" applyAlignment="1" applyProtection="1">
      <alignment vertical="center"/>
      <protection locked="0"/>
    </xf>
    <xf numFmtId="49" fontId="2" fillId="14" borderId="40" xfId="68" applyNumberFormat="1" applyFont="1" applyFill="1" applyBorder="1" applyAlignment="1" applyProtection="1">
      <alignment horizontal="center" vertical="center"/>
      <protection locked="0"/>
    </xf>
    <xf numFmtId="49" fontId="2" fillId="14" borderId="41" xfId="68" applyNumberFormat="1" applyFont="1" applyFill="1" applyBorder="1" applyAlignment="1" applyProtection="1">
      <alignment horizontal="center" vertical="center"/>
      <protection locked="0"/>
    </xf>
    <xf numFmtId="49" fontId="2" fillId="14" borderId="44" xfId="68" applyNumberFormat="1" applyFont="1" applyFill="1" applyBorder="1" applyAlignment="1" applyProtection="1">
      <alignment horizontal="center" vertical="center"/>
      <protection locked="0"/>
    </xf>
    <xf numFmtId="49" fontId="2" fillId="14" borderId="40" xfId="0" applyNumberFormat="1" applyFont="1" applyFill="1" applyBorder="1" applyAlignment="1" applyProtection="1">
      <alignment horizontal="center" vertical="center"/>
      <protection locked="0"/>
    </xf>
    <xf numFmtId="49" fontId="2" fillId="14" borderId="41" xfId="0" applyNumberFormat="1" applyFont="1" applyFill="1" applyBorder="1" applyAlignment="1" applyProtection="1">
      <alignment horizontal="center" vertical="center"/>
      <protection locked="0"/>
    </xf>
    <xf numFmtId="49" fontId="2" fillId="14" borderId="44" xfId="0" applyNumberFormat="1" applyFont="1" applyFill="1" applyBorder="1" applyAlignment="1" applyProtection="1">
      <alignment horizontal="center" vertical="center"/>
      <protection locked="0"/>
    </xf>
    <xf numFmtId="49" fontId="2" fillId="6" borderId="42" xfId="68" applyNumberFormat="1" applyFont="1" applyFill="1" applyBorder="1" applyAlignment="1" applyProtection="1">
      <alignment horizontal="center" vertical="center"/>
      <protection locked="0"/>
    </xf>
    <xf numFmtId="49" fontId="2" fillId="6" borderId="43" xfId="68" applyNumberFormat="1" applyFont="1" applyFill="1" applyBorder="1" applyAlignment="1" applyProtection="1">
      <alignment horizontal="center" vertical="center"/>
      <protection locked="0"/>
    </xf>
    <xf numFmtId="49" fontId="2" fillId="6" borderId="17" xfId="68" applyNumberFormat="1" applyFont="1" applyFill="1" applyBorder="1" applyAlignment="1" applyProtection="1">
      <alignment horizontal="center" vertical="center"/>
      <protection locked="0"/>
    </xf>
    <xf numFmtId="49" fontId="8" fillId="14" borderId="42" xfId="68" applyNumberFormat="1" applyFont="1" applyFill="1" applyBorder="1" applyAlignment="1" applyProtection="1">
      <alignment horizontal="center" vertical="center"/>
      <protection locked="0"/>
    </xf>
    <xf numFmtId="49" fontId="8" fillId="14" borderId="43" xfId="68" applyNumberFormat="1" applyFont="1" applyFill="1" applyBorder="1" applyAlignment="1" applyProtection="1">
      <alignment horizontal="center" vertical="center"/>
      <protection locked="0"/>
    </xf>
    <xf numFmtId="49" fontId="8" fillId="14" borderId="17" xfId="68" applyNumberFormat="1" applyFont="1" applyFill="1" applyBorder="1" applyAlignment="1" applyProtection="1">
      <alignment horizontal="center" vertical="center"/>
      <protection locked="0"/>
    </xf>
    <xf numFmtId="49" fontId="4" fillId="2" borderId="55" xfId="68" applyNumberFormat="1" applyFont="1" applyFill="1" applyBorder="1" applyAlignment="1" applyProtection="1">
      <alignment horizontal="center" vertical="center"/>
      <protection locked="0"/>
    </xf>
    <xf numFmtId="49" fontId="4" fillId="2" borderId="41" xfId="68" applyNumberFormat="1" applyFont="1" applyFill="1" applyBorder="1" applyAlignment="1" applyProtection="1">
      <alignment horizontal="center" vertical="center"/>
      <protection locked="0"/>
    </xf>
    <xf numFmtId="49" fontId="4" fillId="2" borderId="44" xfId="68" applyNumberFormat="1" applyFont="1" applyFill="1" applyBorder="1" applyAlignment="1" applyProtection="1">
      <alignment horizontal="center" vertical="center"/>
      <protection locked="0"/>
    </xf>
    <xf numFmtId="49" fontId="4" fillId="12" borderId="40" xfId="68" applyNumberFormat="1" applyFont="1" applyFill="1" applyBorder="1" applyAlignment="1" applyProtection="1">
      <alignment horizontal="center" vertical="center"/>
      <protection locked="0"/>
    </xf>
    <xf numFmtId="49" fontId="4" fillId="12" borderId="41" xfId="68" applyNumberFormat="1" applyFont="1" applyFill="1" applyBorder="1" applyAlignment="1" applyProtection="1">
      <alignment horizontal="center" vertical="center"/>
      <protection locked="0"/>
    </xf>
    <xf numFmtId="49" fontId="4" fillId="12" borderId="44" xfId="68" applyNumberFormat="1" applyFont="1" applyFill="1" applyBorder="1" applyAlignment="1" applyProtection="1">
      <alignment horizontal="center" vertical="center"/>
      <protection locked="0"/>
    </xf>
    <xf numFmtId="49" fontId="4" fillId="2" borderId="51" xfId="68" applyNumberFormat="1" applyFont="1" applyFill="1" applyBorder="1" applyAlignment="1" applyProtection="1">
      <alignment horizontal="center" vertical="center"/>
      <protection locked="0"/>
    </xf>
    <xf numFmtId="49" fontId="4" fillId="2" borderId="52" xfId="68" applyNumberFormat="1" applyFont="1" applyFill="1" applyBorder="1" applyAlignment="1" applyProtection="1">
      <alignment horizontal="center" vertical="center"/>
      <protection locked="0"/>
    </xf>
    <xf numFmtId="49" fontId="4" fillId="2" borderId="53" xfId="68" applyNumberFormat="1" applyFont="1" applyFill="1" applyBorder="1" applyAlignment="1" applyProtection="1">
      <alignment horizontal="center" vertical="center"/>
      <protection locked="0"/>
    </xf>
    <xf numFmtId="49" fontId="4" fillId="12" borderId="42" xfId="68" applyNumberFormat="1" applyFont="1" applyFill="1" applyBorder="1" applyAlignment="1" applyProtection="1">
      <alignment horizontal="center" vertical="center"/>
      <protection locked="0"/>
    </xf>
    <xf numFmtId="49" fontId="4" fillId="12" borderId="43" xfId="68" applyNumberFormat="1" applyFont="1" applyFill="1" applyBorder="1" applyAlignment="1" applyProtection="1">
      <alignment horizontal="center" vertical="center"/>
      <protection locked="0"/>
    </xf>
    <xf numFmtId="49" fontId="4" fillId="12" borderId="17" xfId="68" applyNumberFormat="1" applyFont="1" applyFill="1" applyBorder="1" applyAlignment="1" applyProtection="1">
      <alignment horizontal="center" vertical="center"/>
      <protection locked="0"/>
    </xf>
    <xf numFmtId="49" fontId="4" fillId="2" borderId="54" xfId="68" applyNumberFormat="1" applyFont="1" applyFill="1" applyBorder="1" applyAlignment="1" applyProtection="1">
      <alignment horizontal="center" vertical="center"/>
      <protection locked="0"/>
    </xf>
    <xf numFmtId="49" fontId="4" fillId="2" borderId="46" xfId="68" applyNumberFormat="1" applyFont="1" applyFill="1" applyBorder="1" applyAlignment="1" applyProtection="1">
      <alignment horizontal="center" vertical="center"/>
      <protection locked="0"/>
    </xf>
    <xf numFmtId="49" fontId="4" fillId="2" borderId="18" xfId="68" applyNumberFormat="1" applyFont="1" applyFill="1" applyBorder="1" applyAlignment="1" applyProtection="1">
      <alignment horizontal="center" vertical="center"/>
      <protection locked="0"/>
    </xf>
    <xf numFmtId="49" fontId="4" fillId="4" borderId="40" xfId="68" applyNumberFormat="1" applyFont="1" applyFill="1" applyBorder="1" applyAlignment="1" applyProtection="1">
      <alignment horizontal="left" vertical="center"/>
      <protection locked="0"/>
    </xf>
    <xf numFmtId="49" fontId="4" fillId="4" borderId="41" xfId="68" applyNumberFormat="1" applyFont="1" applyFill="1" applyBorder="1" applyAlignment="1" applyProtection="1">
      <alignment horizontal="left" vertical="center"/>
      <protection locked="0"/>
    </xf>
    <xf numFmtId="49" fontId="4" fillId="4" borderId="44" xfId="68" applyNumberFormat="1" applyFont="1" applyFill="1" applyBorder="1" applyAlignment="1" applyProtection="1">
      <alignment horizontal="left" vertical="center"/>
      <protection locked="0"/>
    </xf>
    <xf numFmtId="49" fontId="4" fillId="6" borderId="43" xfId="0" applyNumberFormat="1" applyFont="1" applyFill="1" applyBorder="1" applyAlignment="1" applyProtection="1">
      <alignment horizontal="left" vertical="center"/>
      <protection locked="0"/>
    </xf>
    <xf numFmtId="49" fontId="4" fillId="6" borderId="17" xfId="0" applyNumberFormat="1" applyFont="1" applyFill="1" applyBorder="1" applyAlignment="1" applyProtection="1">
      <alignment horizontal="left" vertical="center"/>
      <protection locked="0"/>
    </xf>
    <xf numFmtId="49" fontId="4" fillId="12" borderId="45" xfId="68" applyNumberFormat="1" applyFont="1" applyFill="1" applyBorder="1" applyAlignment="1" applyProtection="1">
      <alignment horizontal="center" vertical="center"/>
      <protection locked="0"/>
    </xf>
    <xf numFmtId="49" fontId="4" fillId="12" borderId="46" xfId="68" applyNumberFormat="1" applyFont="1" applyFill="1" applyBorder="1" applyAlignment="1" applyProtection="1">
      <alignment horizontal="center" vertical="center"/>
      <protection locked="0"/>
    </xf>
    <xf numFmtId="49" fontId="4" fillId="12" borderId="18" xfId="68" applyNumberFormat="1" applyFont="1" applyFill="1" applyBorder="1" applyAlignment="1" applyProtection="1">
      <alignment horizontal="center" vertical="center"/>
      <protection locked="0"/>
    </xf>
    <xf numFmtId="49" fontId="4" fillId="12" borderId="41" xfId="0" applyNumberFormat="1" applyFont="1" applyFill="1" applyBorder="1" applyAlignment="1" applyProtection="1">
      <alignment horizontal="left" vertical="center"/>
      <protection locked="0"/>
    </xf>
    <xf numFmtId="49" fontId="4" fillId="12" borderId="44" xfId="0" applyNumberFormat="1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49" fontId="4" fillId="13" borderId="40" xfId="68" applyNumberFormat="1" applyFont="1" applyFill="1" applyBorder="1" applyAlignment="1" applyProtection="1">
      <alignment horizontal="center" vertical="center"/>
      <protection locked="0"/>
    </xf>
    <xf numFmtId="49" fontId="4" fillId="13" borderId="41" xfId="68" applyNumberFormat="1" applyFont="1" applyFill="1" applyBorder="1" applyAlignment="1" applyProtection="1">
      <alignment horizontal="center" vertical="center"/>
      <protection locked="0"/>
    </xf>
    <xf numFmtId="49" fontId="4" fillId="13" borderId="44" xfId="68" applyNumberFormat="1" applyFont="1" applyFill="1" applyBorder="1" applyAlignment="1" applyProtection="1">
      <alignment horizontal="center" vertical="center"/>
      <protection locked="0"/>
    </xf>
    <xf numFmtId="49" fontId="2" fillId="0" borderId="38" xfId="68" applyNumberFormat="1" applyFont="1" applyFill="1" applyBorder="1" applyAlignment="1" applyProtection="1">
      <alignment vertical="center"/>
      <protection locked="0"/>
    </xf>
    <xf numFmtId="49" fontId="4" fillId="0" borderId="38" xfId="68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4" fillId="0" borderId="39" xfId="68" applyNumberFormat="1" applyFont="1" applyFill="1" applyBorder="1" applyAlignment="1" applyProtection="1">
      <alignment vertical="center"/>
      <protection locked="0"/>
    </xf>
    <xf numFmtId="49" fontId="4" fillId="0" borderId="6" xfId="68" applyNumberFormat="1" applyFont="1" applyFill="1" applyBorder="1" applyAlignment="1" applyProtection="1">
      <alignment vertical="center"/>
      <protection locked="0"/>
    </xf>
    <xf numFmtId="49" fontId="4" fillId="0" borderId="12" xfId="68" applyNumberFormat="1" applyFont="1" applyFill="1" applyBorder="1" applyAlignment="1" applyProtection="1">
      <alignment vertical="center"/>
      <protection locked="0"/>
    </xf>
    <xf numFmtId="49" fontId="4" fillId="13" borderId="42" xfId="68" applyNumberFormat="1" applyFont="1" applyFill="1" applyBorder="1" applyAlignment="1" applyProtection="1">
      <alignment horizontal="center" vertical="center"/>
      <protection locked="0"/>
    </xf>
    <xf numFmtId="49" fontId="4" fillId="13" borderId="43" xfId="68" applyNumberFormat="1" applyFont="1" applyFill="1" applyBorder="1" applyAlignment="1" applyProtection="1">
      <alignment horizontal="center" vertical="center"/>
      <protection locked="0"/>
    </xf>
    <xf numFmtId="49" fontId="4" fillId="13" borderId="17" xfId="68" applyNumberFormat="1" applyFont="1" applyFill="1" applyBorder="1" applyAlignment="1" applyProtection="1">
      <alignment horizontal="center" vertical="center"/>
      <protection locked="0"/>
    </xf>
    <xf numFmtId="49" fontId="4" fillId="6" borderId="46" xfId="68" applyNumberFormat="1" applyFont="1" applyFill="1" applyBorder="1" applyAlignment="1" applyProtection="1">
      <alignment horizontal="left" vertical="center"/>
      <protection locked="0"/>
    </xf>
    <xf numFmtId="49" fontId="4" fillId="6" borderId="18" xfId="68" applyNumberFormat="1" applyFont="1" applyFill="1" applyBorder="1" applyAlignment="1" applyProtection="1">
      <alignment horizontal="left" vertical="center"/>
      <protection locked="0"/>
    </xf>
    <xf numFmtId="49" fontId="4" fillId="6" borderId="45" xfId="68" applyNumberFormat="1" applyFont="1" applyFill="1" applyBorder="1" applyAlignment="1" applyProtection="1">
      <alignment horizontal="left" vertical="center"/>
      <protection locked="0"/>
    </xf>
    <xf numFmtId="49" fontId="4" fillId="6" borderId="41" xfId="0" applyNumberFormat="1" applyFont="1" applyFill="1" applyBorder="1" applyAlignment="1" applyProtection="1">
      <alignment horizontal="left" vertical="center"/>
      <protection locked="0"/>
    </xf>
    <xf numFmtId="49" fontId="4" fillId="6" borderId="44" xfId="0" applyNumberFormat="1" applyFont="1" applyFill="1" applyBorder="1" applyAlignment="1" applyProtection="1">
      <alignment horizontal="left" vertical="center"/>
      <protection locked="0"/>
    </xf>
    <xf numFmtId="49" fontId="4" fillId="6" borderId="41" xfId="68" applyNumberFormat="1" applyFont="1" applyFill="1" applyBorder="1" applyAlignment="1" applyProtection="1">
      <alignment horizontal="left" vertical="center"/>
      <protection locked="0"/>
    </xf>
    <xf numFmtId="49" fontId="4" fillId="6" borderId="44" xfId="68" applyNumberFormat="1" applyFont="1" applyFill="1" applyBorder="1" applyAlignment="1" applyProtection="1">
      <alignment horizontal="left" vertical="center"/>
      <protection locked="0"/>
    </xf>
    <xf numFmtId="0" fontId="7" fillId="6" borderId="45" xfId="68" applyNumberFormat="1" applyFont="1" applyFill="1" applyBorder="1" applyAlignment="1" applyProtection="1">
      <alignment vertical="center"/>
      <protection locked="0"/>
    </xf>
    <xf numFmtId="0" fontId="7" fillId="6" borderId="46" xfId="68" quotePrefix="1" applyNumberFormat="1" applyFont="1" applyFill="1" applyBorder="1" applyAlignment="1" applyProtection="1">
      <alignment vertical="center"/>
      <protection locked="0"/>
    </xf>
    <xf numFmtId="0" fontId="7" fillId="6" borderId="18" xfId="68" quotePrefix="1" applyNumberFormat="1" applyFont="1" applyFill="1" applyBorder="1" applyAlignment="1" applyProtection="1">
      <alignment vertical="center"/>
      <protection locked="0"/>
    </xf>
    <xf numFmtId="49" fontId="4" fillId="12" borderId="46" xfId="0" applyNumberFormat="1" applyFont="1" applyFill="1" applyBorder="1" applyAlignment="1" applyProtection="1">
      <alignment horizontal="left" vertical="center"/>
      <protection locked="0"/>
    </xf>
    <xf numFmtId="49" fontId="4" fillId="12" borderId="18" xfId="0" applyNumberFormat="1" applyFont="1" applyFill="1" applyBorder="1" applyAlignment="1" applyProtection="1">
      <alignment horizontal="left" vertical="center"/>
      <protection locked="0"/>
    </xf>
    <xf numFmtId="49" fontId="26" fillId="0" borderId="8" xfId="68" applyNumberFormat="1" applyFont="1" applyFill="1" applyBorder="1" applyAlignment="1" applyProtection="1">
      <alignment vertical="center"/>
      <protection locked="0"/>
    </xf>
    <xf numFmtId="49" fontId="4" fillId="0" borderId="8" xfId="68" applyNumberFormat="1" applyFont="1" applyFill="1" applyBorder="1" applyAlignment="1" applyProtection="1">
      <alignment vertical="center"/>
      <protection locked="0"/>
    </xf>
    <xf numFmtId="49" fontId="4" fillId="0" borderId="11" xfId="68" applyNumberFormat="1" applyFont="1" applyFill="1" applyBorder="1" applyAlignment="1" applyProtection="1">
      <alignment vertical="center"/>
      <protection locked="0"/>
    </xf>
    <xf numFmtId="0" fontId="7" fillId="6" borderId="40" xfId="68" applyNumberFormat="1" applyFont="1" applyFill="1" applyBorder="1" applyAlignment="1" applyProtection="1">
      <alignment vertical="center"/>
      <protection locked="0"/>
    </xf>
    <xf numFmtId="0" fontId="7" fillId="6" borderId="41" xfId="68" quotePrefix="1" applyNumberFormat="1" applyFont="1" applyFill="1" applyBorder="1" applyAlignment="1" applyProtection="1">
      <alignment vertical="center"/>
      <protection locked="0"/>
    </xf>
    <xf numFmtId="0" fontId="7" fillId="6" borderId="44" xfId="68" quotePrefix="1" applyNumberFormat="1" applyFont="1" applyFill="1" applyBorder="1" applyAlignment="1" applyProtection="1">
      <alignment vertical="center"/>
      <protection locked="0"/>
    </xf>
    <xf numFmtId="49" fontId="27" fillId="0" borderId="38" xfId="68" applyNumberFormat="1" applyFont="1" applyFill="1" applyBorder="1" applyAlignment="1" applyProtection="1">
      <alignment vertical="center"/>
      <protection locked="0"/>
    </xf>
    <xf numFmtId="49" fontId="27" fillId="0" borderId="39" xfId="68" applyNumberFormat="1" applyFont="1" applyFill="1" applyBorder="1" applyAlignment="1" applyProtection="1">
      <alignment vertical="center"/>
      <protection locked="0"/>
    </xf>
    <xf numFmtId="49" fontId="4" fillId="6" borderId="46" xfId="68" applyNumberFormat="1" applyFont="1" applyFill="1" applyBorder="1" applyAlignment="1" applyProtection="1">
      <alignment horizontal="center" vertical="center"/>
      <protection locked="0"/>
    </xf>
    <xf numFmtId="49" fontId="4" fillId="6" borderId="18" xfId="68" applyNumberFormat="1" applyFont="1" applyFill="1" applyBorder="1" applyAlignment="1" applyProtection="1">
      <alignment horizontal="center" vertical="center"/>
      <protection locked="0"/>
    </xf>
    <xf numFmtId="49" fontId="28" fillId="0" borderId="38" xfId="68" applyNumberFormat="1" applyFont="1" applyFill="1" applyBorder="1" applyAlignment="1" applyProtection="1">
      <alignment vertical="center"/>
      <protection locked="0"/>
    </xf>
    <xf numFmtId="49" fontId="28" fillId="0" borderId="39" xfId="68" applyNumberFormat="1" applyFont="1" applyFill="1" applyBorder="1" applyAlignment="1" applyProtection="1">
      <alignment vertical="center"/>
      <protection locked="0"/>
    </xf>
    <xf numFmtId="49" fontId="4" fillId="14" borderId="40" xfId="68" applyNumberFormat="1" applyFont="1" applyFill="1" applyBorder="1" applyAlignment="1" applyProtection="1">
      <alignment horizontal="center" vertical="center"/>
      <protection locked="0"/>
    </xf>
    <xf numFmtId="49" fontId="4" fillId="14" borderId="41" xfId="68" applyNumberFormat="1" applyFont="1" applyFill="1" applyBorder="1" applyAlignment="1" applyProtection="1">
      <alignment horizontal="center" vertical="center"/>
      <protection locked="0"/>
    </xf>
    <xf numFmtId="49" fontId="4" fillId="14" borderId="44" xfId="68" applyNumberFormat="1" applyFont="1" applyFill="1" applyBorder="1" applyAlignment="1" applyProtection="1">
      <alignment horizontal="center" vertical="center"/>
      <protection locked="0"/>
    </xf>
    <xf numFmtId="49" fontId="27" fillId="0" borderId="38" xfId="68" applyNumberFormat="1" applyFont="1" applyFill="1" applyBorder="1" applyAlignment="1" applyProtection="1">
      <alignment vertical="center" wrapText="1"/>
      <protection locked="0"/>
    </xf>
  </cellXfs>
  <cellStyles count="73">
    <cellStyle name="Hyperlink" xfId="72" builtinId="8"/>
    <cellStyle name="Hyperlink 2" xfId="1"/>
    <cellStyle name="Normal" xfId="0" builtinId="0"/>
    <cellStyle name="Normal 10" xfId="2"/>
    <cellStyle name="Normal 10 2" xfId="3"/>
    <cellStyle name="Normal 10 2 2" xfId="4"/>
    <cellStyle name="Normal 10 2 2 2" xfId="5"/>
    <cellStyle name="Normal 10 2 3" xfId="6"/>
    <cellStyle name="Normal 10 3" xfId="7"/>
    <cellStyle name="Normal 10 3 2" xfId="8"/>
    <cellStyle name="Normal 10 4" xfId="9"/>
    <cellStyle name="Normal 11" xfId="10"/>
    <cellStyle name="Normal 11 2" xfId="11"/>
    <cellStyle name="Normal 12" xfId="12"/>
    <cellStyle name="Normal 12 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2" xfId="20"/>
    <cellStyle name="Normal 2 2" xfId="21"/>
    <cellStyle name="Normal 2 3" xfId="22"/>
    <cellStyle name="Normal 2 4" xfId="23"/>
    <cellStyle name="Normal 2 5" xfId="24"/>
    <cellStyle name="Normal 2_STO" xfId="25"/>
    <cellStyle name="Normal 23" xfId="26"/>
    <cellStyle name="Normal 3" xfId="27"/>
    <cellStyle name="Normal 3 2" xfId="28"/>
    <cellStyle name="Normal 3 2 2" xfId="29"/>
    <cellStyle name="Normal 3 3" xfId="30"/>
    <cellStyle name="Normal 3 3 2" xfId="31"/>
    <cellStyle name="Normal 3 4" xfId="32"/>
    <cellStyle name="Normal 4" xfId="33"/>
    <cellStyle name="Normal 4 2" xfId="34"/>
    <cellStyle name="Normal 4 2 2" xfId="35"/>
    <cellStyle name="Normal 4 3" xfId="36"/>
    <cellStyle name="Normal 4 3 2" xfId="37"/>
    <cellStyle name="Normal 4 4" xfId="38"/>
    <cellStyle name="Normal 5" xfId="39"/>
    <cellStyle name="Normal 5 2" xfId="40"/>
    <cellStyle name="Normal 6" xfId="41"/>
    <cellStyle name="Normal 6 2" xfId="42"/>
    <cellStyle name="Normal 7" xfId="43"/>
    <cellStyle name="Normal 7 2" xfId="44"/>
    <cellStyle name="Normal 7 2 2" xfId="45"/>
    <cellStyle name="Normal 7 2 2 2" xfId="46"/>
    <cellStyle name="Normal 7 2 3" xfId="47"/>
    <cellStyle name="Normal 7 3" xfId="48"/>
    <cellStyle name="Normal 7 3 2" xfId="49"/>
    <cellStyle name="Normal 7 4" xfId="50"/>
    <cellStyle name="Normal 7 5" xfId="51"/>
    <cellStyle name="Normal 8" xfId="52"/>
    <cellStyle name="Normal 8 2" xfId="53"/>
    <cellStyle name="Normal 8 2 2" xfId="54"/>
    <cellStyle name="Normal 8 2 2 2" xfId="55"/>
    <cellStyle name="Normal 8 2 3" xfId="56"/>
    <cellStyle name="Normal 8 3" xfId="57"/>
    <cellStyle name="Normal 8 3 2" xfId="58"/>
    <cellStyle name="Normal 8 4" xfId="59"/>
    <cellStyle name="Normal 9" xfId="60"/>
    <cellStyle name="Normal 9 2" xfId="61"/>
    <cellStyle name="Normal 9 2 2" xfId="62"/>
    <cellStyle name="Normal 9 2 2 2" xfId="63"/>
    <cellStyle name="Normal 9 2 3" xfId="64"/>
    <cellStyle name="Normal 9 3" xfId="65"/>
    <cellStyle name="Normal 9 3 2" xfId="66"/>
    <cellStyle name="Normal 9 4" xfId="67"/>
    <cellStyle name="Normal_1.1" xfId="68"/>
    <cellStyle name="Normal_1.2" xfId="69"/>
    <cellStyle name="Note 2" xfId="70"/>
    <cellStyle name="Style 1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%20Sector%20Debt%20Statistic/2024/Q3/RO_Public_sector_Debt_2024Q3_prefilled_valid%20_exten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SD_S13"/>
      <sheetName val="PSD_S1311"/>
      <sheetName val="PSD_S1311B"/>
      <sheetName val="PSD_S11001"/>
      <sheetName val="PSD_S12001"/>
      <sheetName val="PSD_S1ZS"/>
      <sheetName val="Parameters"/>
      <sheetName val="ModelRange"/>
      <sheetName val="input_debt"/>
      <sheetName val="input_qfag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DP6">
            <v>745003.82</v>
          </cell>
        </row>
        <row r="15">
          <cell r="DP15">
            <v>742144.17</v>
          </cell>
        </row>
        <row r="21">
          <cell r="DP21">
            <v>481931.38</v>
          </cell>
        </row>
        <row r="22">
          <cell r="DP22">
            <v>447640.9</v>
          </cell>
        </row>
        <row r="23">
          <cell r="DP23">
            <v>477097.18</v>
          </cell>
        </row>
        <row r="24">
          <cell r="DP24">
            <v>442289.6</v>
          </cell>
        </row>
        <row r="26">
          <cell r="DP26">
            <v>455572.88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dica.morosanu@mfinante.gov.ro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dica.morosanu@mfinante.gov.ro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dica.morosanu@mfinante.gov.ro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ksModel0101">
    <tabColor rgb="FFFFC000"/>
    <pageSetUpPr fitToPage="1"/>
  </sheetPr>
  <dimension ref="A1:CT373"/>
  <sheetViews>
    <sheetView topLeftCell="BH32" zoomScaleNormal="100" workbookViewId="0">
      <pane ySplit="2610" topLeftCell="A97" activePane="bottomLeft"/>
      <selection activeCell="A32" sqref="A32"/>
      <selection pane="bottomLeft" activeCell="CT106" sqref="CT106:CT159"/>
    </sheetView>
  </sheetViews>
  <sheetFormatPr defaultColWidth="11.42578125" defaultRowHeight="12" customHeight="1" x14ac:dyDescent="0.2"/>
  <cols>
    <col min="1" max="1" width="28.85546875" style="2" customWidth="1"/>
    <col min="2" max="2" width="12.5703125" style="102" customWidth="1"/>
    <col min="3" max="4" width="4.140625" style="102" customWidth="1"/>
    <col min="5" max="5" width="15.140625" style="102" customWidth="1"/>
    <col min="6" max="7" width="4.140625" style="102" customWidth="1"/>
    <col min="8" max="8" width="12.5703125" style="102" customWidth="1"/>
    <col min="9" max="10" width="4.140625" style="102" customWidth="1"/>
    <col min="11" max="11" width="12.5703125" style="102" customWidth="1"/>
    <col min="12" max="13" width="4.140625" style="102" customWidth="1"/>
    <col min="14" max="14" width="14" style="102" customWidth="1"/>
    <col min="15" max="16" width="4.140625" style="102" customWidth="1"/>
    <col min="17" max="17" width="12.5703125" style="102" customWidth="1"/>
    <col min="18" max="19" width="4.140625" style="102" customWidth="1"/>
    <col min="20" max="20" width="12.5703125" style="102" customWidth="1"/>
    <col min="21" max="22" width="4.140625" style="102" customWidth="1"/>
    <col min="23" max="23" width="12.5703125" style="102" customWidth="1"/>
    <col min="24" max="25" width="4.140625" style="102" customWidth="1"/>
    <col min="26" max="26" width="12.5703125" style="102" customWidth="1"/>
    <col min="27" max="28" width="4.140625" style="102" customWidth="1"/>
    <col min="29" max="29" width="12.5703125" style="102" customWidth="1"/>
    <col min="30" max="31" width="4.140625" style="102" customWidth="1"/>
    <col min="32" max="32" width="12.5703125" style="102" customWidth="1"/>
    <col min="33" max="34" width="4.140625" style="102" customWidth="1"/>
    <col min="35" max="35" width="12.5703125" style="102" customWidth="1"/>
    <col min="36" max="37" width="4.140625" style="102" customWidth="1"/>
    <col min="38" max="38" width="12.5703125" style="102" customWidth="1"/>
    <col min="39" max="40" width="4.140625" style="102" customWidth="1"/>
    <col min="41" max="41" width="14.42578125" style="102" customWidth="1"/>
    <col min="42" max="43" width="4.140625" style="102" customWidth="1"/>
    <col min="44" max="44" width="11.42578125" style="102"/>
    <col min="45" max="46" width="4.140625" style="102" customWidth="1"/>
    <col min="47" max="47" width="11.42578125" style="102"/>
    <col min="48" max="49" width="4.140625" style="102" customWidth="1"/>
    <col min="50" max="50" width="11.42578125" style="102"/>
    <col min="51" max="52" width="4.140625" style="102" customWidth="1"/>
    <col min="53" max="53" width="11.42578125" style="102"/>
    <col min="54" max="55" width="4.140625" style="102" customWidth="1"/>
    <col min="56" max="56" width="11.42578125" style="102"/>
    <col min="57" max="58" width="4.140625" style="102" customWidth="1"/>
    <col min="59" max="59" width="11.42578125" style="102"/>
    <col min="60" max="61" width="4.140625" style="102" customWidth="1"/>
    <col min="62" max="62" width="11.42578125" style="102"/>
    <col min="63" max="64" width="4.140625" style="102" customWidth="1"/>
    <col min="65" max="65" width="11.42578125" style="102"/>
    <col min="66" max="67" width="4.140625" style="102" customWidth="1"/>
    <col min="68" max="68" width="11.42578125" style="102"/>
    <col min="69" max="70" width="4.140625" style="102" customWidth="1"/>
    <col min="71" max="71" width="11.42578125" style="102"/>
    <col min="72" max="73" width="4.140625" style="102" customWidth="1"/>
    <col min="74" max="74" width="11.42578125" style="102"/>
    <col min="75" max="76" width="4.140625" style="102" customWidth="1"/>
    <col min="77" max="77" width="11.42578125" style="102"/>
    <col min="78" max="79" width="4.140625" style="102" customWidth="1"/>
    <col min="80" max="80" width="11.42578125" style="102"/>
    <col min="81" max="82" width="4.140625" style="102" customWidth="1"/>
    <col min="83" max="83" width="11.42578125" style="165"/>
    <col min="84" max="85" width="4.140625" style="102" customWidth="1"/>
    <col min="86" max="86" width="11.42578125" style="165"/>
    <col min="87" max="88" width="4.140625" style="102" customWidth="1"/>
    <col min="89" max="89" width="11.42578125" style="165"/>
    <col min="90" max="91" width="4.140625" style="102" customWidth="1"/>
    <col min="92" max="92" width="11.42578125" style="165"/>
    <col min="93" max="94" width="4.140625" style="102" customWidth="1"/>
    <col min="95" max="95" width="11.42578125" style="102"/>
    <col min="96" max="96" width="4.140625" style="102" customWidth="1"/>
    <col min="97" max="97" width="4.140625" style="2" customWidth="1"/>
    <col min="98" max="16384" width="11.42578125" style="2"/>
  </cols>
  <sheetData>
    <row r="1" spans="1:97" ht="19.5" customHeight="1" thickBot="1" x14ac:dyDescent="0.25">
      <c r="A1" s="4" t="s">
        <v>59</v>
      </c>
      <c r="B1" s="99"/>
      <c r="C1" s="99"/>
      <c r="D1" s="99"/>
      <c r="E1" s="100"/>
      <c r="F1" s="99"/>
      <c r="G1" s="99"/>
      <c r="H1" s="101"/>
      <c r="I1" s="99"/>
      <c r="J1" s="99"/>
      <c r="K1" s="101"/>
      <c r="L1" s="99"/>
      <c r="M1" s="99"/>
      <c r="N1" s="100"/>
      <c r="O1" s="99"/>
      <c r="P1" s="99"/>
      <c r="Q1" s="100"/>
      <c r="R1" s="99"/>
      <c r="S1" s="99"/>
      <c r="T1" s="100"/>
      <c r="U1" s="99"/>
      <c r="V1" s="99"/>
      <c r="W1" s="100"/>
      <c r="X1" s="99"/>
      <c r="Y1" s="99"/>
      <c r="Z1" s="99"/>
      <c r="AA1" s="99"/>
      <c r="AB1" s="99"/>
      <c r="AC1" s="101"/>
      <c r="AD1" s="99"/>
      <c r="AE1" s="99"/>
      <c r="AG1" s="99"/>
      <c r="AH1" s="99"/>
      <c r="AI1" s="101"/>
      <c r="AJ1" s="99"/>
      <c r="AK1" s="99"/>
      <c r="AL1" s="101"/>
      <c r="AM1" s="99"/>
      <c r="AN1" s="99"/>
      <c r="AO1" s="103"/>
      <c r="AP1" s="99"/>
      <c r="AQ1" s="99"/>
      <c r="AS1" s="99"/>
      <c r="AT1" s="99"/>
      <c r="AV1" s="99"/>
      <c r="AW1" s="99"/>
      <c r="AY1" s="99"/>
      <c r="AZ1" s="99"/>
      <c r="BB1" s="99"/>
      <c r="BC1" s="99"/>
      <c r="BE1" s="99"/>
      <c r="BF1" s="99"/>
      <c r="BH1" s="99"/>
      <c r="BI1" s="99"/>
      <c r="BK1" s="99"/>
      <c r="BL1" s="99"/>
      <c r="BN1" s="99"/>
      <c r="BO1" s="99"/>
      <c r="BQ1" s="99"/>
      <c r="BR1" s="99"/>
      <c r="BT1" s="99"/>
      <c r="BU1" s="99"/>
      <c r="BW1" s="99"/>
      <c r="BX1" s="99"/>
      <c r="BZ1" s="99"/>
      <c r="CA1" s="99"/>
      <c r="CC1" s="99"/>
      <c r="CE1" s="99"/>
      <c r="CG1" s="99"/>
      <c r="CH1" s="102"/>
      <c r="CI1" s="99"/>
      <c r="CK1" s="99"/>
      <c r="CM1" s="99"/>
      <c r="CN1" s="102"/>
      <c r="CO1" s="99"/>
      <c r="CR1" s="99"/>
      <c r="CS1" s="94"/>
    </row>
    <row r="2" spans="1:97" ht="12" customHeight="1" x14ac:dyDescent="0.2">
      <c r="A2" s="95" t="s">
        <v>25</v>
      </c>
      <c r="B2" s="312" t="s">
        <v>57</v>
      </c>
      <c r="C2" s="313"/>
      <c r="D2" s="314"/>
      <c r="E2" s="104" t="s">
        <v>3</v>
      </c>
      <c r="F2" s="288" t="s">
        <v>60</v>
      </c>
      <c r="G2" s="289"/>
      <c r="H2" s="290"/>
      <c r="I2" s="267" t="s">
        <v>66</v>
      </c>
      <c r="J2" s="268"/>
      <c r="K2" s="268"/>
      <c r="L2" s="245" t="s">
        <v>305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6"/>
      <c r="CE2" s="102"/>
      <c r="CH2" s="102"/>
      <c r="CK2" s="102"/>
      <c r="CN2" s="102"/>
    </row>
    <row r="3" spans="1:97" ht="12" customHeight="1" x14ac:dyDescent="0.2">
      <c r="A3" s="43" t="s">
        <v>7</v>
      </c>
      <c r="B3" s="318" t="s">
        <v>38</v>
      </c>
      <c r="C3" s="319"/>
      <c r="D3" s="320"/>
      <c r="E3" s="105" t="s">
        <v>5</v>
      </c>
      <c r="F3" s="291" t="s">
        <v>209</v>
      </c>
      <c r="G3" s="292"/>
      <c r="H3" s="293"/>
      <c r="I3" s="269"/>
      <c r="J3" s="270"/>
      <c r="K3" s="270"/>
      <c r="L3" s="247" t="s">
        <v>306</v>
      </c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8"/>
      <c r="CE3" s="102"/>
      <c r="CH3" s="102"/>
      <c r="CK3" s="102"/>
      <c r="CN3" s="102"/>
    </row>
    <row r="4" spans="1:97" ht="12" customHeight="1" x14ac:dyDescent="0.2">
      <c r="A4" s="43" t="s">
        <v>0</v>
      </c>
      <c r="B4" s="321" t="s">
        <v>480</v>
      </c>
      <c r="C4" s="322"/>
      <c r="D4" s="323"/>
      <c r="E4" s="105"/>
      <c r="F4" s="294"/>
      <c r="G4" s="295"/>
      <c r="H4" s="296"/>
      <c r="I4" s="269"/>
      <c r="J4" s="270"/>
      <c r="K4" s="270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50"/>
      <c r="CE4" s="102"/>
      <c r="CH4" s="102"/>
      <c r="CK4" s="102"/>
      <c r="CN4" s="102"/>
    </row>
    <row r="5" spans="1:97" ht="12" customHeight="1" thickBot="1" x14ac:dyDescent="0.25">
      <c r="A5" s="43" t="s">
        <v>1</v>
      </c>
      <c r="B5" s="306" t="s">
        <v>2</v>
      </c>
      <c r="C5" s="307"/>
      <c r="D5" s="308"/>
      <c r="E5" s="106" t="s">
        <v>48</v>
      </c>
      <c r="F5" s="297" t="s">
        <v>210</v>
      </c>
      <c r="G5" s="298"/>
      <c r="H5" s="299"/>
      <c r="I5" s="269"/>
      <c r="J5" s="270"/>
      <c r="K5" s="270"/>
      <c r="L5" s="251" t="s">
        <v>309</v>
      </c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2"/>
      <c r="CE5" s="102"/>
      <c r="CH5" s="102"/>
      <c r="CK5" s="102"/>
      <c r="CN5" s="102"/>
    </row>
    <row r="6" spans="1:97" ht="12" customHeight="1" x14ac:dyDescent="0.2">
      <c r="A6" s="43" t="s">
        <v>4</v>
      </c>
      <c r="B6" s="324" t="s">
        <v>39</v>
      </c>
      <c r="C6" s="325"/>
      <c r="D6" s="326"/>
      <c r="E6" s="107" t="s">
        <v>218</v>
      </c>
      <c r="F6" s="300" t="s">
        <v>311</v>
      </c>
      <c r="G6" s="301"/>
      <c r="H6" s="302"/>
      <c r="I6" s="269"/>
      <c r="J6" s="270"/>
      <c r="K6" s="270"/>
      <c r="L6" s="251" t="s">
        <v>310</v>
      </c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2"/>
      <c r="CE6" s="102"/>
      <c r="CH6" s="102"/>
      <c r="CK6" s="102"/>
      <c r="CN6" s="102"/>
    </row>
    <row r="7" spans="1:97" ht="12" customHeight="1" x14ac:dyDescent="0.2">
      <c r="A7" s="43" t="s">
        <v>16</v>
      </c>
      <c r="B7" s="324" t="s">
        <v>67</v>
      </c>
      <c r="C7" s="325"/>
      <c r="D7" s="326"/>
      <c r="E7" s="108"/>
      <c r="F7" s="278"/>
      <c r="G7" s="279"/>
      <c r="H7" s="280"/>
      <c r="I7" s="269"/>
      <c r="J7" s="270"/>
      <c r="K7" s="270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50"/>
      <c r="CE7" s="102"/>
      <c r="CH7" s="102"/>
      <c r="CK7" s="102"/>
      <c r="CN7" s="102"/>
    </row>
    <row r="8" spans="1:97" ht="12" customHeight="1" x14ac:dyDescent="0.2">
      <c r="A8" s="41" t="s">
        <v>17</v>
      </c>
      <c r="B8" s="324" t="s">
        <v>61</v>
      </c>
      <c r="C8" s="325"/>
      <c r="D8" s="326"/>
      <c r="E8" s="109"/>
      <c r="F8" s="303"/>
      <c r="G8" s="304"/>
      <c r="H8" s="305"/>
      <c r="I8" s="269"/>
      <c r="J8" s="270"/>
      <c r="K8" s="270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50"/>
      <c r="CE8" s="102"/>
      <c r="CH8" s="102"/>
      <c r="CK8" s="102"/>
      <c r="CN8" s="102"/>
    </row>
    <row r="9" spans="1:97" ht="12" customHeight="1" x14ac:dyDescent="0.2">
      <c r="A9" s="41" t="s">
        <v>26</v>
      </c>
      <c r="B9" s="306" t="s">
        <v>68</v>
      </c>
      <c r="C9" s="307"/>
      <c r="D9" s="308"/>
      <c r="E9" s="109"/>
      <c r="F9" s="303"/>
      <c r="G9" s="304"/>
      <c r="H9" s="305"/>
      <c r="I9" s="269"/>
      <c r="J9" s="270"/>
      <c r="K9" s="270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50"/>
      <c r="CE9" s="102"/>
      <c r="CH9" s="102"/>
      <c r="CK9" s="102"/>
      <c r="CN9" s="102"/>
    </row>
    <row r="10" spans="1:97" ht="12" customHeight="1" thickBot="1" x14ac:dyDescent="0.25">
      <c r="A10" s="96" t="s">
        <v>28</v>
      </c>
      <c r="B10" s="309" t="s">
        <v>39</v>
      </c>
      <c r="C10" s="310"/>
      <c r="D10" s="311"/>
      <c r="E10" s="110"/>
      <c r="F10" s="315"/>
      <c r="G10" s="316"/>
      <c r="H10" s="317"/>
      <c r="I10" s="269"/>
      <c r="J10" s="270"/>
      <c r="K10" s="270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50"/>
      <c r="CE10" s="102"/>
      <c r="CH10" s="102"/>
      <c r="CK10" s="102"/>
      <c r="CN10" s="102"/>
    </row>
    <row r="11" spans="1:97" ht="12" customHeight="1" x14ac:dyDescent="0.2">
      <c r="A11" s="43" t="s">
        <v>27</v>
      </c>
      <c r="B11" s="330" t="s">
        <v>88</v>
      </c>
      <c r="C11" s="331"/>
      <c r="D11" s="332"/>
      <c r="E11" s="111" t="s">
        <v>51</v>
      </c>
      <c r="F11" s="330" t="s">
        <v>29</v>
      </c>
      <c r="G11" s="331"/>
      <c r="H11" s="332"/>
      <c r="I11" s="269"/>
      <c r="J11" s="270"/>
      <c r="K11" s="270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50"/>
      <c r="CE11" s="102"/>
      <c r="CH11" s="102"/>
      <c r="CK11" s="102"/>
      <c r="CN11" s="102"/>
    </row>
    <row r="12" spans="1:97" ht="12" customHeight="1" x14ac:dyDescent="0.2">
      <c r="A12" s="43" t="s">
        <v>18</v>
      </c>
      <c r="B12" s="306" t="s">
        <v>58</v>
      </c>
      <c r="C12" s="307"/>
      <c r="D12" s="308"/>
      <c r="E12" s="111"/>
      <c r="F12" s="264"/>
      <c r="G12" s="265"/>
      <c r="H12" s="266"/>
      <c r="I12" s="269"/>
      <c r="J12" s="270"/>
      <c r="K12" s="270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50"/>
      <c r="CE12" s="102"/>
      <c r="CH12" s="102"/>
      <c r="CK12" s="102"/>
      <c r="CN12" s="102"/>
    </row>
    <row r="13" spans="1:97" ht="12" customHeight="1" x14ac:dyDescent="0.2">
      <c r="A13" s="43" t="s">
        <v>19</v>
      </c>
      <c r="B13" s="306" t="s">
        <v>42</v>
      </c>
      <c r="C13" s="307"/>
      <c r="D13" s="308"/>
      <c r="E13" s="111"/>
      <c r="F13" s="278"/>
      <c r="G13" s="279"/>
      <c r="H13" s="280"/>
      <c r="I13" s="269"/>
      <c r="J13" s="270"/>
      <c r="K13" s="270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50"/>
      <c r="CE13" s="102"/>
      <c r="CH13" s="102"/>
      <c r="CK13" s="102"/>
      <c r="CN13" s="102"/>
    </row>
    <row r="14" spans="1:97" ht="12" customHeight="1" x14ac:dyDescent="0.2">
      <c r="A14" s="43" t="s">
        <v>62</v>
      </c>
      <c r="B14" s="306" t="s">
        <v>43</v>
      </c>
      <c r="C14" s="307"/>
      <c r="D14" s="308"/>
      <c r="E14" s="111"/>
      <c r="F14" s="278"/>
      <c r="G14" s="279"/>
      <c r="H14" s="280"/>
      <c r="I14" s="269"/>
      <c r="J14" s="270"/>
      <c r="K14" s="270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50"/>
      <c r="CE14" s="102"/>
      <c r="CH14" s="102"/>
      <c r="CK14" s="102"/>
      <c r="CN14" s="102"/>
    </row>
    <row r="15" spans="1:97" ht="12" customHeight="1" x14ac:dyDescent="0.2">
      <c r="A15" s="43" t="s">
        <v>63</v>
      </c>
      <c r="B15" s="306" t="s">
        <v>64</v>
      </c>
      <c r="C15" s="307"/>
      <c r="D15" s="308"/>
      <c r="E15" s="111"/>
      <c r="F15" s="264"/>
      <c r="G15" s="265"/>
      <c r="H15" s="266"/>
      <c r="I15" s="269"/>
      <c r="J15" s="270"/>
      <c r="K15" s="270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50"/>
      <c r="CE15" s="102"/>
      <c r="CH15" s="102"/>
      <c r="CK15" s="102"/>
      <c r="CN15" s="102"/>
    </row>
    <row r="16" spans="1:97" ht="12" customHeight="1" x14ac:dyDescent="0.2">
      <c r="A16" s="43" t="s">
        <v>20</v>
      </c>
      <c r="B16" s="306" t="s">
        <v>65</v>
      </c>
      <c r="C16" s="307"/>
      <c r="D16" s="308"/>
      <c r="E16" s="111"/>
      <c r="F16" s="264"/>
      <c r="G16" s="265"/>
      <c r="H16" s="266"/>
      <c r="I16" s="269"/>
      <c r="J16" s="270"/>
      <c r="K16" s="270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50"/>
      <c r="CE16" s="102"/>
      <c r="CH16" s="102"/>
      <c r="CK16" s="102"/>
      <c r="CN16" s="102"/>
    </row>
    <row r="17" spans="1:97" ht="12" customHeight="1" thickBot="1" x14ac:dyDescent="0.25">
      <c r="A17" s="43" t="s">
        <v>21</v>
      </c>
      <c r="B17" s="306" t="s">
        <v>214</v>
      </c>
      <c r="C17" s="307"/>
      <c r="D17" s="308"/>
      <c r="E17" s="106"/>
      <c r="F17" s="336"/>
      <c r="G17" s="337"/>
      <c r="H17" s="338"/>
      <c r="I17" s="269"/>
      <c r="J17" s="270"/>
      <c r="K17" s="270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50"/>
      <c r="CE17" s="102"/>
      <c r="CH17" s="102"/>
      <c r="CK17" s="102"/>
      <c r="CN17" s="102"/>
    </row>
    <row r="18" spans="1:97" ht="12" customHeight="1" x14ac:dyDescent="0.2">
      <c r="A18" s="43" t="s">
        <v>33</v>
      </c>
      <c r="B18" s="306" t="s">
        <v>213</v>
      </c>
      <c r="C18" s="307"/>
      <c r="D18" s="308"/>
      <c r="E18" s="112" t="s">
        <v>53</v>
      </c>
      <c r="F18" s="327"/>
      <c r="G18" s="328"/>
      <c r="H18" s="329"/>
      <c r="I18" s="269"/>
      <c r="J18" s="270"/>
      <c r="K18" s="270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50"/>
      <c r="CE18" s="102"/>
      <c r="CH18" s="102"/>
      <c r="CK18" s="102"/>
      <c r="CN18" s="102"/>
    </row>
    <row r="19" spans="1:97" ht="12" customHeight="1" thickBot="1" x14ac:dyDescent="0.25">
      <c r="A19" s="43" t="s">
        <v>44</v>
      </c>
      <c r="B19" s="333"/>
      <c r="C19" s="334"/>
      <c r="D19" s="335"/>
      <c r="E19" s="113"/>
      <c r="F19" s="264"/>
      <c r="G19" s="265"/>
      <c r="H19" s="266"/>
      <c r="I19" s="271"/>
      <c r="J19" s="272"/>
      <c r="K19" s="272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4"/>
      <c r="CE19" s="102"/>
      <c r="CH19" s="102"/>
      <c r="CK19" s="102"/>
      <c r="CN19" s="102"/>
    </row>
    <row r="20" spans="1:97" ht="12" customHeight="1" x14ac:dyDescent="0.2">
      <c r="A20" s="43" t="s">
        <v>22</v>
      </c>
      <c r="B20" s="333"/>
      <c r="C20" s="334"/>
      <c r="D20" s="335"/>
      <c r="E20" s="113"/>
      <c r="F20" s="264"/>
      <c r="G20" s="265"/>
      <c r="H20" s="266"/>
      <c r="I20" s="258" t="s">
        <v>312</v>
      </c>
      <c r="J20" s="259"/>
      <c r="K20" s="259"/>
      <c r="L20" s="249" t="s">
        <v>315</v>
      </c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  <c r="CE20" s="102"/>
      <c r="CH20" s="102"/>
      <c r="CK20" s="102"/>
      <c r="CN20" s="102"/>
    </row>
    <row r="21" spans="1:97" ht="12" customHeight="1" thickBot="1" x14ac:dyDescent="0.25">
      <c r="A21" s="43" t="s">
        <v>45</v>
      </c>
      <c r="B21" s="333"/>
      <c r="C21" s="334"/>
      <c r="D21" s="335"/>
      <c r="E21" s="113"/>
      <c r="F21" s="264"/>
      <c r="G21" s="265"/>
      <c r="H21" s="266"/>
      <c r="I21" s="273" t="s">
        <v>313</v>
      </c>
      <c r="J21" s="274"/>
      <c r="K21" s="274"/>
      <c r="L21" s="114" t="s">
        <v>314</v>
      </c>
      <c r="M21" s="115"/>
      <c r="N21" s="115"/>
      <c r="O21" s="114"/>
      <c r="P21" s="115"/>
      <c r="Q21" s="115"/>
      <c r="R21" s="114"/>
      <c r="S21" s="115"/>
      <c r="T21" s="115"/>
      <c r="U21" s="114"/>
      <c r="V21" s="115"/>
      <c r="W21" s="115"/>
      <c r="X21" s="114"/>
      <c r="Y21" s="115"/>
      <c r="Z21" s="115"/>
      <c r="AA21" s="114"/>
      <c r="AB21" s="115"/>
      <c r="AC21" s="115"/>
      <c r="AD21" s="116"/>
      <c r="AE21" s="116"/>
      <c r="AF21" s="114"/>
      <c r="AG21" s="115"/>
      <c r="AH21" s="115"/>
      <c r="AI21" s="114"/>
      <c r="AJ21" s="115"/>
      <c r="AK21" s="115"/>
      <c r="AL21" s="114"/>
      <c r="AM21" s="115"/>
      <c r="AN21" s="115"/>
      <c r="AO21" s="114"/>
      <c r="AP21" s="115"/>
      <c r="AQ21" s="115"/>
      <c r="AR21" s="114"/>
      <c r="AS21" s="115"/>
      <c r="AT21" s="115"/>
      <c r="AU21" s="114"/>
      <c r="AV21" s="115"/>
      <c r="AW21" s="115"/>
      <c r="AX21" s="114"/>
      <c r="AY21" s="115"/>
      <c r="AZ21" s="115"/>
      <c r="BA21" s="114"/>
      <c r="BB21" s="115"/>
      <c r="BC21" s="115"/>
      <c r="BD21" s="114"/>
      <c r="BE21" s="115"/>
      <c r="BF21" s="117"/>
      <c r="CE21" s="102"/>
      <c r="CH21" s="102"/>
      <c r="CK21" s="102"/>
      <c r="CN21" s="102"/>
    </row>
    <row r="22" spans="1:97" ht="12" customHeight="1" x14ac:dyDescent="0.2">
      <c r="A22" s="43" t="s">
        <v>31</v>
      </c>
      <c r="B22" s="333"/>
      <c r="C22" s="334"/>
      <c r="D22" s="335"/>
      <c r="E22" s="113" t="s">
        <v>55</v>
      </c>
      <c r="F22" s="282"/>
      <c r="G22" s="283"/>
      <c r="H22" s="284"/>
      <c r="I22" s="118"/>
      <c r="J22" s="119"/>
      <c r="K22" s="120"/>
      <c r="L22" s="121"/>
      <c r="M22" s="119"/>
      <c r="N22" s="260"/>
      <c r="O22" s="260"/>
      <c r="P22" s="260"/>
      <c r="Q22" s="260"/>
      <c r="R22" s="122"/>
      <c r="S22" s="122"/>
      <c r="T22" s="123"/>
      <c r="U22" s="122"/>
      <c r="V22" s="122"/>
      <c r="W22" s="123"/>
      <c r="X22" s="122"/>
      <c r="Y22" s="122"/>
      <c r="Z22" s="123"/>
      <c r="AA22" s="122"/>
      <c r="AB22" s="124"/>
      <c r="AC22" s="125" t="s">
        <v>6</v>
      </c>
      <c r="AD22" s="122"/>
      <c r="AE22" s="122"/>
      <c r="AF22" s="126" t="s">
        <v>90</v>
      </c>
      <c r="AG22" s="122"/>
      <c r="AH22" s="122"/>
      <c r="AI22" s="120"/>
      <c r="AJ22" s="122"/>
      <c r="AK22" s="122"/>
      <c r="AL22" s="120"/>
      <c r="AM22" s="122"/>
      <c r="AN22" s="122"/>
      <c r="AO22" s="120"/>
      <c r="AP22" s="122"/>
      <c r="AQ22" s="122"/>
      <c r="AR22" s="120"/>
      <c r="AS22" s="122"/>
      <c r="AT22" s="122"/>
      <c r="AU22" s="120"/>
      <c r="AV22" s="122"/>
      <c r="AW22" s="122"/>
      <c r="AX22" s="120"/>
      <c r="AY22" s="122"/>
      <c r="AZ22" s="122"/>
      <c r="BA22" s="120"/>
      <c r="BB22" s="122"/>
      <c r="BC22" s="122"/>
      <c r="BD22" s="120"/>
      <c r="BE22" s="122"/>
      <c r="BF22" s="124"/>
      <c r="CE22" s="102"/>
      <c r="CH22" s="102"/>
      <c r="CK22" s="102"/>
      <c r="CN22" s="102"/>
    </row>
    <row r="23" spans="1:97" ht="12" customHeight="1" thickBot="1" x14ac:dyDescent="0.25">
      <c r="A23" s="42" t="s">
        <v>40</v>
      </c>
      <c r="B23" s="306" t="s">
        <v>61</v>
      </c>
      <c r="C23" s="307"/>
      <c r="D23" s="308"/>
      <c r="E23" s="127" t="s">
        <v>54</v>
      </c>
      <c r="F23" s="275"/>
      <c r="G23" s="276"/>
      <c r="H23" s="277"/>
      <c r="I23" s="128"/>
      <c r="J23" s="129"/>
      <c r="K23" s="130"/>
      <c r="L23" s="131"/>
      <c r="M23" s="129"/>
      <c r="N23" s="257"/>
      <c r="O23" s="257"/>
      <c r="P23" s="257"/>
      <c r="Q23" s="257"/>
      <c r="R23" s="132"/>
      <c r="S23" s="132"/>
      <c r="T23" s="133"/>
      <c r="U23" s="132"/>
      <c r="V23" s="132"/>
      <c r="W23" s="133"/>
      <c r="X23" s="132"/>
      <c r="Y23" s="132"/>
      <c r="Z23" s="133"/>
      <c r="AA23" s="132"/>
      <c r="AB23" s="134"/>
      <c r="AC23" s="106" t="s">
        <v>8</v>
      </c>
      <c r="AD23" s="132"/>
      <c r="AE23" s="132"/>
      <c r="AF23" s="135" t="s">
        <v>91</v>
      </c>
      <c r="AG23" s="132"/>
      <c r="AH23" s="132"/>
      <c r="AI23" s="130"/>
      <c r="AJ23" s="132"/>
      <c r="AK23" s="132"/>
      <c r="AL23" s="130"/>
      <c r="AM23" s="132"/>
      <c r="AN23" s="132"/>
      <c r="AO23" s="130"/>
      <c r="AP23" s="132"/>
      <c r="AQ23" s="132"/>
      <c r="AR23" s="130"/>
      <c r="AS23" s="132"/>
      <c r="AT23" s="132"/>
      <c r="AU23" s="130"/>
      <c r="AV23" s="132"/>
      <c r="AW23" s="132"/>
      <c r="AX23" s="130"/>
      <c r="AY23" s="132"/>
      <c r="AZ23" s="132"/>
      <c r="BA23" s="130"/>
      <c r="BB23" s="132"/>
      <c r="BC23" s="132"/>
      <c r="BD23" s="130"/>
      <c r="BE23" s="132"/>
      <c r="BF23" s="134"/>
      <c r="CE23" s="102"/>
      <c r="CH23" s="102"/>
      <c r="CK23" s="102"/>
      <c r="CN23" s="102"/>
    </row>
    <row r="24" spans="1:97" ht="12" customHeight="1" x14ac:dyDescent="0.2">
      <c r="A24" s="42" t="s">
        <v>23</v>
      </c>
      <c r="B24" s="306" t="s">
        <v>30</v>
      </c>
      <c r="C24" s="307"/>
      <c r="D24" s="308"/>
      <c r="E24" s="112" t="s">
        <v>46</v>
      </c>
      <c r="F24" s="327"/>
      <c r="G24" s="328"/>
      <c r="H24" s="329"/>
      <c r="I24" s="255" t="s">
        <v>47</v>
      </c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CE24" s="102"/>
      <c r="CH24" s="102"/>
      <c r="CK24" s="102"/>
      <c r="CN24" s="102"/>
    </row>
    <row r="25" spans="1:97" ht="12" customHeight="1" x14ac:dyDescent="0.2">
      <c r="A25" s="42" t="s">
        <v>56</v>
      </c>
      <c r="B25" s="291" t="s">
        <v>29</v>
      </c>
      <c r="C25" s="292"/>
      <c r="D25" s="293"/>
      <c r="E25" s="113"/>
      <c r="F25" s="282"/>
      <c r="G25" s="283"/>
      <c r="H25" s="284"/>
      <c r="I25" s="136"/>
      <c r="J25" s="137"/>
      <c r="K25" s="138" t="s">
        <v>52</v>
      </c>
      <c r="L25" s="241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CE25" s="102"/>
      <c r="CH25" s="102"/>
      <c r="CK25" s="102"/>
      <c r="CN25" s="102"/>
    </row>
    <row r="26" spans="1:97" ht="12" customHeight="1" x14ac:dyDescent="0.2">
      <c r="A26" s="42" t="s">
        <v>32</v>
      </c>
      <c r="B26" s="333"/>
      <c r="C26" s="334"/>
      <c r="D26" s="335"/>
      <c r="E26" s="113" t="s">
        <v>9</v>
      </c>
      <c r="F26" s="261" t="s">
        <v>541</v>
      </c>
      <c r="G26" s="262"/>
      <c r="H26" s="263"/>
      <c r="I26" s="136"/>
      <c r="J26" s="137"/>
      <c r="K26" s="138"/>
      <c r="L26" s="241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CE26" s="102"/>
      <c r="CH26" s="102"/>
      <c r="CK26" s="102"/>
      <c r="CN26" s="102"/>
    </row>
    <row r="27" spans="1:97" ht="12" customHeight="1" thickBot="1" x14ac:dyDescent="0.25">
      <c r="A27" s="57" t="s">
        <v>24</v>
      </c>
      <c r="B27" s="309" t="s">
        <v>70</v>
      </c>
      <c r="C27" s="310"/>
      <c r="D27" s="311"/>
      <c r="E27" s="113" t="s">
        <v>10</v>
      </c>
      <c r="F27" s="281" t="s">
        <v>542</v>
      </c>
      <c r="G27" s="262"/>
      <c r="H27" s="263"/>
      <c r="I27" s="136"/>
      <c r="J27" s="137"/>
      <c r="K27" s="138"/>
      <c r="L27" s="241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CE27" s="102"/>
      <c r="CH27" s="102"/>
      <c r="CK27" s="102"/>
      <c r="CN27" s="102"/>
    </row>
    <row r="28" spans="1:97" ht="12" customHeight="1" x14ac:dyDescent="0.2">
      <c r="A28" s="80"/>
      <c r="B28" s="339"/>
      <c r="C28" s="340"/>
      <c r="D28" s="341"/>
      <c r="E28" s="113" t="s">
        <v>11</v>
      </c>
      <c r="F28" s="261"/>
      <c r="G28" s="262"/>
      <c r="H28" s="263"/>
      <c r="I28" s="136"/>
      <c r="J28" s="137"/>
      <c r="K28" s="138"/>
      <c r="L28" s="241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CE28" s="102"/>
      <c r="CH28" s="102"/>
      <c r="CK28" s="102"/>
      <c r="CN28" s="102"/>
    </row>
    <row r="29" spans="1:97" ht="12" customHeight="1" x14ac:dyDescent="0.2">
      <c r="A29" s="80"/>
      <c r="B29" s="342"/>
      <c r="C29" s="343"/>
      <c r="D29" s="344"/>
      <c r="E29" s="113" t="s">
        <v>12</v>
      </c>
      <c r="F29" s="261"/>
      <c r="G29" s="262"/>
      <c r="H29" s="263"/>
      <c r="I29" s="136"/>
      <c r="J29" s="137"/>
      <c r="K29" s="138"/>
      <c r="L29" s="241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CE29" s="102"/>
      <c r="CH29" s="102"/>
      <c r="CK29" s="102"/>
      <c r="CN29" s="102"/>
    </row>
    <row r="30" spans="1:97" ht="12" customHeight="1" x14ac:dyDescent="0.2">
      <c r="A30" s="80"/>
      <c r="B30" s="342"/>
      <c r="C30" s="343"/>
      <c r="D30" s="344"/>
      <c r="E30" s="113"/>
      <c r="F30" s="261"/>
      <c r="G30" s="262"/>
      <c r="H30" s="263"/>
      <c r="I30" s="136"/>
      <c r="J30" s="137"/>
      <c r="K30" s="138"/>
      <c r="L30" s="241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  <c r="CE30" s="102"/>
      <c r="CH30" s="102"/>
      <c r="CK30" s="102"/>
      <c r="CN30" s="102"/>
    </row>
    <row r="31" spans="1:97" ht="12" customHeight="1" thickBot="1" x14ac:dyDescent="0.25">
      <c r="A31" s="80"/>
      <c r="B31" s="345"/>
      <c r="C31" s="346"/>
      <c r="D31" s="347"/>
      <c r="E31" s="127" t="s">
        <v>13</v>
      </c>
      <c r="F31" s="285" t="s">
        <v>543</v>
      </c>
      <c r="G31" s="286"/>
      <c r="H31" s="287"/>
      <c r="I31" s="139"/>
      <c r="J31" s="140"/>
      <c r="K31" s="141"/>
      <c r="L31" s="243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CE31" s="102"/>
      <c r="CH31" s="102"/>
      <c r="CK31" s="102"/>
      <c r="CN31" s="102"/>
    </row>
    <row r="32" spans="1:97" ht="56.25" customHeight="1" x14ac:dyDescent="0.2">
      <c r="A32" s="80"/>
      <c r="B32" s="240" t="s">
        <v>123</v>
      </c>
      <c r="C32" s="230"/>
      <c r="D32" s="230"/>
      <c r="E32" s="230" t="s">
        <v>72</v>
      </c>
      <c r="F32" s="230"/>
      <c r="G32" s="230"/>
      <c r="H32" s="239" t="s">
        <v>78</v>
      </c>
      <c r="I32" s="239"/>
      <c r="J32" s="239"/>
      <c r="K32" s="239" t="s">
        <v>79</v>
      </c>
      <c r="L32" s="239"/>
      <c r="M32" s="239"/>
      <c r="N32" s="230" t="s">
        <v>82</v>
      </c>
      <c r="O32" s="230"/>
      <c r="P32" s="230"/>
      <c r="Q32" s="230" t="s">
        <v>85</v>
      </c>
      <c r="R32" s="230"/>
      <c r="S32" s="231"/>
      <c r="T32" s="240" t="s">
        <v>137</v>
      </c>
      <c r="U32" s="230"/>
      <c r="V32" s="230"/>
      <c r="W32" s="240" t="s">
        <v>124</v>
      </c>
      <c r="X32" s="230"/>
      <c r="Y32" s="230"/>
      <c r="Z32" s="230" t="s">
        <v>72</v>
      </c>
      <c r="AA32" s="230"/>
      <c r="AB32" s="142"/>
      <c r="AC32" s="239" t="s">
        <v>78</v>
      </c>
      <c r="AD32" s="239"/>
      <c r="AE32" s="239"/>
      <c r="AF32" s="239" t="s">
        <v>79</v>
      </c>
      <c r="AG32" s="239"/>
      <c r="AH32" s="239"/>
      <c r="AI32" s="230" t="s">
        <v>82</v>
      </c>
      <c r="AJ32" s="230"/>
      <c r="AK32" s="230"/>
      <c r="AL32" s="230" t="s">
        <v>85</v>
      </c>
      <c r="AM32" s="230"/>
      <c r="AN32" s="231"/>
      <c r="AO32" s="240" t="s">
        <v>125</v>
      </c>
      <c r="AP32" s="230"/>
      <c r="AQ32" s="230"/>
      <c r="AR32" s="230" t="s">
        <v>308</v>
      </c>
      <c r="AS32" s="230"/>
      <c r="AT32" s="230"/>
      <c r="AU32" s="230" t="s">
        <v>72</v>
      </c>
      <c r="AV32" s="230"/>
      <c r="AW32" s="142"/>
      <c r="AX32" s="239" t="s">
        <v>78</v>
      </c>
      <c r="AY32" s="239"/>
      <c r="AZ32" s="239"/>
      <c r="BA32" s="239" t="s">
        <v>79</v>
      </c>
      <c r="BB32" s="239"/>
      <c r="BC32" s="239"/>
      <c r="BD32" s="230" t="s">
        <v>82</v>
      </c>
      <c r="BE32" s="230"/>
      <c r="BF32" s="230"/>
      <c r="BG32" s="230" t="s">
        <v>85</v>
      </c>
      <c r="BH32" s="230"/>
      <c r="BI32" s="231"/>
      <c r="BJ32" s="240" t="s">
        <v>126</v>
      </c>
      <c r="BK32" s="230"/>
      <c r="BL32" s="230"/>
      <c r="BM32" s="230" t="s">
        <v>308</v>
      </c>
      <c r="BN32" s="230"/>
      <c r="BO32" s="230"/>
      <c r="BP32" s="230" t="s">
        <v>72</v>
      </c>
      <c r="BQ32" s="230"/>
      <c r="BR32" s="230"/>
      <c r="BS32" s="239" t="s">
        <v>78</v>
      </c>
      <c r="BT32" s="239"/>
      <c r="BU32" s="239"/>
      <c r="BV32" s="239" t="s">
        <v>79</v>
      </c>
      <c r="BW32" s="239"/>
      <c r="BX32" s="239"/>
      <c r="BY32" s="230" t="s">
        <v>82</v>
      </c>
      <c r="BZ32" s="230"/>
      <c r="CA32" s="230"/>
      <c r="CB32" s="230" t="s">
        <v>85</v>
      </c>
      <c r="CC32" s="230"/>
      <c r="CD32" s="231"/>
      <c r="CE32" s="230" t="s">
        <v>127</v>
      </c>
      <c r="CF32" s="230"/>
      <c r="CG32" s="231"/>
      <c r="CH32" s="230" t="s">
        <v>128</v>
      </c>
      <c r="CI32" s="230"/>
      <c r="CJ32" s="231"/>
      <c r="CK32" s="230" t="s">
        <v>129</v>
      </c>
      <c r="CL32" s="230"/>
      <c r="CM32" s="231"/>
      <c r="CN32" s="230" t="s">
        <v>130</v>
      </c>
      <c r="CO32" s="230"/>
      <c r="CP32" s="231"/>
      <c r="CQ32" s="232" t="s">
        <v>121</v>
      </c>
      <c r="CR32" s="233"/>
      <c r="CS32" s="234"/>
    </row>
    <row r="33" spans="1:97" ht="12" customHeight="1" x14ac:dyDescent="0.2">
      <c r="A33" s="44" t="s">
        <v>41</v>
      </c>
      <c r="B33" s="143" t="s">
        <v>15</v>
      </c>
      <c r="C33" s="235" t="s">
        <v>34</v>
      </c>
      <c r="D33" s="228" t="s">
        <v>35</v>
      </c>
      <c r="E33" s="143" t="s">
        <v>73</v>
      </c>
      <c r="F33" s="235" t="s">
        <v>34</v>
      </c>
      <c r="G33" s="228" t="s">
        <v>35</v>
      </c>
      <c r="H33" s="143" t="s">
        <v>76</v>
      </c>
      <c r="I33" s="235" t="s">
        <v>34</v>
      </c>
      <c r="J33" s="228" t="s">
        <v>35</v>
      </c>
      <c r="K33" s="143" t="s">
        <v>80</v>
      </c>
      <c r="L33" s="235" t="s">
        <v>34</v>
      </c>
      <c r="M33" s="228" t="s">
        <v>35</v>
      </c>
      <c r="N33" s="143" t="s">
        <v>83</v>
      </c>
      <c r="O33" s="235" t="s">
        <v>34</v>
      </c>
      <c r="P33" s="228" t="s">
        <v>35</v>
      </c>
      <c r="Q33" s="143" t="s">
        <v>87</v>
      </c>
      <c r="R33" s="235" t="s">
        <v>34</v>
      </c>
      <c r="S33" s="228" t="s">
        <v>35</v>
      </c>
      <c r="T33" s="143" t="s">
        <v>15</v>
      </c>
      <c r="U33" s="235" t="s">
        <v>34</v>
      </c>
      <c r="V33" s="228" t="s">
        <v>35</v>
      </c>
      <c r="W33" s="143" t="s">
        <v>15</v>
      </c>
      <c r="X33" s="235" t="s">
        <v>34</v>
      </c>
      <c r="Y33" s="228" t="s">
        <v>35</v>
      </c>
      <c r="Z33" s="143" t="s">
        <v>73</v>
      </c>
      <c r="AA33" s="235" t="s">
        <v>34</v>
      </c>
      <c r="AB33" s="228" t="s">
        <v>35</v>
      </c>
      <c r="AC33" s="143" t="s">
        <v>76</v>
      </c>
      <c r="AD33" s="235" t="s">
        <v>34</v>
      </c>
      <c r="AE33" s="228" t="s">
        <v>35</v>
      </c>
      <c r="AF33" s="143" t="s">
        <v>80</v>
      </c>
      <c r="AG33" s="235" t="s">
        <v>34</v>
      </c>
      <c r="AH33" s="228" t="s">
        <v>35</v>
      </c>
      <c r="AI33" s="143" t="s">
        <v>83</v>
      </c>
      <c r="AJ33" s="235" t="s">
        <v>34</v>
      </c>
      <c r="AK33" s="228" t="s">
        <v>35</v>
      </c>
      <c r="AL33" s="143" t="s">
        <v>87</v>
      </c>
      <c r="AM33" s="235" t="s">
        <v>34</v>
      </c>
      <c r="AN33" s="228" t="s">
        <v>35</v>
      </c>
      <c r="AO33" s="143" t="s">
        <v>15</v>
      </c>
      <c r="AP33" s="235" t="s">
        <v>34</v>
      </c>
      <c r="AQ33" s="228" t="s">
        <v>35</v>
      </c>
      <c r="AR33" s="143" t="s">
        <v>50</v>
      </c>
      <c r="AS33" s="235" t="s">
        <v>34</v>
      </c>
      <c r="AT33" s="228" t="s">
        <v>35</v>
      </c>
      <c r="AU33" s="143" t="s">
        <v>73</v>
      </c>
      <c r="AV33" s="235" t="s">
        <v>34</v>
      </c>
      <c r="AW33" s="228" t="s">
        <v>35</v>
      </c>
      <c r="AX33" s="143" t="s">
        <v>76</v>
      </c>
      <c r="AY33" s="235" t="s">
        <v>34</v>
      </c>
      <c r="AZ33" s="228" t="s">
        <v>35</v>
      </c>
      <c r="BA33" s="143" t="s">
        <v>80</v>
      </c>
      <c r="BB33" s="235" t="s">
        <v>34</v>
      </c>
      <c r="BC33" s="228" t="s">
        <v>35</v>
      </c>
      <c r="BD33" s="143" t="s">
        <v>83</v>
      </c>
      <c r="BE33" s="235" t="s">
        <v>34</v>
      </c>
      <c r="BF33" s="228" t="s">
        <v>35</v>
      </c>
      <c r="BG33" s="143" t="s">
        <v>87</v>
      </c>
      <c r="BH33" s="235" t="s">
        <v>34</v>
      </c>
      <c r="BI33" s="228" t="s">
        <v>35</v>
      </c>
      <c r="BJ33" s="143" t="s">
        <v>15</v>
      </c>
      <c r="BK33" s="235" t="s">
        <v>34</v>
      </c>
      <c r="BL33" s="228" t="s">
        <v>35</v>
      </c>
      <c r="BM33" s="143" t="s">
        <v>50</v>
      </c>
      <c r="BN33" s="235" t="s">
        <v>34</v>
      </c>
      <c r="BO33" s="228" t="s">
        <v>35</v>
      </c>
      <c r="BP33" s="143" t="s">
        <v>73</v>
      </c>
      <c r="BQ33" s="235" t="s">
        <v>34</v>
      </c>
      <c r="BR33" s="228" t="s">
        <v>35</v>
      </c>
      <c r="BS33" s="143" t="s">
        <v>76</v>
      </c>
      <c r="BT33" s="235" t="s">
        <v>34</v>
      </c>
      <c r="BU33" s="228" t="s">
        <v>35</v>
      </c>
      <c r="BV33" s="143" t="s">
        <v>80</v>
      </c>
      <c r="BW33" s="235" t="s">
        <v>34</v>
      </c>
      <c r="BX33" s="228" t="s">
        <v>35</v>
      </c>
      <c r="BY33" s="143" t="s">
        <v>83</v>
      </c>
      <c r="BZ33" s="235" t="s">
        <v>34</v>
      </c>
      <c r="CA33" s="228" t="s">
        <v>35</v>
      </c>
      <c r="CB33" s="143" t="s">
        <v>87</v>
      </c>
      <c r="CC33" s="235" t="s">
        <v>34</v>
      </c>
      <c r="CD33" s="228" t="s">
        <v>35</v>
      </c>
      <c r="CE33" s="143" t="s">
        <v>15</v>
      </c>
      <c r="CF33" s="235" t="s">
        <v>34</v>
      </c>
      <c r="CG33" s="228" t="s">
        <v>35</v>
      </c>
      <c r="CH33" s="143" t="s">
        <v>15</v>
      </c>
      <c r="CI33" s="235" t="s">
        <v>34</v>
      </c>
      <c r="CJ33" s="228" t="s">
        <v>35</v>
      </c>
      <c r="CK33" s="143" t="s">
        <v>119</v>
      </c>
      <c r="CL33" s="235" t="s">
        <v>34</v>
      </c>
      <c r="CM33" s="228" t="s">
        <v>35</v>
      </c>
      <c r="CN33" s="143" t="s">
        <v>120</v>
      </c>
      <c r="CO33" s="235" t="s">
        <v>34</v>
      </c>
      <c r="CP33" s="228" t="s">
        <v>35</v>
      </c>
      <c r="CQ33" s="143" t="s">
        <v>76</v>
      </c>
      <c r="CR33" s="235" t="s">
        <v>34</v>
      </c>
      <c r="CS33" s="237" t="s">
        <v>35</v>
      </c>
    </row>
    <row r="34" spans="1:97" ht="12" customHeight="1" x14ac:dyDescent="0.2">
      <c r="A34" s="44" t="s">
        <v>69</v>
      </c>
      <c r="B34" s="144" t="s">
        <v>37</v>
      </c>
      <c r="C34" s="235"/>
      <c r="D34" s="228"/>
      <c r="E34" s="144" t="s">
        <v>37</v>
      </c>
      <c r="F34" s="235"/>
      <c r="G34" s="228"/>
      <c r="H34" s="144" t="s">
        <v>37</v>
      </c>
      <c r="I34" s="235"/>
      <c r="J34" s="228"/>
      <c r="K34" s="144" t="s">
        <v>37</v>
      </c>
      <c r="L34" s="235"/>
      <c r="M34" s="228"/>
      <c r="N34" s="144" t="s">
        <v>37</v>
      </c>
      <c r="O34" s="235"/>
      <c r="P34" s="228"/>
      <c r="Q34" s="144" t="s">
        <v>37</v>
      </c>
      <c r="R34" s="235"/>
      <c r="S34" s="228"/>
      <c r="T34" s="144" t="s">
        <v>30</v>
      </c>
      <c r="U34" s="235"/>
      <c r="V34" s="228"/>
      <c r="W34" s="144" t="s">
        <v>86</v>
      </c>
      <c r="X34" s="235"/>
      <c r="Y34" s="228"/>
      <c r="Z34" s="144" t="s">
        <v>86</v>
      </c>
      <c r="AA34" s="235"/>
      <c r="AB34" s="228"/>
      <c r="AC34" s="144" t="s">
        <v>86</v>
      </c>
      <c r="AD34" s="235"/>
      <c r="AE34" s="228"/>
      <c r="AF34" s="144" t="s">
        <v>86</v>
      </c>
      <c r="AG34" s="235"/>
      <c r="AH34" s="228"/>
      <c r="AI34" s="144" t="s">
        <v>86</v>
      </c>
      <c r="AJ34" s="235"/>
      <c r="AK34" s="228"/>
      <c r="AL34" s="144" t="s">
        <v>86</v>
      </c>
      <c r="AM34" s="235"/>
      <c r="AN34" s="228"/>
      <c r="AO34" s="144" t="s">
        <v>92</v>
      </c>
      <c r="AP34" s="235"/>
      <c r="AQ34" s="228"/>
      <c r="AR34" s="144" t="s">
        <v>92</v>
      </c>
      <c r="AS34" s="235"/>
      <c r="AT34" s="228"/>
      <c r="AU34" s="144" t="s">
        <v>92</v>
      </c>
      <c r="AV34" s="235"/>
      <c r="AW34" s="228"/>
      <c r="AX34" s="144" t="s">
        <v>92</v>
      </c>
      <c r="AY34" s="235"/>
      <c r="AZ34" s="228"/>
      <c r="BA34" s="144" t="s">
        <v>92</v>
      </c>
      <c r="BB34" s="235"/>
      <c r="BC34" s="228"/>
      <c r="BD34" s="144" t="s">
        <v>92</v>
      </c>
      <c r="BE34" s="235"/>
      <c r="BF34" s="228"/>
      <c r="BG34" s="144" t="s">
        <v>92</v>
      </c>
      <c r="BH34" s="235"/>
      <c r="BI34" s="228"/>
      <c r="BJ34" s="144" t="s">
        <v>94</v>
      </c>
      <c r="BK34" s="235"/>
      <c r="BL34" s="228"/>
      <c r="BM34" s="144" t="s">
        <v>94</v>
      </c>
      <c r="BN34" s="235"/>
      <c r="BO34" s="228"/>
      <c r="BP34" s="144" t="s">
        <v>94</v>
      </c>
      <c r="BQ34" s="235"/>
      <c r="BR34" s="228"/>
      <c r="BS34" s="144" t="s">
        <v>94</v>
      </c>
      <c r="BT34" s="235"/>
      <c r="BU34" s="228"/>
      <c r="BV34" s="144" t="s">
        <v>94</v>
      </c>
      <c r="BW34" s="235"/>
      <c r="BX34" s="228"/>
      <c r="BY34" s="144" t="s">
        <v>94</v>
      </c>
      <c r="BZ34" s="235"/>
      <c r="CA34" s="228"/>
      <c r="CB34" s="144" t="s">
        <v>94</v>
      </c>
      <c r="CC34" s="235"/>
      <c r="CD34" s="228"/>
      <c r="CE34" s="144" t="s">
        <v>94</v>
      </c>
      <c r="CF34" s="235"/>
      <c r="CG34" s="228"/>
      <c r="CH34" s="144" t="s">
        <v>94</v>
      </c>
      <c r="CI34" s="235"/>
      <c r="CJ34" s="228"/>
      <c r="CK34" s="144" t="s">
        <v>94</v>
      </c>
      <c r="CL34" s="235"/>
      <c r="CM34" s="228"/>
      <c r="CN34" s="144" t="s">
        <v>94</v>
      </c>
      <c r="CO34" s="235"/>
      <c r="CP34" s="228"/>
      <c r="CQ34" s="144" t="s">
        <v>94</v>
      </c>
      <c r="CR34" s="235"/>
      <c r="CS34" s="237"/>
    </row>
    <row r="35" spans="1:97" ht="12.75" customHeight="1" x14ac:dyDescent="0.2">
      <c r="A35" s="44" t="s">
        <v>71</v>
      </c>
      <c r="B35" s="145" t="s">
        <v>64</v>
      </c>
      <c r="C35" s="235"/>
      <c r="D35" s="228"/>
      <c r="E35" s="145" t="s">
        <v>64</v>
      </c>
      <c r="F35" s="235"/>
      <c r="G35" s="228"/>
      <c r="H35" s="145" t="s">
        <v>64</v>
      </c>
      <c r="I35" s="235"/>
      <c r="J35" s="228"/>
      <c r="K35" s="145" t="s">
        <v>64</v>
      </c>
      <c r="L35" s="235"/>
      <c r="M35" s="228"/>
      <c r="N35" s="145" t="s">
        <v>64</v>
      </c>
      <c r="O35" s="235"/>
      <c r="P35" s="228"/>
      <c r="Q35" s="145" t="s">
        <v>64</v>
      </c>
      <c r="R35" s="235"/>
      <c r="S35" s="228"/>
      <c r="T35" s="145" t="s">
        <v>64</v>
      </c>
      <c r="U35" s="235"/>
      <c r="V35" s="228"/>
      <c r="W35" s="145" t="s">
        <v>64</v>
      </c>
      <c r="X35" s="235"/>
      <c r="Y35" s="228"/>
      <c r="Z35" s="145" t="s">
        <v>64</v>
      </c>
      <c r="AA35" s="235"/>
      <c r="AB35" s="228"/>
      <c r="AC35" s="145" t="s">
        <v>64</v>
      </c>
      <c r="AD35" s="235"/>
      <c r="AE35" s="228"/>
      <c r="AF35" s="145" t="s">
        <v>64</v>
      </c>
      <c r="AG35" s="235"/>
      <c r="AH35" s="228"/>
      <c r="AI35" s="145" t="s">
        <v>64</v>
      </c>
      <c r="AJ35" s="235"/>
      <c r="AK35" s="228"/>
      <c r="AL35" s="145" t="s">
        <v>64</v>
      </c>
      <c r="AM35" s="235"/>
      <c r="AN35" s="228"/>
      <c r="AO35" s="145" t="s">
        <v>64</v>
      </c>
      <c r="AP35" s="235"/>
      <c r="AQ35" s="228"/>
      <c r="AR35" s="145" t="s">
        <v>64</v>
      </c>
      <c r="AS35" s="235"/>
      <c r="AT35" s="228"/>
      <c r="AU35" s="145" t="s">
        <v>64</v>
      </c>
      <c r="AV35" s="235"/>
      <c r="AW35" s="228"/>
      <c r="AX35" s="145" t="s">
        <v>64</v>
      </c>
      <c r="AY35" s="235"/>
      <c r="AZ35" s="228"/>
      <c r="BA35" s="145" t="s">
        <v>64</v>
      </c>
      <c r="BB35" s="235"/>
      <c r="BC35" s="228"/>
      <c r="BD35" s="145" t="s">
        <v>64</v>
      </c>
      <c r="BE35" s="235"/>
      <c r="BF35" s="228"/>
      <c r="BG35" s="145" t="s">
        <v>64</v>
      </c>
      <c r="BH35" s="235"/>
      <c r="BI35" s="228"/>
      <c r="BJ35" s="145" t="s">
        <v>64</v>
      </c>
      <c r="BK35" s="235"/>
      <c r="BL35" s="228"/>
      <c r="BM35" s="145" t="s">
        <v>64</v>
      </c>
      <c r="BN35" s="235"/>
      <c r="BO35" s="228"/>
      <c r="BP35" s="145" t="s">
        <v>64</v>
      </c>
      <c r="BQ35" s="235"/>
      <c r="BR35" s="228"/>
      <c r="BS35" s="145" t="s">
        <v>64</v>
      </c>
      <c r="BT35" s="235"/>
      <c r="BU35" s="228"/>
      <c r="BV35" s="145" t="s">
        <v>64</v>
      </c>
      <c r="BW35" s="235"/>
      <c r="BX35" s="228"/>
      <c r="BY35" s="145" t="s">
        <v>64</v>
      </c>
      <c r="BZ35" s="235"/>
      <c r="CA35" s="228"/>
      <c r="CB35" s="145" t="s">
        <v>64</v>
      </c>
      <c r="CC35" s="235"/>
      <c r="CD35" s="228"/>
      <c r="CE35" s="145" t="s">
        <v>68</v>
      </c>
      <c r="CF35" s="235"/>
      <c r="CG35" s="228"/>
      <c r="CH35" s="145" t="s">
        <v>212</v>
      </c>
      <c r="CI35" s="235"/>
      <c r="CJ35" s="228"/>
      <c r="CK35" s="145" t="s">
        <v>64</v>
      </c>
      <c r="CL35" s="235"/>
      <c r="CM35" s="228"/>
      <c r="CN35" s="145" t="s">
        <v>64</v>
      </c>
      <c r="CO35" s="235"/>
      <c r="CP35" s="228"/>
      <c r="CQ35" s="145" t="s">
        <v>64</v>
      </c>
      <c r="CR35" s="235"/>
      <c r="CS35" s="237"/>
    </row>
    <row r="36" spans="1:97" ht="12.75" customHeight="1" x14ac:dyDescent="0.2">
      <c r="A36" s="44" t="s">
        <v>89</v>
      </c>
      <c r="B36" s="145" t="s">
        <v>39</v>
      </c>
      <c r="C36" s="235"/>
      <c r="D36" s="228"/>
      <c r="E36" s="145" t="s">
        <v>39</v>
      </c>
      <c r="F36" s="235"/>
      <c r="G36" s="228"/>
      <c r="H36" s="145" t="s">
        <v>39</v>
      </c>
      <c r="I36" s="235"/>
      <c r="J36" s="228"/>
      <c r="K36" s="145" t="s">
        <v>39</v>
      </c>
      <c r="L36" s="235"/>
      <c r="M36" s="228"/>
      <c r="N36" s="145" t="s">
        <v>39</v>
      </c>
      <c r="O36" s="235"/>
      <c r="P36" s="228"/>
      <c r="Q36" s="145" t="s">
        <v>39</v>
      </c>
      <c r="R36" s="235"/>
      <c r="S36" s="228"/>
      <c r="T36" s="145" t="s">
        <v>39</v>
      </c>
      <c r="U36" s="235"/>
      <c r="V36" s="228"/>
      <c r="W36" s="145" t="s">
        <v>39</v>
      </c>
      <c r="X36" s="235"/>
      <c r="Y36" s="228"/>
      <c r="Z36" s="145" t="s">
        <v>39</v>
      </c>
      <c r="AA36" s="235"/>
      <c r="AB36" s="228"/>
      <c r="AC36" s="145" t="s">
        <v>39</v>
      </c>
      <c r="AD36" s="235"/>
      <c r="AE36" s="228"/>
      <c r="AF36" s="145" t="s">
        <v>39</v>
      </c>
      <c r="AG36" s="235"/>
      <c r="AH36" s="228"/>
      <c r="AI36" s="145" t="s">
        <v>39</v>
      </c>
      <c r="AJ36" s="235"/>
      <c r="AK36" s="228"/>
      <c r="AL36" s="145" t="s">
        <v>39</v>
      </c>
      <c r="AM36" s="235"/>
      <c r="AN36" s="228"/>
      <c r="AO36" s="145" t="s">
        <v>39</v>
      </c>
      <c r="AP36" s="235"/>
      <c r="AQ36" s="228"/>
      <c r="AR36" s="145" t="s">
        <v>39</v>
      </c>
      <c r="AS36" s="235"/>
      <c r="AT36" s="228"/>
      <c r="AU36" s="145" t="s">
        <v>39</v>
      </c>
      <c r="AV36" s="235"/>
      <c r="AW36" s="228"/>
      <c r="AX36" s="145" t="s">
        <v>39</v>
      </c>
      <c r="AY36" s="235"/>
      <c r="AZ36" s="228"/>
      <c r="BA36" s="145" t="s">
        <v>39</v>
      </c>
      <c r="BB36" s="235"/>
      <c r="BC36" s="228"/>
      <c r="BD36" s="145" t="s">
        <v>39</v>
      </c>
      <c r="BE36" s="235"/>
      <c r="BF36" s="228"/>
      <c r="BG36" s="145" t="s">
        <v>39</v>
      </c>
      <c r="BH36" s="235"/>
      <c r="BI36" s="228"/>
      <c r="BJ36" s="145" t="s">
        <v>39</v>
      </c>
      <c r="BK36" s="235"/>
      <c r="BL36" s="228"/>
      <c r="BM36" s="145" t="s">
        <v>39</v>
      </c>
      <c r="BN36" s="235"/>
      <c r="BO36" s="228"/>
      <c r="BP36" s="145" t="s">
        <v>39</v>
      </c>
      <c r="BQ36" s="235"/>
      <c r="BR36" s="228"/>
      <c r="BS36" s="145" t="s">
        <v>39</v>
      </c>
      <c r="BT36" s="235"/>
      <c r="BU36" s="228"/>
      <c r="BV36" s="145" t="s">
        <v>39</v>
      </c>
      <c r="BW36" s="235"/>
      <c r="BX36" s="228"/>
      <c r="BY36" s="145" t="s">
        <v>39</v>
      </c>
      <c r="BZ36" s="235"/>
      <c r="CA36" s="228"/>
      <c r="CB36" s="145" t="s">
        <v>39</v>
      </c>
      <c r="CC36" s="235"/>
      <c r="CD36" s="228"/>
      <c r="CE36" s="145" t="s">
        <v>39</v>
      </c>
      <c r="CF36" s="235"/>
      <c r="CG36" s="228"/>
      <c r="CH36" s="145" t="s">
        <v>39</v>
      </c>
      <c r="CI36" s="235"/>
      <c r="CJ36" s="228"/>
      <c r="CK36" s="145" t="s">
        <v>39</v>
      </c>
      <c r="CL36" s="235"/>
      <c r="CM36" s="228"/>
      <c r="CN36" s="145" t="s">
        <v>39</v>
      </c>
      <c r="CO36" s="235"/>
      <c r="CP36" s="228"/>
      <c r="CQ36" s="145" t="s">
        <v>36</v>
      </c>
      <c r="CR36" s="235"/>
      <c r="CS36" s="237"/>
    </row>
    <row r="37" spans="1:97" ht="12" customHeight="1" thickBot="1" x14ac:dyDescent="0.25">
      <c r="A37" s="97" t="s">
        <v>14</v>
      </c>
      <c r="B37" s="146" t="s">
        <v>74</v>
      </c>
      <c r="C37" s="236"/>
      <c r="D37" s="229"/>
      <c r="E37" s="146" t="s">
        <v>75</v>
      </c>
      <c r="F37" s="236"/>
      <c r="G37" s="229"/>
      <c r="H37" s="146" t="s">
        <v>77</v>
      </c>
      <c r="I37" s="236"/>
      <c r="J37" s="229"/>
      <c r="K37" s="146" t="s">
        <v>81</v>
      </c>
      <c r="L37" s="236"/>
      <c r="M37" s="229"/>
      <c r="N37" s="146" t="s">
        <v>84</v>
      </c>
      <c r="O37" s="236"/>
      <c r="P37" s="229"/>
      <c r="Q37" s="146" t="s">
        <v>60</v>
      </c>
      <c r="R37" s="236"/>
      <c r="S37" s="229"/>
      <c r="T37" s="146" t="s">
        <v>95</v>
      </c>
      <c r="U37" s="236"/>
      <c r="V37" s="229"/>
      <c r="W37" s="146" t="s">
        <v>96</v>
      </c>
      <c r="X37" s="236"/>
      <c r="Y37" s="229"/>
      <c r="Z37" s="146" t="s">
        <v>97</v>
      </c>
      <c r="AA37" s="236"/>
      <c r="AB37" s="229"/>
      <c r="AC37" s="146" t="s">
        <v>98</v>
      </c>
      <c r="AD37" s="236"/>
      <c r="AE37" s="229"/>
      <c r="AF37" s="146" t="s">
        <v>99</v>
      </c>
      <c r="AG37" s="236"/>
      <c r="AH37" s="229"/>
      <c r="AI37" s="146" t="s">
        <v>100</v>
      </c>
      <c r="AJ37" s="236"/>
      <c r="AK37" s="229"/>
      <c r="AL37" s="146" t="s">
        <v>101</v>
      </c>
      <c r="AM37" s="236"/>
      <c r="AN37" s="229"/>
      <c r="AO37" s="146" t="s">
        <v>102</v>
      </c>
      <c r="AP37" s="236"/>
      <c r="AQ37" s="229"/>
      <c r="AR37" s="146" t="s">
        <v>103</v>
      </c>
      <c r="AS37" s="236"/>
      <c r="AT37" s="229"/>
      <c r="AU37" s="146" t="s">
        <v>104</v>
      </c>
      <c r="AV37" s="236"/>
      <c r="AW37" s="229"/>
      <c r="AX37" s="146" t="s">
        <v>105</v>
      </c>
      <c r="AY37" s="236"/>
      <c r="AZ37" s="229"/>
      <c r="BA37" s="146" t="s">
        <v>106</v>
      </c>
      <c r="BB37" s="236"/>
      <c r="BC37" s="229"/>
      <c r="BD37" s="146" t="s">
        <v>107</v>
      </c>
      <c r="BE37" s="236"/>
      <c r="BF37" s="229"/>
      <c r="BG37" s="146" t="s">
        <v>108</v>
      </c>
      <c r="BH37" s="236"/>
      <c r="BI37" s="229"/>
      <c r="BJ37" s="146" t="s">
        <v>109</v>
      </c>
      <c r="BK37" s="236"/>
      <c r="BL37" s="229"/>
      <c r="BM37" s="146" t="s">
        <v>110</v>
      </c>
      <c r="BN37" s="236"/>
      <c r="BO37" s="229"/>
      <c r="BP37" s="146" t="s">
        <v>111</v>
      </c>
      <c r="BQ37" s="236"/>
      <c r="BR37" s="229"/>
      <c r="BS37" s="146" t="s">
        <v>112</v>
      </c>
      <c r="BT37" s="236"/>
      <c r="BU37" s="229"/>
      <c r="BV37" s="146" t="s">
        <v>113</v>
      </c>
      <c r="BW37" s="236"/>
      <c r="BX37" s="229"/>
      <c r="BY37" s="146" t="s">
        <v>114</v>
      </c>
      <c r="BZ37" s="236"/>
      <c r="CA37" s="229"/>
      <c r="CB37" s="146" t="s">
        <v>115</v>
      </c>
      <c r="CC37" s="236"/>
      <c r="CD37" s="229"/>
      <c r="CE37" s="146" t="s">
        <v>116</v>
      </c>
      <c r="CF37" s="236"/>
      <c r="CG37" s="229"/>
      <c r="CH37" s="146" t="s">
        <v>117</v>
      </c>
      <c r="CI37" s="236"/>
      <c r="CJ37" s="229"/>
      <c r="CK37" s="146" t="s">
        <v>118</v>
      </c>
      <c r="CL37" s="236"/>
      <c r="CM37" s="229"/>
      <c r="CN37" s="146" t="s">
        <v>122</v>
      </c>
      <c r="CO37" s="236"/>
      <c r="CP37" s="229"/>
      <c r="CQ37" s="146" t="s">
        <v>136</v>
      </c>
      <c r="CR37" s="236"/>
      <c r="CS37" s="238"/>
    </row>
    <row r="38" spans="1:97" ht="12" customHeight="1" x14ac:dyDescent="0.2">
      <c r="A38" s="58" t="s">
        <v>222</v>
      </c>
      <c r="B38" s="147" t="str">
        <f t="shared" ref="B38:B101" si="0">IF(OR(
     ISBLANK(K38),K38="NaN",
     ISBLANK(H38),H38="NaN"),
  "NaN", SUM(E38,K38,H38)
)</f>
        <v>NaN</v>
      </c>
      <c r="C38" s="148" t="s">
        <v>30</v>
      </c>
      <c r="D38" s="149" t="s">
        <v>15</v>
      </c>
      <c r="E38" s="150" t="s">
        <v>321</v>
      </c>
      <c r="F38" s="148" t="s">
        <v>30</v>
      </c>
      <c r="G38" s="149" t="s">
        <v>15</v>
      </c>
      <c r="H38" s="151" t="s">
        <v>321</v>
      </c>
      <c r="I38" s="148" t="s">
        <v>30</v>
      </c>
      <c r="J38" s="149" t="s">
        <v>15</v>
      </c>
      <c r="K38" s="151" t="s">
        <v>321</v>
      </c>
      <c r="L38" s="148" t="s">
        <v>30</v>
      </c>
      <c r="M38" s="149" t="s">
        <v>15</v>
      </c>
      <c r="N38" s="152" t="s">
        <v>321</v>
      </c>
      <c r="O38" s="148" t="s">
        <v>36</v>
      </c>
      <c r="P38" s="149" t="s">
        <v>15</v>
      </c>
      <c r="Q38" s="151" t="s">
        <v>321</v>
      </c>
      <c r="R38" s="148" t="s">
        <v>30</v>
      </c>
      <c r="S38" s="149" t="s">
        <v>15</v>
      </c>
      <c r="T38" s="214" t="s">
        <v>321</v>
      </c>
      <c r="U38" s="83" t="s">
        <v>307</v>
      </c>
      <c r="V38" s="84" t="s">
        <v>15</v>
      </c>
      <c r="W38" s="214" t="s">
        <v>321</v>
      </c>
      <c r="X38" s="83" t="s">
        <v>307</v>
      </c>
      <c r="Y38" s="84" t="s">
        <v>15</v>
      </c>
      <c r="Z38" s="214" t="s">
        <v>321</v>
      </c>
      <c r="AA38" s="83" t="s">
        <v>307</v>
      </c>
      <c r="AB38" s="84" t="s">
        <v>15</v>
      </c>
      <c r="AC38" s="214" t="s">
        <v>321</v>
      </c>
      <c r="AD38" s="83" t="s">
        <v>307</v>
      </c>
      <c r="AE38" s="84" t="s">
        <v>15</v>
      </c>
      <c r="AF38" s="214" t="s">
        <v>321</v>
      </c>
      <c r="AG38" s="83" t="s">
        <v>307</v>
      </c>
      <c r="AH38" s="84" t="s">
        <v>15</v>
      </c>
      <c r="AI38" s="214" t="s">
        <v>321</v>
      </c>
      <c r="AJ38" s="83" t="s">
        <v>307</v>
      </c>
      <c r="AK38" s="84" t="s">
        <v>15</v>
      </c>
      <c r="AL38" s="214" t="s">
        <v>321</v>
      </c>
      <c r="AM38" s="148" t="s">
        <v>307</v>
      </c>
      <c r="AN38" s="149" t="s">
        <v>15</v>
      </c>
      <c r="AO38" s="153" t="str">
        <f t="shared" ref="AO38:AO101" si="1">IF(OR(
     ISBLANK(AX38),AX38="NaN",
     ISBLANK(BA38),BA38="NaN"),
  "NaN", SUM(AX38,BA38)
)</f>
        <v>NaN</v>
      </c>
      <c r="AP38" s="148" t="s">
        <v>30</v>
      </c>
      <c r="AQ38" s="149" t="s">
        <v>15</v>
      </c>
      <c r="AR38" s="154" t="s">
        <v>321</v>
      </c>
      <c r="AS38" s="148" t="s">
        <v>30</v>
      </c>
      <c r="AT38" s="149" t="s">
        <v>15</v>
      </c>
      <c r="AU38" s="214" t="s">
        <v>321</v>
      </c>
      <c r="AV38" s="83" t="s">
        <v>36</v>
      </c>
      <c r="AW38" s="84" t="s">
        <v>15</v>
      </c>
      <c r="AX38" s="210" t="s">
        <v>321</v>
      </c>
      <c r="AY38" s="83" t="s">
        <v>307</v>
      </c>
      <c r="AZ38" s="84" t="s">
        <v>15</v>
      </c>
      <c r="BA38" s="211" t="s">
        <v>321</v>
      </c>
      <c r="BB38" s="148" t="s">
        <v>30</v>
      </c>
      <c r="BC38" s="149" t="s">
        <v>15</v>
      </c>
      <c r="BD38" s="151" t="s">
        <v>321</v>
      </c>
      <c r="BE38" s="148" t="s">
        <v>30</v>
      </c>
      <c r="BF38" s="149" t="s">
        <v>15</v>
      </c>
      <c r="BG38" s="152" t="s">
        <v>321</v>
      </c>
      <c r="BH38" s="148" t="s">
        <v>36</v>
      </c>
      <c r="BI38" s="149" t="s">
        <v>15</v>
      </c>
      <c r="BJ38" s="151" t="s">
        <v>321</v>
      </c>
      <c r="BK38" s="148" t="s">
        <v>30</v>
      </c>
      <c r="BL38" s="149" t="s">
        <v>15</v>
      </c>
      <c r="BM38" s="151" t="s">
        <v>321</v>
      </c>
      <c r="BN38" s="148" t="s">
        <v>30</v>
      </c>
      <c r="BO38" s="149" t="s">
        <v>15</v>
      </c>
      <c r="BP38" s="151" t="s">
        <v>321</v>
      </c>
      <c r="BQ38" s="148" t="s">
        <v>30</v>
      </c>
      <c r="BR38" s="149" t="s">
        <v>15</v>
      </c>
      <c r="BS38" s="151" t="s">
        <v>321</v>
      </c>
      <c r="BT38" s="148" t="s">
        <v>30</v>
      </c>
      <c r="BU38" s="149" t="s">
        <v>15</v>
      </c>
      <c r="BV38" s="151" t="s">
        <v>321</v>
      </c>
      <c r="BW38" s="148" t="s">
        <v>30</v>
      </c>
      <c r="BX38" s="149" t="s">
        <v>15</v>
      </c>
      <c r="BY38" s="151" t="s">
        <v>321</v>
      </c>
      <c r="BZ38" s="148" t="s">
        <v>30</v>
      </c>
      <c r="CA38" s="149" t="s">
        <v>15</v>
      </c>
      <c r="CB38" s="151" t="s">
        <v>321</v>
      </c>
      <c r="CC38" s="148" t="s">
        <v>30</v>
      </c>
      <c r="CD38" s="149" t="s">
        <v>15</v>
      </c>
      <c r="CE38" s="169" t="s">
        <v>321</v>
      </c>
      <c r="CF38" s="148" t="s">
        <v>30</v>
      </c>
      <c r="CG38" s="149" t="s">
        <v>15</v>
      </c>
      <c r="CH38" s="169" t="s">
        <v>321</v>
      </c>
      <c r="CI38" s="148" t="s">
        <v>30</v>
      </c>
      <c r="CJ38" s="149" t="s">
        <v>15</v>
      </c>
      <c r="CK38" s="169" t="s">
        <v>321</v>
      </c>
      <c r="CL38" s="148" t="s">
        <v>30</v>
      </c>
      <c r="CM38" s="149" t="s">
        <v>15</v>
      </c>
      <c r="CN38" s="169" t="s">
        <v>321</v>
      </c>
      <c r="CO38" s="148" t="s">
        <v>30</v>
      </c>
      <c r="CP38" s="149" t="s">
        <v>15</v>
      </c>
      <c r="CQ38" s="155" t="s">
        <v>321</v>
      </c>
      <c r="CR38" s="148" t="s">
        <v>30</v>
      </c>
      <c r="CS38" s="84" t="s">
        <v>15</v>
      </c>
    </row>
    <row r="39" spans="1:97" ht="12" customHeight="1" x14ac:dyDescent="0.2">
      <c r="A39" s="80" t="s">
        <v>223</v>
      </c>
      <c r="B39" s="156" t="str">
        <f t="shared" si="0"/>
        <v>NaN</v>
      </c>
      <c r="C39" s="148" t="s">
        <v>30</v>
      </c>
      <c r="D39" s="149" t="s">
        <v>15</v>
      </c>
      <c r="E39" s="157" t="s">
        <v>321</v>
      </c>
      <c r="F39" s="148" t="s">
        <v>30</v>
      </c>
      <c r="G39" s="149" t="s">
        <v>15</v>
      </c>
      <c r="H39" s="157" t="s">
        <v>321</v>
      </c>
      <c r="I39" s="148" t="s">
        <v>30</v>
      </c>
      <c r="J39" s="149" t="s">
        <v>15</v>
      </c>
      <c r="K39" s="157" t="s">
        <v>321</v>
      </c>
      <c r="L39" s="148" t="s">
        <v>30</v>
      </c>
      <c r="M39" s="149" t="s">
        <v>15</v>
      </c>
      <c r="N39" s="158" t="s">
        <v>321</v>
      </c>
      <c r="O39" s="148" t="s">
        <v>36</v>
      </c>
      <c r="P39" s="149" t="s">
        <v>15</v>
      </c>
      <c r="Q39" s="154" t="s">
        <v>321</v>
      </c>
      <c r="R39" s="148" t="s">
        <v>30</v>
      </c>
      <c r="S39" s="149" t="s">
        <v>15</v>
      </c>
      <c r="T39" s="214" t="s">
        <v>321</v>
      </c>
      <c r="U39" s="83" t="s">
        <v>307</v>
      </c>
      <c r="V39" s="84" t="s">
        <v>15</v>
      </c>
      <c r="W39" s="214" t="s">
        <v>321</v>
      </c>
      <c r="X39" s="83" t="s">
        <v>307</v>
      </c>
      <c r="Y39" s="84" t="s">
        <v>15</v>
      </c>
      <c r="Z39" s="214" t="s">
        <v>321</v>
      </c>
      <c r="AA39" s="83" t="s">
        <v>307</v>
      </c>
      <c r="AB39" s="84" t="s">
        <v>15</v>
      </c>
      <c r="AC39" s="214" t="s">
        <v>321</v>
      </c>
      <c r="AD39" s="83" t="s">
        <v>307</v>
      </c>
      <c r="AE39" s="84" t="s">
        <v>15</v>
      </c>
      <c r="AF39" s="214" t="s">
        <v>321</v>
      </c>
      <c r="AG39" s="83" t="s">
        <v>307</v>
      </c>
      <c r="AH39" s="84" t="s">
        <v>15</v>
      </c>
      <c r="AI39" s="214" t="s">
        <v>321</v>
      </c>
      <c r="AJ39" s="83" t="s">
        <v>307</v>
      </c>
      <c r="AK39" s="84" t="s">
        <v>15</v>
      </c>
      <c r="AL39" s="214" t="s">
        <v>321</v>
      </c>
      <c r="AM39" s="148" t="s">
        <v>307</v>
      </c>
      <c r="AN39" s="149" t="s">
        <v>15</v>
      </c>
      <c r="AO39" s="159" t="str">
        <f t="shared" si="1"/>
        <v>NaN</v>
      </c>
      <c r="AP39" s="148" t="s">
        <v>30</v>
      </c>
      <c r="AQ39" s="149" t="s">
        <v>15</v>
      </c>
      <c r="AR39" s="154" t="s">
        <v>321</v>
      </c>
      <c r="AS39" s="148" t="s">
        <v>30</v>
      </c>
      <c r="AT39" s="149" t="s">
        <v>15</v>
      </c>
      <c r="AU39" s="214" t="s">
        <v>321</v>
      </c>
      <c r="AV39" s="83" t="s">
        <v>36</v>
      </c>
      <c r="AW39" s="84" t="s">
        <v>15</v>
      </c>
      <c r="AX39" s="213" t="s">
        <v>321</v>
      </c>
      <c r="AY39" s="83" t="s">
        <v>307</v>
      </c>
      <c r="AZ39" s="84" t="s">
        <v>15</v>
      </c>
      <c r="BA39" s="213" t="s">
        <v>321</v>
      </c>
      <c r="BB39" s="148" t="s">
        <v>30</v>
      </c>
      <c r="BC39" s="149" t="s">
        <v>15</v>
      </c>
      <c r="BD39" s="157" t="s">
        <v>321</v>
      </c>
      <c r="BE39" s="148" t="s">
        <v>30</v>
      </c>
      <c r="BF39" s="149" t="s">
        <v>15</v>
      </c>
      <c r="BG39" s="158" t="s">
        <v>321</v>
      </c>
      <c r="BH39" s="148" t="s">
        <v>36</v>
      </c>
      <c r="BI39" s="149" t="s">
        <v>15</v>
      </c>
      <c r="BJ39" s="154" t="s">
        <v>321</v>
      </c>
      <c r="BK39" s="148" t="s">
        <v>30</v>
      </c>
      <c r="BL39" s="149" t="s">
        <v>15</v>
      </c>
      <c r="BM39" s="154" t="s">
        <v>321</v>
      </c>
      <c r="BN39" s="148" t="s">
        <v>30</v>
      </c>
      <c r="BO39" s="149" t="s">
        <v>15</v>
      </c>
      <c r="BP39" s="154" t="s">
        <v>321</v>
      </c>
      <c r="BQ39" s="148" t="s">
        <v>30</v>
      </c>
      <c r="BR39" s="149" t="s">
        <v>15</v>
      </c>
      <c r="BS39" s="154" t="s">
        <v>321</v>
      </c>
      <c r="BT39" s="148" t="s">
        <v>30</v>
      </c>
      <c r="BU39" s="149" t="s">
        <v>15</v>
      </c>
      <c r="BV39" s="154" t="s">
        <v>321</v>
      </c>
      <c r="BW39" s="148" t="s">
        <v>30</v>
      </c>
      <c r="BX39" s="149" t="s">
        <v>15</v>
      </c>
      <c r="BY39" s="154" t="s">
        <v>321</v>
      </c>
      <c r="BZ39" s="148" t="s">
        <v>30</v>
      </c>
      <c r="CA39" s="149" t="s">
        <v>15</v>
      </c>
      <c r="CB39" s="154" t="s">
        <v>321</v>
      </c>
      <c r="CC39" s="148" t="s">
        <v>30</v>
      </c>
      <c r="CD39" s="149" t="s">
        <v>15</v>
      </c>
      <c r="CE39" s="170" t="s">
        <v>321</v>
      </c>
      <c r="CF39" s="148" t="s">
        <v>30</v>
      </c>
      <c r="CG39" s="149" t="s">
        <v>15</v>
      </c>
      <c r="CH39" s="170" t="s">
        <v>321</v>
      </c>
      <c r="CI39" s="148" t="s">
        <v>30</v>
      </c>
      <c r="CJ39" s="149" t="s">
        <v>15</v>
      </c>
      <c r="CK39" s="170" t="s">
        <v>321</v>
      </c>
      <c r="CL39" s="148" t="s">
        <v>30</v>
      </c>
      <c r="CM39" s="149" t="s">
        <v>15</v>
      </c>
      <c r="CN39" s="170" t="s">
        <v>321</v>
      </c>
      <c r="CO39" s="148" t="s">
        <v>30</v>
      </c>
      <c r="CP39" s="149" t="s">
        <v>15</v>
      </c>
      <c r="CQ39" s="154" t="s">
        <v>321</v>
      </c>
      <c r="CR39" s="148" t="s">
        <v>30</v>
      </c>
      <c r="CS39" s="84" t="s">
        <v>15</v>
      </c>
    </row>
    <row r="40" spans="1:97" ht="12" customHeight="1" x14ac:dyDescent="0.2">
      <c r="A40" s="80" t="s">
        <v>224</v>
      </c>
      <c r="B40" s="156" t="str">
        <f t="shared" si="0"/>
        <v>NaN</v>
      </c>
      <c r="C40" s="148" t="s">
        <v>30</v>
      </c>
      <c r="D40" s="149" t="s">
        <v>15</v>
      </c>
      <c r="E40" s="157" t="s">
        <v>321</v>
      </c>
      <c r="F40" s="148" t="s">
        <v>30</v>
      </c>
      <c r="G40" s="149" t="s">
        <v>15</v>
      </c>
      <c r="H40" s="154" t="s">
        <v>321</v>
      </c>
      <c r="I40" s="148" t="s">
        <v>30</v>
      </c>
      <c r="J40" s="149" t="s">
        <v>15</v>
      </c>
      <c r="K40" s="154" t="s">
        <v>321</v>
      </c>
      <c r="L40" s="148" t="s">
        <v>30</v>
      </c>
      <c r="M40" s="149" t="s">
        <v>15</v>
      </c>
      <c r="N40" s="158" t="s">
        <v>321</v>
      </c>
      <c r="O40" s="148" t="s">
        <v>36</v>
      </c>
      <c r="P40" s="149" t="s">
        <v>15</v>
      </c>
      <c r="Q40" s="154" t="s">
        <v>321</v>
      </c>
      <c r="R40" s="148" t="s">
        <v>30</v>
      </c>
      <c r="S40" s="149" t="s">
        <v>15</v>
      </c>
      <c r="T40" s="214" t="s">
        <v>321</v>
      </c>
      <c r="U40" s="83" t="s">
        <v>307</v>
      </c>
      <c r="V40" s="84" t="s">
        <v>15</v>
      </c>
      <c r="W40" s="214" t="s">
        <v>321</v>
      </c>
      <c r="X40" s="83" t="s">
        <v>307</v>
      </c>
      <c r="Y40" s="84" t="s">
        <v>15</v>
      </c>
      <c r="Z40" s="214" t="s">
        <v>321</v>
      </c>
      <c r="AA40" s="83" t="s">
        <v>307</v>
      </c>
      <c r="AB40" s="84" t="s">
        <v>15</v>
      </c>
      <c r="AC40" s="214" t="s">
        <v>321</v>
      </c>
      <c r="AD40" s="83" t="s">
        <v>307</v>
      </c>
      <c r="AE40" s="84" t="s">
        <v>15</v>
      </c>
      <c r="AF40" s="214" t="s">
        <v>321</v>
      </c>
      <c r="AG40" s="83" t="s">
        <v>307</v>
      </c>
      <c r="AH40" s="84" t="s">
        <v>15</v>
      </c>
      <c r="AI40" s="214" t="s">
        <v>321</v>
      </c>
      <c r="AJ40" s="83" t="s">
        <v>307</v>
      </c>
      <c r="AK40" s="84" t="s">
        <v>15</v>
      </c>
      <c r="AL40" s="214" t="s">
        <v>321</v>
      </c>
      <c r="AM40" s="148" t="s">
        <v>307</v>
      </c>
      <c r="AN40" s="149" t="s">
        <v>15</v>
      </c>
      <c r="AO40" s="156" t="str">
        <f t="shared" si="1"/>
        <v>NaN</v>
      </c>
      <c r="AP40" s="148" t="s">
        <v>30</v>
      </c>
      <c r="AQ40" s="149" t="s">
        <v>15</v>
      </c>
      <c r="AR40" s="154" t="s">
        <v>321</v>
      </c>
      <c r="AS40" s="148" t="s">
        <v>30</v>
      </c>
      <c r="AT40" s="149" t="s">
        <v>15</v>
      </c>
      <c r="AU40" s="214" t="s">
        <v>321</v>
      </c>
      <c r="AV40" s="83" t="s">
        <v>36</v>
      </c>
      <c r="AW40" s="84" t="s">
        <v>15</v>
      </c>
      <c r="AX40" s="213" t="s">
        <v>321</v>
      </c>
      <c r="AY40" s="83" t="s">
        <v>307</v>
      </c>
      <c r="AZ40" s="84" t="s">
        <v>15</v>
      </c>
      <c r="BA40" s="213" t="s">
        <v>321</v>
      </c>
      <c r="BB40" s="148" t="s">
        <v>30</v>
      </c>
      <c r="BC40" s="149" t="s">
        <v>15</v>
      </c>
      <c r="BD40" s="157" t="s">
        <v>321</v>
      </c>
      <c r="BE40" s="148" t="s">
        <v>30</v>
      </c>
      <c r="BF40" s="149" t="s">
        <v>15</v>
      </c>
      <c r="BG40" s="158" t="s">
        <v>321</v>
      </c>
      <c r="BH40" s="148" t="s">
        <v>36</v>
      </c>
      <c r="BI40" s="149" t="s">
        <v>15</v>
      </c>
      <c r="BJ40" s="154" t="s">
        <v>321</v>
      </c>
      <c r="BK40" s="148" t="s">
        <v>30</v>
      </c>
      <c r="BL40" s="149" t="s">
        <v>15</v>
      </c>
      <c r="BM40" s="154" t="s">
        <v>321</v>
      </c>
      <c r="BN40" s="148" t="s">
        <v>30</v>
      </c>
      <c r="BO40" s="149" t="s">
        <v>15</v>
      </c>
      <c r="BP40" s="154" t="s">
        <v>321</v>
      </c>
      <c r="BQ40" s="148" t="s">
        <v>30</v>
      </c>
      <c r="BR40" s="149" t="s">
        <v>15</v>
      </c>
      <c r="BS40" s="154" t="s">
        <v>321</v>
      </c>
      <c r="BT40" s="148" t="s">
        <v>30</v>
      </c>
      <c r="BU40" s="149" t="s">
        <v>15</v>
      </c>
      <c r="BV40" s="154" t="s">
        <v>321</v>
      </c>
      <c r="BW40" s="148" t="s">
        <v>30</v>
      </c>
      <c r="BX40" s="149" t="s">
        <v>15</v>
      </c>
      <c r="BY40" s="154" t="s">
        <v>321</v>
      </c>
      <c r="BZ40" s="148" t="s">
        <v>30</v>
      </c>
      <c r="CA40" s="149" t="s">
        <v>15</v>
      </c>
      <c r="CB40" s="154" t="s">
        <v>321</v>
      </c>
      <c r="CC40" s="148" t="s">
        <v>30</v>
      </c>
      <c r="CD40" s="149" t="s">
        <v>15</v>
      </c>
      <c r="CE40" s="170" t="s">
        <v>321</v>
      </c>
      <c r="CF40" s="148" t="s">
        <v>30</v>
      </c>
      <c r="CG40" s="149" t="s">
        <v>15</v>
      </c>
      <c r="CH40" s="170" t="s">
        <v>321</v>
      </c>
      <c r="CI40" s="148" t="s">
        <v>30</v>
      </c>
      <c r="CJ40" s="149" t="s">
        <v>15</v>
      </c>
      <c r="CK40" s="170" t="s">
        <v>321</v>
      </c>
      <c r="CL40" s="148" t="s">
        <v>30</v>
      </c>
      <c r="CM40" s="149" t="s">
        <v>15</v>
      </c>
      <c r="CN40" s="170" t="s">
        <v>321</v>
      </c>
      <c r="CO40" s="148" t="s">
        <v>30</v>
      </c>
      <c r="CP40" s="149" t="s">
        <v>15</v>
      </c>
      <c r="CQ40" s="154" t="s">
        <v>321</v>
      </c>
      <c r="CR40" s="148" t="s">
        <v>30</v>
      </c>
      <c r="CS40" s="84" t="s">
        <v>15</v>
      </c>
    </row>
    <row r="41" spans="1:97" ht="12" customHeight="1" x14ac:dyDescent="0.2">
      <c r="A41" s="80" t="s">
        <v>225</v>
      </c>
      <c r="B41" s="156" t="str">
        <f t="shared" si="0"/>
        <v>NaN</v>
      </c>
      <c r="C41" s="148" t="s">
        <v>30</v>
      </c>
      <c r="D41" s="149" t="s">
        <v>15</v>
      </c>
      <c r="E41" s="157" t="s">
        <v>321</v>
      </c>
      <c r="F41" s="148" t="s">
        <v>30</v>
      </c>
      <c r="G41" s="149" t="s">
        <v>15</v>
      </c>
      <c r="H41" s="154" t="s">
        <v>321</v>
      </c>
      <c r="I41" s="148" t="s">
        <v>30</v>
      </c>
      <c r="J41" s="149" t="s">
        <v>15</v>
      </c>
      <c r="K41" s="154" t="s">
        <v>321</v>
      </c>
      <c r="L41" s="148" t="s">
        <v>30</v>
      </c>
      <c r="M41" s="149" t="s">
        <v>15</v>
      </c>
      <c r="N41" s="158" t="s">
        <v>321</v>
      </c>
      <c r="O41" s="148" t="s">
        <v>36</v>
      </c>
      <c r="P41" s="149" t="s">
        <v>15</v>
      </c>
      <c r="Q41" s="154" t="s">
        <v>321</v>
      </c>
      <c r="R41" s="148" t="s">
        <v>30</v>
      </c>
      <c r="S41" s="149" t="s">
        <v>15</v>
      </c>
      <c r="T41" s="214" t="s">
        <v>321</v>
      </c>
      <c r="U41" s="83" t="s">
        <v>307</v>
      </c>
      <c r="V41" s="84" t="s">
        <v>15</v>
      </c>
      <c r="W41" s="214" t="s">
        <v>321</v>
      </c>
      <c r="X41" s="83" t="s">
        <v>307</v>
      </c>
      <c r="Y41" s="84" t="s">
        <v>15</v>
      </c>
      <c r="Z41" s="214" t="s">
        <v>321</v>
      </c>
      <c r="AA41" s="83" t="s">
        <v>307</v>
      </c>
      <c r="AB41" s="84" t="s">
        <v>15</v>
      </c>
      <c r="AC41" s="214" t="s">
        <v>321</v>
      </c>
      <c r="AD41" s="83" t="s">
        <v>307</v>
      </c>
      <c r="AE41" s="84" t="s">
        <v>15</v>
      </c>
      <c r="AF41" s="214" t="s">
        <v>321</v>
      </c>
      <c r="AG41" s="83" t="s">
        <v>307</v>
      </c>
      <c r="AH41" s="84" t="s">
        <v>15</v>
      </c>
      <c r="AI41" s="214" t="s">
        <v>321</v>
      </c>
      <c r="AJ41" s="83" t="s">
        <v>307</v>
      </c>
      <c r="AK41" s="84" t="s">
        <v>15</v>
      </c>
      <c r="AL41" s="214" t="s">
        <v>321</v>
      </c>
      <c r="AM41" s="148" t="s">
        <v>307</v>
      </c>
      <c r="AN41" s="149" t="s">
        <v>15</v>
      </c>
      <c r="AO41" s="156" t="str">
        <f t="shared" si="1"/>
        <v>NaN</v>
      </c>
      <c r="AP41" s="148" t="s">
        <v>30</v>
      </c>
      <c r="AQ41" s="149" t="s">
        <v>15</v>
      </c>
      <c r="AR41" s="154" t="s">
        <v>321</v>
      </c>
      <c r="AS41" s="148" t="s">
        <v>30</v>
      </c>
      <c r="AT41" s="149" t="s">
        <v>15</v>
      </c>
      <c r="AU41" s="214" t="s">
        <v>321</v>
      </c>
      <c r="AV41" s="83" t="s">
        <v>36</v>
      </c>
      <c r="AW41" s="84" t="s">
        <v>15</v>
      </c>
      <c r="AX41" s="213" t="s">
        <v>321</v>
      </c>
      <c r="AY41" s="83" t="s">
        <v>307</v>
      </c>
      <c r="AZ41" s="84" t="s">
        <v>15</v>
      </c>
      <c r="BA41" s="213" t="s">
        <v>321</v>
      </c>
      <c r="BB41" s="148" t="s">
        <v>30</v>
      </c>
      <c r="BC41" s="149" t="s">
        <v>15</v>
      </c>
      <c r="BD41" s="157" t="s">
        <v>321</v>
      </c>
      <c r="BE41" s="148" t="s">
        <v>30</v>
      </c>
      <c r="BF41" s="149" t="s">
        <v>15</v>
      </c>
      <c r="BG41" s="158" t="s">
        <v>321</v>
      </c>
      <c r="BH41" s="148" t="s">
        <v>36</v>
      </c>
      <c r="BI41" s="149" t="s">
        <v>15</v>
      </c>
      <c r="BJ41" s="154" t="s">
        <v>321</v>
      </c>
      <c r="BK41" s="148" t="s">
        <v>30</v>
      </c>
      <c r="BL41" s="149" t="s">
        <v>15</v>
      </c>
      <c r="BM41" s="154" t="s">
        <v>321</v>
      </c>
      <c r="BN41" s="148" t="s">
        <v>30</v>
      </c>
      <c r="BO41" s="149" t="s">
        <v>15</v>
      </c>
      <c r="BP41" s="154" t="s">
        <v>321</v>
      </c>
      <c r="BQ41" s="148" t="s">
        <v>30</v>
      </c>
      <c r="BR41" s="149" t="s">
        <v>15</v>
      </c>
      <c r="BS41" s="154" t="s">
        <v>321</v>
      </c>
      <c r="BT41" s="148" t="s">
        <v>30</v>
      </c>
      <c r="BU41" s="149" t="s">
        <v>15</v>
      </c>
      <c r="BV41" s="154" t="s">
        <v>321</v>
      </c>
      <c r="BW41" s="148" t="s">
        <v>30</v>
      </c>
      <c r="BX41" s="149" t="s">
        <v>15</v>
      </c>
      <c r="BY41" s="154" t="s">
        <v>321</v>
      </c>
      <c r="BZ41" s="148" t="s">
        <v>30</v>
      </c>
      <c r="CA41" s="149" t="s">
        <v>15</v>
      </c>
      <c r="CB41" s="154" t="s">
        <v>321</v>
      </c>
      <c r="CC41" s="148" t="s">
        <v>30</v>
      </c>
      <c r="CD41" s="149" t="s">
        <v>15</v>
      </c>
      <c r="CE41" s="170" t="s">
        <v>321</v>
      </c>
      <c r="CF41" s="148" t="s">
        <v>30</v>
      </c>
      <c r="CG41" s="149" t="s">
        <v>15</v>
      </c>
      <c r="CH41" s="170" t="s">
        <v>321</v>
      </c>
      <c r="CI41" s="148" t="s">
        <v>30</v>
      </c>
      <c r="CJ41" s="149" t="s">
        <v>15</v>
      </c>
      <c r="CK41" s="170" t="s">
        <v>321</v>
      </c>
      <c r="CL41" s="148" t="s">
        <v>30</v>
      </c>
      <c r="CM41" s="149" t="s">
        <v>15</v>
      </c>
      <c r="CN41" s="170" t="s">
        <v>321</v>
      </c>
      <c r="CO41" s="148" t="s">
        <v>30</v>
      </c>
      <c r="CP41" s="149" t="s">
        <v>15</v>
      </c>
      <c r="CQ41" s="154" t="s">
        <v>321</v>
      </c>
      <c r="CR41" s="148" t="s">
        <v>30</v>
      </c>
      <c r="CS41" s="84" t="s">
        <v>15</v>
      </c>
    </row>
    <row r="42" spans="1:97" ht="12" customHeight="1" x14ac:dyDescent="0.2">
      <c r="A42" s="81" t="s">
        <v>226</v>
      </c>
      <c r="B42" s="156" t="str">
        <f t="shared" si="0"/>
        <v>NaN</v>
      </c>
      <c r="C42" s="148" t="s">
        <v>30</v>
      </c>
      <c r="D42" s="149" t="s">
        <v>15</v>
      </c>
      <c r="E42" s="157" t="s">
        <v>321</v>
      </c>
      <c r="F42" s="148" t="s">
        <v>30</v>
      </c>
      <c r="G42" s="149" t="s">
        <v>15</v>
      </c>
      <c r="H42" s="154" t="s">
        <v>321</v>
      </c>
      <c r="I42" s="148" t="s">
        <v>30</v>
      </c>
      <c r="J42" s="149" t="s">
        <v>15</v>
      </c>
      <c r="K42" s="154" t="s">
        <v>321</v>
      </c>
      <c r="L42" s="148" t="s">
        <v>30</v>
      </c>
      <c r="M42" s="149" t="s">
        <v>15</v>
      </c>
      <c r="N42" s="158" t="s">
        <v>321</v>
      </c>
      <c r="O42" s="148" t="s">
        <v>36</v>
      </c>
      <c r="P42" s="149" t="s">
        <v>15</v>
      </c>
      <c r="Q42" s="154" t="s">
        <v>321</v>
      </c>
      <c r="R42" s="148" t="s">
        <v>30</v>
      </c>
      <c r="S42" s="149" t="s">
        <v>15</v>
      </c>
      <c r="T42" s="214" t="s">
        <v>321</v>
      </c>
      <c r="U42" s="83" t="s">
        <v>307</v>
      </c>
      <c r="V42" s="84" t="s">
        <v>15</v>
      </c>
      <c r="W42" s="214" t="s">
        <v>321</v>
      </c>
      <c r="X42" s="83" t="s">
        <v>307</v>
      </c>
      <c r="Y42" s="84" t="s">
        <v>15</v>
      </c>
      <c r="Z42" s="214" t="s">
        <v>321</v>
      </c>
      <c r="AA42" s="83" t="s">
        <v>307</v>
      </c>
      <c r="AB42" s="84" t="s">
        <v>15</v>
      </c>
      <c r="AC42" s="214" t="s">
        <v>321</v>
      </c>
      <c r="AD42" s="83" t="s">
        <v>307</v>
      </c>
      <c r="AE42" s="84" t="s">
        <v>15</v>
      </c>
      <c r="AF42" s="214" t="s">
        <v>321</v>
      </c>
      <c r="AG42" s="83" t="s">
        <v>307</v>
      </c>
      <c r="AH42" s="84" t="s">
        <v>15</v>
      </c>
      <c r="AI42" s="214" t="s">
        <v>321</v>
      </c>
      <c r="AJ42" s="83" t="s">
        <v>307</v>
      </c>
      <c r="AK42" s="84" t="s">
        <v>15</v>
      </c>
      <c r="AL42" s="214" t="s">
        <v>321</v>
      </c>
      <c r="AM42" s="148" t="s">
        <v>307</v>
      </c>
      <c r="AN42" s="149" t="s">
        <v>15</v>
      </c>
      <c r="AO42" s="156" t="str">
        <f t="shared" si="1"/>
        <v>NaN</v>
      </c>
      <c r="AP42" s="148" t="s">
        <v>30</v>
      </c>
      <c r="AQ42" s="149" t="s">
        <v>15</v>
      </c>
      <c r="AR42" s="154" t="s">
        <v>321</v>
      </c>
      <c r="AS42" s="148" t="s">
        <v>30</v>
      </c>
      <c r="AT42" s="149" t="s">
        <v>15</v>
      </c>
      <c r="AU42" s="214" t="s">
        <v>321</v>
      </c>
      <c r="AV42" s="83" t="s">
        <v>36</v>
      </c>
      <c r="AW42" s="84" t="s">
        <v>15</v>
      </c>
      <c r="AX42" s="213" t="s">
        <v>321</v>
      </c>
      <c r="AY42" s="83" t="s">
        <v>307</v>
      </c>
      <c r="AZ42" s="84" t="s">
        <v>15</v>
      </c>
      <c r="BA42" s="213" t="s">
        <v>321</v>
      </c>
      <c r="BB42" s="148" t="s">
        <v>30</v>
      </c>
      <c r="BC42" s="149" t="s">
        <v>15</v>
      </c>
      <c r="BD42" s="157" t="s">
        <v>321</v>
      </c>
      <c r="BE42" s="148" t="s">
        <v>30</v>
      </c>
      <c r="BF42" s="149" t="s">
        <v>15</v>
      </c>
      <c r="BG42" s="158" t="s">
        <v>321</v>
      </c>
      <c r="BH42" s="148" t="s">
        <v>36</v>
      </c>
      <c r="BI42" s="149" t="s">
        <v>15</v>
      </c>
      <c r="BJ42" s="154" t="s">
        <v>321</v>
      </c>
      <c r="BK42" s="148" t="s">
        <v>30</v>
      </c>
      <c r="BL42" s="149" t="s">
        <v>15</v>
      </c>
      <c r="BM42" s="154" t="s">
        <v>321</v>
      </c>
      <c r="BN42" s="148" t="s">
        <v>30</v>
      </c>
      <c r="BO42" s="149" t="s">
        <v>15</v>
      </c>
      <c r="BP42" s="154" t="s">
        <v>321</v>
      </c>
      <c r="BQ42" s="148" t="s">
        <v>30</v>
      </c>
      <c r="BR42" s="149" t="s">
        <v>15</v>
      </c>
      <c r="BS42" s="154" t="s">
        <v>321</v>
      </c>
      <c r="BT42" s="148" t="s">
        <v>30</v>
      </c>
      <c r="BU42" s="149" t="s">
        <v>15</v>
      </c>
      <c r="BV42" s="154" t="s">
        <v>321</v>
      </c>
      <c r="BW42" s="148" t="s">
        <v>30</v>
      </c>
      <c r="BX42" s="149" t="s">
        <v>15</v>
      </c>
      <c r="BY42" s="154" t="s">
        <v>321</v>
      </c>
      <c r="BZ42" s="148" t="s">
        <v>30</v>
      </c>
      <c r="CA42" s="149" t="s">
        <v>15</v>
      </c>
      <c r="CB42" s="154" t="s">
        <v>321</v>
      </c>
      <c r="CC42" s="148" t="s">
        <v>30</v>
      </c>
      <c r="CD42" s="149" t="s">
        <v>15</v>
      </c>
      <c r="CE42" s="170" t="s">
        <v>321</v>
      </c>
      <c r="CF42" s="148" t="s">
        <v>30</v>
      </c>
      <c r="CG42" s="149" t="s">
        <v>15</v>
      </c>
      <c r="CH42" s="170" t="s">
        <v>321</v>
      </c>
      <c r="CI42" s="148" t="s">
        <v>30</v>
      </c>
      <c r="CJ42" s="149" t="s">
        <v>15</v>
      </c>
      <c r="CK42" s="170" t="s">
        <v>321</v>
      </c>
      <c r="CL42" s="148" t="s">
        <v>30</v>
      </c>
      <c r="CM42" s="149" t="s">
        <v>15</v>
      </c>
      <c r="CN42" s="170" t="s">
        <v>321</v>
      </c>
      <c r="CO42" s="148" t="s">
        <v>30</v>
      </c>
      <c r="CP42" s="149" t="s">
        <v>15</v>
      </c>
      <c r="CQ42" s="154" t="s">
        <v>321</v>
      </c>
      <c r="CR42" s="148" t="s">
        <v>30</v>
      </c>
      <c r="CS42" s="84" t="s">
        <v>15</v>
      </c>
    </row>
    <row r="43" spans="1:97" ht="12" customHeight="1" x14ac:dyDescent="0.2">
      <c r="A43" s="80" t="s">
        <v>227</v>
      </c>
      <c r="B43" s="156" t="str">
        <f t="shared" si="0"/>
        <v>NaN</v>
      </c>
      <c r="C43" s="148" t="s">
        <v>30</v>
      </c>
      <c r="D43" s="149" t="s">
        <v>15</v>
      </c>
      <c r="E43" s="157" t="s">
        <v>321</v>
      </c>
      <c r="F43" s="148" t="s">
        <v>30</v>
      </c>
      <c r="G43" s="149" t="s">
        <v>15</v>
      </c>
      <c r="H43" s="154" t="s">
        <v>321</v>
      </c>
      <c r="I43" s="148" t="s">
        <v>30</v>
      </c>
      <c r="J43" s="149" t="s">
        <v>15</v>
      </c>
      <c r="K43" s="154" t="s">
        <v>321</v>
      </c>
      <c r="L43" s="148" t="s">
        <v>30</v>
      </c>
      <c r="M43" s="149" t="s">
        <v>15</v>
      </c>
      <c r="N43" s="158" t="s">
        <v>321</v>
      </c>
      <c r="O43" s="148" t="s">
        <v>36</v>
      </c>
      <c r="P43" s="149" t="s">
        <v>15</v>
      </c>
      <c r="Q43" s="154" t="s">
        <v>321</v>
      </c>
      <c r="R43" s="148" t="s">
        <v>30</v>
      </c>
      <c r="S43" s="149" t="s">
        <v>15</v>
      </c>
      <c r="T43" s="214" t="s">
        <v>321</v>
      </c>
      <c r="U43" s="83" t="s">
        <v>307</v>
      </c>
      <c r="V43" s="84" t="s">
        <v>15</v>
      </c>
      <c r="W43" s="214" t="s">
        <v>321</v>
      </c>
      <c r="X43" s="83" t="s">
        <v>307</v>
      </c>
      <c r="Y43" s="84" t="s">
        <v>15</v>
      </c>
      <c r="Z43" s="214" t="s">
        <v>321</v>
      </c>
      <c r="AA43" s="83" t="s">
        <v>307</v>
      </c>
      <c r="AB43" s="84" t="s">
        <v>15</v>
      </c>
      <c r="AC43" s="214" t="s">
        <v>321</v>
      </c>
      <c r="AD43" s="83" t="s">
        <v>307</v>
      </c>
      <c r="AE43" s="84" t="s">
        <v>15</v>
      </c>
      <c r="AF43" s="214" t="s">
        <v>321</v>
      </c>
      <c r="AG43" s="83" t="s">
        <v>307</v>
      </c>
      <c r="AH43" s="84" t="s">
        <v>15</v>
      </c>
      <c r="AI43" s="214" t="s">
        <v>321</v>
      </c>
      <c r="AJ43" s="83" t="s">
        <v>307</v>
      </c>
      <c r="AK43" s="84" t="s">
        <v>15</v>
      </c>
      <c r="AL43" s="214" t="s">
        <v>321</v>
      </c>
      <c r="AM43" s="148" t="s">
        <v>307</v>
      </c>
      <c r="AN43" s="149" t="s">
        <v>15</v>
      </c>
      <c r="AO43" s="156" t="str">
        <f t="shared" si="1"/>
        <v>NaN</v>
      </c>
      <c r="AP43" s="148" t="s">
        <v>30</v>
      </c>
      <c r="AQ43" s="149" t="s">
        <v>15</v>
      </c>
      <c r="AR43" s="154" t="s">
        <v>321</v>
      </c>
      <c r="AS43" s="148" t="s">
        <v>30</v>
      </c>
      <c r="AT43" s="149" t="s">
        <v>15</v>
      </c>
      <c r="AU43" s="214" t="s">
        <v>321</v>
      </c>
      <c r="AV43" s="83" t="s">
        <v>36</v>
      </c>
      <c r="AW43" s="84" t="s">
        <v>15</v>
      </c>
      <c r="AX43" s="213" t="s">
        <v>321</v>
      </c>
      <c r="AY43" s="83" t="s">
        <v>307</v>
      </c>
      <c r="AZ43" s="84" t="s">
        <v>15</v>
      </c>
      <c r="BA43" s="213" t="s">
        <v>321</v>
      </c>
      <c r="BB43" s="148" t="s">
        <v>30</v>
      </c>
      <c r="BC43" s="149" t="s">
        <v>15</v>
      </c>
      <c r="BD43" s="157" t="s">
        <v>321</v>
      </c>
      <c r="BE43" s="148" t="s">
        <v>30</v>
      </c>
      <c r="BF43" s="149" t="s">
        <v>15</v>
      </c>
      <c r="BG43" s="158" t="s">
        <v>321</v>
      </c>
      <c r="BH43" s="148" t="s">
        <v>36</v>
      </c>
      <c r="BI43" s="149" t="s">
        <v>15</v>
      </c>
      <c r="BJ43" s="154" t="s">
        <v>321</v>
      </c>
      <c r="BK43" s="148" t="s">
        <v>30</v>
      </c>
      <c r="BL43" s="149" t="s">
        <v>15</v>
      </c>
      <c r="BM43" s="154" t="s">
        <v>321</v>
      </c>
      <c r="BN43" s="148" t="s">
        <v>30</v>
      </c>
      <c r="BO43" s="149" t="s">
        <v>15</v>
      </c>
      <c r="BP43" s="154" t="s">
        <v>321</v>
      </c>
      <c r="BQ43" s="148" t="s">
        <v>30</v>
      </c>
      <c r="BR43" s="149" t="s">
        <v>15</v>
      </c>
      <c r="BS43" s="154" t="s">
        <v>321</v>
      </c>
      <c r="BT43" s="148" t="s">
        <v>30</v>
      </c>
      <c r="BU43" s="149" t="s">
        <v>15</v>
      </c>
      <c r="BV43" s="154" t="s">
        <v>321</v>
      </c>
      <c r="BW43" s="148" t="s">
        <v>30</v>
      </c>
      <c r="BX43" s="149" t="s">
        <v>15</v>
      </c>
      <c r="BY43" s="154" t="s">
        <v>321</v>
      </c>
      <c r="BZ43" s="148" t="s">
        <v>30</v>
      </c>
      <c r="CA43" s="149" t="s">
        <v>15</v>
      </c>
      <c r="CB43" s="154" t="s">
        <v>321</v>
      </c>
      <c r="CC43" s="148" t="s">
        <v>30</v>
      </c>
      <c r="CD43" s="149" t="s">
        <v>15</v>
      </c>
      <c r="CE43" s="170" t="s">
        <v>321</v>
      </c>
      <c r="CF43" s="148" t="s">
        <v>30</v>
      </c>
      <c r="CG43" s="149" t="s">
        <v>15</v>
      </c>
      <c r="CH43" s="170" t="s">
        <v>321</v>
      </c>
      <c r="CI43" s="148" t="s">
        <v>30</v>
      </c>
      <c r="CJ43" s="149" t="s">
        <v>15</v>
      </c>
      <c r="CK43" s="170" t="s">
        <v>321</v>
      </c>
      <c r="CL43" s="148" t="s">
        <v>30</v>
      </c>
      <c r="CM43" s="149" t="s">
        <v>15</v>
      </c>
      <c r="CN43" s="170" t="s">
        <v>321</v>
      </c>
      <c r="CO43" s="148" t="s">
        <v>30</v>
      </c>
      <c r="CP43" s="149" t="s">
        <v>15</v>
      </c>
      <c r="CQ43" s="154" t="s">
        <v>321</v>
      </c>
      <c r="CR43" s="148" t="s">
        <v>30</v>
      </c>
      <c r="CS43" s="84" t="s">
        <v>15</v>
      </c>
    </row>
    <row r="44" spans="1:97" ht="12" customHeight="1" x14ac:dyDescent="0.2">
      <c r="A44" s="80" t="s">
        <v>228</v>
      </c>
      <c r="B44" s="156" t="str">
        <f t="shared" si="0"/>
        <v>NaN</v>
      </c>
      <c r="C44" s="148" t="s">
        <v>30</v>
      </c>
      <c r="D44" s="149" t="s">
        <v>15</v>
      </c>
      <c r="E44" s="157" t="s">
        <v>321</v>
      </c>
      <c r="F44" s="148" t="s">
        <v>30</v>
      </c>
      <c r="G44" s="149" t="s">
        <v>15</v>
      </c>
      <c r="H44" s="154" t="s">
        <v>321</v>
      </c>
      <c r="I44" s="148" t="s">
        <v>30</v>
      </c>
      <c r="J44" s="149" t="s">
        <v>15</v>
      </c>
      <c r="K44" s="154" t="s">
        <v>321</v>
      </c>
      <c r="L44" s="148" t="s">
        <v>30</v>
      </c>
      <c r="M44" s="149" t="s">
        <v>15</v>
      </c>
      <c r="N44" s="158" t="s">
        <v>321</v>
      </c>
      <c r="O44" s="148" t="s">
        <v>36</v>
      </c>
      <c r="P44" s="149" t="s">
        <v>15</v>
      </c>
      <c r="Q44" s="154" t="s">
        <v>321</v>
      </c>
      <c r="R44" s="148" t="s">
        <v>30</v>
      </c>
      <c r="S44" s="149" t="s">
        <v>15</v>
      </c>
      <c r="T44" s="214" t="s">
        <v>321</v>
      </c>
      <c r="U44" s="83" t="s">
        <v>307</v>
      </c>
      <c r="V44" s="84" t="s">
        <v>15</v>
      </c>
      <c r="W44" s="214" t="s">
        <v>321</v>
      </c>
      <c r="X44" s="83" t="s">
        <v>307</v>
      </c>
      <c r="Y44" s="84" t="s">
        <v>15</v>
      </c>
      <c r="Z44" s="214" t="s">
        <v>321</v>
      </c>
      <c r="AA44" s="83" t="s">
        <v>307</v>
      </c>
      <c r="AB44" s="84" t="s">
        <v>15</v>
      </c>
      <c r="AC44" s="214" t="s">
        <v>321</v>
      </c>
      <c r="AD44" s="83" t="s">
        <v>307</v>
      </c>
      <c r="AE44" s="84" t="s">
        <v>15</v>
      </c>
      <c r="AF44" s="214" t="s">
        <v>321</v>
      </c>
      <c r="AG44" s="83" t="s">
        <v>307</v>
      </c>
      <c r="AH44" s="84" t="s">
        <v>15</v>
      </c>
      <c r="AI44" s="214" t="s">
        <v>321</v>
      </c>
      <c r="AJ44" s="83" t="s">
        <v>307</v>
      </c>
      <c r="AK44" s="84" t="s">
        <v>15</v>
      </c>
      <c r="AL44" s="214" t="s">
        <v>321</v>
      </c>
      <c r="AM44" s="148" t="s">
        <v>307</v>
      </c>
      <c r="AN44" s="149" t="s">
        <v>15</v>
      </c>
      <c r="AO44" s="156" t="str">
        <f t="shared" si="1"/>
        <v>NaN</v>
      </c>
      <c r="AP44" s="148" t="s">
        <v>30</v>
      </c>
      <c r="AQ44" s="149" t="s">
        <v>15</v>
      </c>
      <c r="AR44" s="154" t="s">
        <v>321</v>
      </c>
      <c r="AS44" s="148" t="s">
        <v>30</v>
      </c>
      <c r="AT44" s="149" t="s">
        <v>15</v>
      </c>
      <c r="AU44" s="214" t="s">
        <v>321</v>
      </c>
      <c r="AV44" s="83" t="s">
        <v>36</v>
      </c>
      <c r="AW44" s="84" t="s">
        <v>15</v>
      </c>
      <c r="AX44" s="213" t="s">
        <v>321</v>
      </c>
      <c r="AY44" s="83" t="s">
        <v>307</v>
      </c>
      <c r="AZ44" s="84" t="s">
        <v>15</v>
      </c>
      <c r="BA44" s="213" t="s">
        <v>321</v>
      </c>
      <c r="BB44" s="148" t="s">
        <v>30</v>
      </c>
      <c r="BC44" s="149" t="s">
        <v>15</v>
      </c>
      <c r="BD44" s="157" t="s">
        <v>321</v>
      </c>
      <c r="BE44" s="148" t="s">
        <v>30</v>
      </c>
      <c r="BF44" s="149" t="s">
        <v>15</v>
      </c>
      <c r="BG44" s="158" t="s">
        <v>321</v>
      </c>
      <c r="BH44" s="148" t="s">
        <v>36</v>
      </c>
      <c r="BI44" s="149" t="s">
        <v>15</v>
      </c>
      <c r="BJ44" s="154" t="s">
        <v>321</v>
      </c>
      <c r="BK44" s="148" t="s">
        <v>30</v>
      </c>
      <c r="BL44" s="149" t="s">
        <v>15</v>
      </c>
      <c r="BM44" s="154" t="s">
        <v>321</v>
      </c>
      <c r="BN44" s="148" t="s">
        <v>30</v>
      </c>
      <c r="BO44" s="149" t="s">
        <v>15</v>
      </c>
      <c r="BP44" s="154" t="s">
        <v>321</v>
      </c>
      <c r="BQ44" s="148" t="s">
        <v>30</v>
      </c>
      <c r="BR44" s="149" t="s">
        <v>15</v>
      </c>
      <c r="BS44" s="154" t="s">
        <v>321</v>
      </c>
      <c r="BT44" s="148" t="s">
        <v>30</v>
      </c>
      <c r="BU44" s="149" t="s">
        <v>15</v>
      </c>
      <c r="BV44" s="154" t="s">
        <v>321</v>
      </c>
      <c r="BW44" s="148" t="s">
        <v>30</v>
      </c>
      <c r="BX44" s="149" t="s">
        <v>15</v>
      </c>
      <c r="BY44" s="154" t="s">
        <v>321</v>
      </c>
      <c r="BZ44" s="148" t="s">
        <v>30</v>
      </c>
      <c r="CA44" s="149" t="s">
        <v>15</v>
      </c>
      <c r="CB44" s="154" t="s">
        <v>321</v>
      </c>
      <c r="CC44" s="148" t="s">
        <v>30</v>
      </c>
      <c r="CD44" s="149" t="s">
        <v>15</v>
      </c>
      <c r="CE44" s="170" t="s">
        <v>321</v>
      </c>
      <c r="CF44" s="148" t="s">
        <v>30</v>
      </c>
      <c r="CG44" s="149" t="s">
        <v>15</v>
      </c>
      <c r="CH44" s="170" t="s">
        <v>321</v>
      </c>
      <c r="CI44" s="148" t="s">
        <v>30</v>
      </c>
      <c r="CJ44" s="149" t="s">
        <v>15</v>
      </c>
      <c r="CK44" s="170" t="s">
        <v>321</v>
      </c>
      <c r="CL44" s="148" t="s">
        <v>30</v>
      </c>
      <c r="CM44" s="149" t="s">
        <v>15</v>
      </c>
      <c r="CN44" s="170" t="s">
        <v>321</v>
      </c>
      <c r="CO44" s="148" t="s">
        <v>30</v>
      </c>
      <c r="CP44" s="149" t="s">
        <v>15</v>
      </c>
      <c r="CQ44" s="154" t="s">
        <v>321</v>
      </c>
      <c r="CR44" s="148" t="s">
        <v>30</v>
      </c>
      <c r="CS44" s="84" t="s">
        <v>15</v>
      </c>
    </row>
    <row r="45" spans="1:97" ht="12" customHeight="1" x14ac:dyDescent="0.2">
      <c r="A45" s="80" t="s">
        <v>229</v>
      </c>
      <c r="B45" s="156" t="str">
        <f t="shared" si="0"/>
        <v>NaN</v>
      </c>
      <c r="C45" s="148" t="s">
        <v>30</v>
      </c>
      <c r="D45" s="149" t="s">
        <v>15</v>
      </c>
      <c r="E45" s="157" t="s">
        <v>321</v>
      </c>
      <c r="F45" s="148" t="s">
        <v>30</v>
      </c>
      <c r="G45" s="149" t="s">
        <v>15</v>
      </c>
      <c r="H45" s="154" t="s">
        <v>321</v>
      </c>
      <c r="I45" s="148" t="s">
        <v>30</v>
      </c>
      <c r="J45" s="149" t="s">
        <v>15</v>
      </c>
      <c r="K45" s="154" t="s">
        <v>321</v>
      </c>
      <c r="L45" s="148" t="s">
        <v>30</v>
      </c>
      <c r="M45" s="149" t="s">
        <v>15</v>
      </c>
      <c r="N45" s="158" t="s">
        <v>321</v>
      </c>
      <c r="O45" s="148" t="s">
        <v>36</v>
      </c>
      <c r="P45" s="149" t="s">
        <v>15</v>
      </c>
      <c r="Q45" s="154" t="s">
        <v>321</v>
      </c>
      <c r="R45" s="148" t="s">
        <v>30</v>
      </c>
      <c r="S45" s="149" t="s">
        <v>15</v>
      </c>
      <c r="T45" s="214" t="s">
        <v>321</v>
      </c>
      <c r="U45" s="83" t="s">
        <v>307</v>
      </c>
      <c r="V45" s="84" t="s">
        <v>15</v>
      </c>
      <c r="W45" s="214" t="s">
        <v>321</v>
      </c>
      <c r="X45" s="83" t="s">
        <v>307</v>
      </c>
      <c r="Y45" s="84" t="s">
        <v>15</v>
      </c>
      <c r="Z45" s="214" t="s">
        <v>321</v>
      </c>
      <c r="AA45" s="83" t="s">
        <v>307</v>
      </c>
      <c r="AB45" s="84" t="s">
        <v>15</v>
      </c>
      <c r="AC45" s="214" t="s">
        <v>321</v>
      </c>
      <c r="AD45" s="83" t="s">
        <v>307</v>
      </c>
      <c r="AE45" s="84" t="s">
        <v>15</v>
      </c>
      <c r="AF45" s="214" t="s">
        <v>321</v>
      </c>
      <c r="AG45" s="83" t="s">
        <v>307</v>
      </c>
      <c r="AH45" s="84" t="s">
        <v>15</v>
      </c>
      <c r="AI45" s="214" t="s">
        <v>321</v>
      </c>
      <c r="AJ45" s="83" t="s">
        <v>307</v>
      </c>
      <c r="AK45" s="84" t="s">
        <v>15</v>
      </c>
      <c r="AL45" s="214" t="s">
        <v>321</v>
      </c>
      <c r="AM45" s="148" t="s">
        <v>307</v>
      </c>
      <c r="AN45" s="149" t="s">
        <v>15</v>
      </c>
      <c r="AO45" s="156" t="str">
        <f t="shared" si="1"/>
        <v>NaN</v>
      </c>
      <c r="AP45" s="148" t="s">
        <v>30</v>
      </c>
      <c r="AQ45" s="149" t="s">
        <v>15</v>
      </c>
      <c r="AR45" s="154" t="s">
        <v>321</v>
      </c>
      <c r="AS45" s="148" t="s">
        <v>30</v>
      </c>
      <c r="AT45" s="149" t="s">
        <v>15</v>
      </c>
      <c r="AU45" s="214" t="s">
        <v>321</v>
      </c>
      <c r="AV45" s="83" t="s">
        <v>36</v>
      </c>
      <c r="AW45" s="84" t="s">
        <v>15</v>
      </c>
      <c r="AX45" s="213" t="s">
        <v>321</v>
      </c>
      <c r="AY45" s="83" t="s">
        <v>307</v>
      </c>
      <c r="AZ45" s="84" t="s">
        <v>15</v>
      </c>
      <c r="BA45" s="213" t="s">
        <v>321</v>
      </c>
      <c r="BB45" s="148" t="s">
        <v>30</v>
      </c>
      <c r="BC45" s="149" t="s">
        <v>15</v>
      </c>
      <c r="BD45" s="157" t="s">
        <v>321</v>
      </c>
      <c r="BE45" s="148" t="s">
        <v>30</v>
      </c>
      <c r="BF45" s="149" t="s">
        <v>15</v>
      </c>
      <c r="BG45" s="158" t="s">
        <v>321</v>
      </c>
      <c r="BH45" s="148" t="s">
        <v>36</v>
      </c>
      <c r="BI45" s="149" t="s">
        <v>15</v>
      </c>
      <c r="BJ45" s="154" t="s">
        <v>321</v>
      </c>
      <c r="BK45" s="148" t="s">
        <v>30</v>
      </c>
      <c r="BL45" s="149" t="s">
        <v>15</v>
      </c>
      <c r="BM45" s="154" t="s">
        <v>321</v>
      </c>
      <c r="BN45" s="148" t="s">
        <v>30</v>
      </c>
      <c r="BO45" s="149" t="s">
        <v>15</v>
      </c>
      <c r="BP45" s="154" t="s">
        <v>321</v>
      </c>
      <c r="BQ45" s="148" t="s">
        <v>30</v>
      </c>
      <c r="BR45" s="149" t="s">
        <v>15</v>
      </c>
      <c r="BS45" s="154" t="s">
        <v>321</v>
      </c>
      <c r="BT45" s="148" t="s">
        <v>30</v>
      </c>
      <c r="BU45" s="149" t="s">
        <v>15</v>
      </c>
      <c r="BV45" s="154" t="s">
        <v>321</v>
      </c>
      <c r="BW45" s="148" t="s">
        <v>30</v>
      </c>
      <c r="BX45" s="149" t="s">
        <v>15</v>
      </c>
      <c r="BY45" s="154" t="s">
        <v>321</v>
      </c>
      <c r="BZ45" s="148" t="s">
        <v>30</v>
      </c>
      <c r="CA45" s="149" t="s">
        <v>15</v>
      </c>
      <c r="CB45" s="154" t="s">
        <v>321</v>
      </c>
      <c r="CC45" s="148" t="s">
        <v>30</v>
      </c>
      <c r="CD45" s="149" t="s">
        <v>15</v>
      </c>
      <c r="CE45" s="170" t="s">
        <v>321</v>
      </c>
      <c r="CF45" s="148" t="s">
        <v>30</v>
      </c>
      <c r="CG45" s="149" t="s">
        <v>15</v>
      </c>
      <c r="CH45" s="170" t="s">
        <v>321</v>
      </c>
      <c r="CI45" s="148" t="s">
        <v>30</v>
      </c>
      <c r="CJ45" s="149" t="s">
        <v>15</v>
      </c>
      <c r="CK45" s="170" t="s">
        <v>321</v>
      </c>
      <c r="CL45" s="148" t="s">
        <v>30</v>
      </c>
      <c r="CM45" s="149" t="s">
        <v>15</v>
      </c>
      <c r="CN45" s="170" t="s">
        <v>321</v>
      </c>
      <c r="CO45" s="148" t="s">
        <v>30</v>
      </c>
      <c r="CP45" s="149" t="s">
        <v>15</v>
      </c>
      <c r="CQ45" s="154" t="s">
        <v>321</v>
      </c>
      <c r="CR45" s="148" t="s">
        <v>30</v>
      </c>
      <c r="CS45" s="84" t="s">
        <v>15</v>
      </c>
    </row>
    <row r="46" spans="1:97" ht="12" customHeight="1" x14ac:dyDescent="0.2">
      <c r="A46" s="81" t="s">
        <v>230</v>
      </c>
      <c r="B46" s="156" t="str">
        <f t="shared" si="0"/>
        <v>NaN</v>
      </c>
      <c r="C46" s="148" t="s">
        <v>30</v>
      </c>
      <c r="D46" s="149" t="s">
        <v>15</v>
      </c>
      <c r="E46" s="157" t="s">
        <v>321</v>
      </c>
      <c r="F46" s="148" t="s">
        <v>30</v>
      </c>
      <c r="G46" s="149" t="s">
        <v>15</v>
      </c>
      <c r="H46" s="154" t="s">
        <v>321</v>
      </c>
      <c r="I46" s="148" t="s">
        <v>30</v>
      </c>
      <c r="J46" s="149" t="s">
        <v>15</v>
      </c>
      <c r="K46" s="154" t="s">
        <v>321</v>
      </c>
      <c r="L46" s="148" t="s">
        <v>30</v>
      </c>
      <c r="M46" s="149" t="s">
        <v>15</v>
      </c>
      <c r="N46" s="158" t="s">
        <v>321</v>
      </c>
      <c r="O46" s="148" t="s">
        <v>36</v>
      </c>
      <c r="P46" s="149" t="s">
        <v>15</v>
      </c>
      <c r="Q46" s="154" t="s">
        <v>321</v>
      </c>
      <c r="R46" s="148" t="s">
        <v>30</v>
      </c>
      <c r="S46" s="149" t="s">
        <v>15</v>
      </c>
      <c r="T46" s="214" t="s">
        <v>321</v>
      </c>
      <c r="U46" s="83" t="s">
        <v>307</v>
      </c>
      <c r="V46" s="84" t="s">
        <v>15</v>
      </c>
      <c r="W46" s="214" t="s">
        <v>321</v>
      </c>
      <c r="X46" s="83" t="s">
        <v>307</v>
      </c>
      <c r="Y46" s="84" t="s">
        <v>15</v>
      </c>
      <c r="Z46" s="214" t="s">
        <v>321</v>
      </c>
      <c r="AA46" s="83" t="s">
        <v>307</v>
      </c>
      <c r="AB46" s="84" t="s">
        <v>15</v>
      </c>
      <c r="AC46" s="214" t="s">
        <v>321</v>
      </c>
      <c r="AD46" s="83" t="s">
        <v>307</v>
      </c>
      <c r="AE46" s="84" t="s">
        <v>15</v>
      </c>
      <c r="AF46" s="214" t="s">
        <v>321</v>
      </c>
      <c r="AG46" s="83" t="s">
        <v>307</v>
      </c>
      <c r="AH46" s="84" t="s">
        <v>15</v>
      </c>
      <c r="AI46" s="214" t="s">
        <v>321</v>
      </c>
      <c r="AJ46" s="83" t="s">
        <v>307</v>
      </c>
      <c r="AK46" s="84" t="s">
        <v>15</v>
      </c>
      <c r="AL46" s="214" t="s">
        <v>321</v>
      </c>
      <c r="AM46" s="148" t="s">
        <v>307</v>
      </c>
      <c r="AN46" s="149" t="s">
        <v>15</v>
      </c>
      <c r="AO46" s="156" t="str">
        <f t="shared" si="1"/>
        <v>NaN</v>
      </c>
      <c r="AP46" s="148" t="s">
        <v>30</v>
      </c>
      <c r="AQ46" s="149" t="s">
        <v>15</v>
      </c>
      <c r="AR46" s="158" t="s">
        <v>321</v>
      </c>
      <c r="AS46" s="148" t="s">
        <v>30</v>
      </c>
      <c r="AT46" s="149" t="s">
        <v>15</v>
      </c>
      <c r="AU46" s="214" t="s">
        <v>321</v>
      </c>
      <c r="AV46" s="83" t="s">
        <v>36</v>
      </c>
      <c r="AW46" s="84" t="s">
        <v>15</v>
      </c>
      <c r="AX46" s="213" t="s">
        <v>321</v>
      </c>
      <c r="AY46" s="83" t="s">
        <v>307</v>
      </c>
      <c r="AZ46" s="84" t="s">
        <v>15</v>
      </c>
      <c r="BA46" s="213" t="s">
        <v>321</v>
      </c>
      <c r="BB46" s="148" t="s">
        <v>30</v>
      </c>
      <c r="BC46" s="149" t="s">
        <v>15</v>
      </c>
      <c r="BD46" s="157" t="s">
        <v>321</v>
      </c>
      <c r="BE46" s="148" t="s">
        <v>30</v>
      </c>
      <c r="BF46" s="149" t="s">
        <v>15</v>
      </c>
      <c r="BG46" s="158" t="s">
        <v>321</v>
      </c>
      <c r="BH46" s="148" t="s">
        <v>36</v>
      </c>
      <c r="BI46" s="149" t="s">
        <v>15</v>
      </c>
      <c r="BJ46" s="154" t="s">
        <v>321</v>
      </c>
      <c r="BK46" s="148" t="s">
        <v>30</v>
      </c>
      <c r="BL46" s="149" t="s">
        <v>15</v>
      </c>
      <c r="BM46" s="154" t="s">
        <v>321</v>
      </c>
      <c r="BN46" s="148" t="s">
        <v>30</v>
      </c>
      <c r="BO46" s="149" t="s">
        <v>15</v>
      </c>
      <c r="BP46" s="154" t="s">
        <v>321</v>
      </c>
      <c r="BQ46" s="148" t="s">
        <v>30</v>
      </c>
      <c r="BR46" s="149" t="s">
        <v>15</v>
      </c>
      <c r="BS46" s="154" t="s">
        <v>321</v>
      </c>
      <c r="BT46" s="148" t="s">
        <v>30</v>
      </c>
      <c r="BU46" s="149" t="s">
        <v>15</v>
      </c>
      <c r="BV46" s="154" t="s">
        <v>321</v>
      </c>
      <c r="BW46" s="148" t="s">
        <v>30</v>
      </c>
      <c r="BX46" s="149" t="s">
        <v>15</v>
      </c>
      <c r="BY46" s="154" t="s">
        <v>321</v>
      </c>
      <c r="BZ46" s="148" t="s">
        <v>30</v>
      </c>
      <c r="CA46" s="149" t="s">
        <v>15</v>
      </c>
      <c r="CB46" s="154" t="s">
        <v>321</v>
      </c>
      <c r="CC46" s="148" t="s">
        <v>30</v>
      </c>
      <c r="CD46" s="149" t="s">
        <v>15</v>
      </c>
      <c r="CE46" s="170" t="s">
        <v>321</v>
      </c>
      <c r="CF46" s="148" t="s">
        <v>30</v>
      </c>
      <c r="CG46" s="149" t="s">
        <v>15</v>
      </c>
      <c r="CH46" s="170" t="s">
        <v>321</v>
      </c>
      <c r="CI46" s="148" t="s">
        <v>30</v>
      </c>
      <c r="CJ46" s="149" t="s">
        <v>15</v>
      </c>
      <c r="CK46" s="170" t="s">
        <v>321</v>
      </c>
      <c r="CL46" s="148" t="s">
        <v>30</v>
      </c>
      <c r="CM46" s="149" t="s">
        <v>15</v>
      </c>
      <c r="CN46" s="170" t="s">
        <v>321</v>
      </c>
      <c r="CO46" s="148" t="s">
        <v>30</v>
      </c>
      <c r="CP46" s="149" t="s">
        <v>15</v>
      </c>
      <c r="CQ46" s="154" t="s">
        <v>321</v>
      </c>
      <c r="CR46" s="148" t="s">
        <v>30</v>
      </c>
      <c r="CS46" s="84" t="s">
        <v>15</v>
      </c>
    </row>
    <row r="47" spans="1:97" ht="12" customHeight="1" x14ac:dyDescent="0.2">
      <c r="A47" s="80" t="s">
        <v>231</v>
      </c>
      <c r="B47" s="156" t="str">
        <f t="shared" si="0"/>
        <v>NaN</v>
      </c>
      <c r="C47" s="148" t="s">
        <v>30</v>
      </c>
      <c r="D47" s="149" t="s">
        <v>15</v>
      </c>
      <c r="E47" s="160" t="s">
        <v>321</v>
      </c>
      <c r="F47" s="148" t="s">
        <v>30</v>
      </c>
      <c r="G47" s="149" t="s">
        <v>15</v>
      </c>
      <c r="H47" s="158" t="s">
        <v>321</v>
      </c>
      <c r="I47" s="148" t="s">
        <v>30</v>
      </c>
      <c r="J47" s="149" t="s">
        <v>15</v>
      </c>
      <c r="K47" s="158" t="s">
        <v>321</v>
      </c>
      <c r="L47" s="148" t="s">
        <v>30</v>
      </c>
      <c r="M47" s="149" t="s">
        <v>15</v>
      </c>
      <c r="N47" s="158" t="s">
        <v>321</v>
      </c>
      <c r="O47" s="148" t="s">
        <v>36</v>
      </c>
      <c r="P47" s="149" t="s">
        <v>15</v>
      </c>
      <c r="Q47" s="158" t="s">
        <v>321</v>
      </c>
      <c r="R47" s="148" t="s">
        <v>30</v>
      </c>
      <c r="S47" s="149" t="s">
        <v>15</v>
      </c>
      <c r="T47" s="214" t="s">
        <v>321</v>
      </c>
      <c r="U47" s="83" t="s">
        <v>307</v>
      </c>
      <c r="V47" s="84" t="s">
        <v>15</v>
      </c>
      <c r="W47" s="214" t="s">
        <v>321</v>
      </c>
      <c r="X47" s="83" t="s">
        <v>307</v>
      </c>
      <c r="Y47" s="84" t="s">
        <v>15</v>
      </c>
      <c r="Z47" s="214" t="s">
        <v>321</v>
      </c>
      <c r="AA47" s="83" t="s">
        <v>307</v>
      </c>
      <c r="AB47" s="84" t="s">
        <v>15</v>
      </c>
      <c r="AC47" s="214" t="s">
        <v>321</v>
      </c>
      <c r="AD47" s="83" t="s">
        <v>307</v>
      </c>
      <c r="AE47" s="84" t="s">
        <v>15</v>
      </c>
      <c r="AF47" s="214" t="s">
        <v>321</v>
      </c>
      <c r="AG47" s="83" t="s">
        <v>307</v>
      </c>
      <c r="AH47" s="84" t="s">
        <v>15</v>
      </c>
      <c r="AI47" s="214" t="s">
        <v>321</v>
      </c>
      <c r="AJ47" s="83" t="s">
        <v>307</v>
      </c>
      <c r="AK47" s="84" t="s">
        <v>15</v>
      </c>
      <c r="AL47" s="214" t="s">
        <v>321</v>
      </c>
      <c r="AM47" s="148" t="s">
        <v>307</v>
      </c>
      <c r="AN47" s="149" t="s">
        <v>15</v>
      </c>
      <c r="AO47" s="156" t="str">
        <f t="shared" si="1"/>
        <v>NaN</v>
      </c>
      <c r="AP47" s="148" t="s">
        <v>30</v>
      </c>
      <c r="AQ47" s="149" t="s">
        <v>15</v>
      </c>
      <c r="AR47" s="158" t="s">
        <v>321</v>
      </c>
      <c r="AS47" s="148" t="s">
        <v>30</v>
      </c>
      <c r="AT47" s="149" t="s">
        <v>15</v>
      </c>
      <c r="AU47" s="214" t="s">
        <v>321</v>
      </c>
      <c r="AV47" s="83" t="s">
        <v>36</v>
      </c>
      <c r="AW47" s="84" t="s">
        <v>15</v>
      </c>
      <c r="AX47" s="214" t="s">
        <v>321</v>
      </c>
      <c r="AY47" s="83" t="s">
        <v>307</v>
      </c>
      <c r="AZ47" s="84" t="s">
        <v>15</v>
      </c>
      <c r="BA47" s="214" t="s">
        <v>321</v>
      </c>
      <c r="BB47" s="148" t="s">
        <v>30</v>
      </c>
      <c r="BC47" s="149" t="s">
        <v>15</v>
      </c>
      <c r="BD47" s="160" t="s">
        <v>321</v>
      </c>
      <c r="BE47" s="148" t="s">
        <v>30</v>
      </c>
      <c r="BF47" s="149" t="s">
        <v>15</v>
      </c>
      <c r="BG47" s="158" t="s">
        <v>321</v>
      </c>
      <c r="BH47" s="148" t="s">
        <v>36</v>
      </c>
      <c r="BI47" s="149" t="s">
        <v>15</v>
      </c>
      <c r="BJ47" s="158" t="s">
        <v>321</v>
      </c>
      <c r="BK47" s="148" t="s">
        <v>30</v>
      </c>
      <c r="BL47" s="149" t="s">
        <v>15</v>
      </c>
      <c r="BM47" s="158" t="s">
        <v>321</v>
      </c>
      <c r="BN47" s="148" t="s">
        <v>30</v>
      </c>
      <c r="BO47" s="149" t="s">
        <v>15</v>
      </c>
      <c r="BP47" s="158" t="s">
        <v>321</v>
      </c>
      <c r="BQ47" s="148" t="s">
        <v>30</v>
      </c>
      <c r="BR47" s="149" t="s">
        <v>15</v>
      </c>
      <c r="BS47" s="158" t="s">
        <v>321</v>
      </c>
      <c r="BT47" s="148" t="s">
        <v>30</v>
      </c>
      <c r="BU47" s="149" t="s">
        <v>15</v>
      </c>
      <c r="BV47" s="158" t="s">
        <v>321</v>
      </c>
      <c r="BW47" s="148" t="s">
        <v>30</v>
      </c>
      <c r="BX47" s="149" t="s">
        <v>15</v>
      </c>
      <c r="BY47" s="158" t="s">
        <v>321</v>
      </c>
      <c r="BZ47" s="148" t="s">
        <v>30</v>
      </c>
      <c r="CA47" s="149" t="s">
        <v>15</v>
      </c>
      <c r="CB47" s="158" t="s">
        <v>321</v>
      </c>
      <c r="CC47" s="148" t="s">
        <v>30</v>
      </c>
      <c r="CD47" s="149" t="s">
        <v>15</v>
      </c>
      <c r="CE47" s="170" t="s">
        <v>321</v>
      </c>
      <c r="CF47" s="148" t="s">
        <v>30</v>
      </c>
      <c r="CG47" s="149" t="s">
        <v>15</v>
      </c>
      <c r="CH47" s="170" t="s">
        <v>321</v>
      </c>
      <c r="CI47" s="148" t="s">
        <v>30</v>
      </c>
      <c r="CJ47" s="149" t="s">
        <v>15</v>
      </c>
      <c r="CK47" s="170" t="s">
        <v>321</v>
      </c>
      <c r="CL47" s="148" t="s">
        <v>30</v>
      </c>
      <c r="CM47" s="149" t="s">
        <v>15</v>
      </c>
      <c r="CN47" s="170" t="s">
        <v>321</v>
      </c>
      <c r="CO47" s="148" t="s">
        <v>30</v>
      </c>
      <c r="CP47" s="149" t="s">
        <v>15</v>
      </c>
      <c r="CQ47" s="158" t="s">
        <v>321</v>
      </c>
      <c r="CR47" s="148" t="s">
        <v>30</v>
      </c>
      <c r="CS47" s="84" t="s">
        <v>15</v>
      </c>
    </row>
    <row r="48" spans="1:97" ht="12" customHeight="1" x14ac:dyDescent="0.2">
      <c r="A48" s="81" t="s">
        <v>232</v>
      </c>
      <c r="B48" s="156" t="str">
        <f t="shared" si="0"/>
        <v>NaN</v>
      </c>
      <c r="C48" s="148" t="s">
        <v>30</v>
      </c>
      <c r="D48" s="149" t="s">
        <v>15</v>
      </c>
      <c r="E48" s="160" t="s">
        <v>321</v>
      </c>
      <c r="F48" s="148" t="s">
        <v>30</v>
      </c>
      <c r="G48" s="149" t="s">
        <v>15</v>
      </c>
      <c r="H48" s="158" t="s">
        <v>321</v>
      </c>
      <c r="I48" s="148" t="s">
        <v>30</v>
      </c>
      <c r="J48" s="149" t="s">
        <v>15</v>
      </c>
      <c r="K48" s="158" t="s">
        <v>321</v>
      </c>
      <c r="L48" s="148" t="s">
        <v>30</v>
      </c>
      <c r="M48" s="149" t="s">
        <v>15</v>
      </c>
      <c r="N48" s="158" t="s">
        <v>321</v>
      </c>
      <c r="O48" s="148" t="s">
        <v>36</v>
      </c>
      <c r="P48" s="149" t="s">
        <v>15</v>
      </c>
      <c r="Q48" s="158" t="s">
        <v>321</v>
      </c>
      <c r="R48" s="148" t="s">
        <v>30</v>
      </c>
      <c r="S48" s="149" t="s">
        <v>15</v>
      </c>
      <c r="T48" s="214" t="s">
        <v>321</v>
      </c>
      <c r="U48" s="83" t="s">
        <v>307</v>
      </c>
      <c r="V48" s="84" t="s">
        <v>15</v>
      </c>
      <c r="W48" s="214" t="s">
        <v>321</v>
      </c>
      <c r="X48" s="83" t="s">
        <v>307</v>
      </c>
      <c r="Y48" s="84" t="s">
        <v>15</v>
      </c>
      <c r="Z48" s="214" t="s">
        <v>321</v>
      </c>
      <c r="AA48" s="83" t="s">
        <v>307</v>
      </c>
      <c r="AB48" s="84" t="s">
        <v>15</v>
      </c>
      <c r="AC48" s="214" t="s">
        <v>321</v>
      </c>
      <c r="AD48" s="83" t="s">
        <v>307</v>
      </c>
      <c r="AE48" s="84" t="s">
        <v>15</v>
      </c>
      <c r="AF48" s="214" t="s">
        <v>321</v>
      </c>
      <c r="AG48" s="83" t="s">
        <v>307</v>
      </c>
      <c r="AH48" s="84" t="s">
        <v>15</v>
      </c>
      <c r="AI48" s="214" t="s">
        <v>321</v>
      </c>
      <c r="AJ48" s="83" t="s">
        <v>307</v>
      </c>
      <c r="AK48" s="84" t="s">
        <v>15</v>
      </c>
      <c r="AL48" s="214" t="s">
        <v>321</v>
      </c>
      <c r="AM48" s="148" t="s">
        <v>307</v>
      </c>
      <c r="AN48" s="149" t="s">
        <v>15</v>
      </c>
      <c r="AO48" s="156" t="str">
        <f t="shared" si="1"/>
        <v>NaN</v>
      </c>
      <c r="AP48" s="148" t="s">
        <v>30</v>
      </c>
      <c r="AQ48" s="149" t="s">
        <v>15</v>
      </c>
      <c r="AR48" s="158" t="s">
        <v>321</v>
      </c>
      <c r="AS48" s="148" t="s">
        <v>30</v>
      </c>
      <c r="AT48" s="149" t="s">
        <v>15</v>
      </c>
      <c r="AU48" s="214" t="s">
        <v>321</v>
      </c>
      <c r="AV48" s="83" t="s">
        <v>36</v>
      </c>
      <c r="AW48" s="84" t="s">
        <v>15</v>
      </c>
      <c r="AX48" s="214" t="s">
        <v>321</v>
      </c>
      <c r="AY48" s="83" t="s">
        <v>307</v>
      </c>
      <c r="AZ48" s="84" t="s">
        <v>15</v>
      </c>
      <c r="BA48" s="214" t="s">
        <v>321</v>
      </c>
      <c r="BB48" s="148" t="s">
        <v>30</v>
      </c>
      <c r="BC48" s="149" t="s">
        <v>15</v>
      </c>
      <c r="BD48" s="160" t="s">
        <v>321</v>
      </c>
      <c r="BE48" s="148" t="s">
        <v>30</v>
      </c>
      <c r="BF48" s="149" t="s">
        <v>15</v>
      </c>
      <c r="BG48" s="158" t="s">
        <v>321</v>
      </c>
      <c r="BH48" s="148" t="s">
        <v>36</v>
      </c>
      <c r="BI48" s="149" t="s">
        <v>15</v>
      </c>
      <c r="BJ48" s="158" t="s">
        <v>321</v>
      </c>
      <c r="BK48" s="148" t="s">
        <v>30</v>
      </c>
      <c r="BL48" s="149" t="s">
        <v>15</v>
      </c>
      <c r="BM48" s="158" t="s">
        <v>321</v>
      </c>
      <c r="BN48" s="148" t="s">
        <v>30</v>
      </c>
      <c r="BO48" s="149" t="s">
        <v>15</v>
      </c>
      <c r="BP48" s="158" t="s">
        <v>321</v>
      </c>
      <c r="BQ48" s="148" t="s">
        <v>30</v>
      </c>
      <c r="BR48" s="149" t="s">
        <v>15</v>
      </c>
      <c r="BS48" s="158" t="s">
        <v>321</v>
      </c>
      <c r="BT48" s="148" t="s">
        <v>30</v>
      </c>
      <c r="BU48" s="149" t="s">
        <v>15</v>
      </c>
      <c r="BV48" s="158" t="s">
        <v>321</v>
      </c>
      <c r="BW48" s="148" t="s">
        <v>30</v>
      </c>
      <c r="BX48" s="149" t="s">
        <v>15</v>
      </c>
      <c r="BY48" s="158" t="s">
        <v>321</v>
      </c>
      <c r="BZ48" s="148" t="s">
        <v>30</v>
      </c>
      <c r="CA48" s="149" t="s">
        <v>15</v>
      </c>
      <c r="CB48" s="158" t="s">
        <v>321</v>
      </c>
      <c r="CC48" s="148" t="s">
        <v>30</v>
      </c>
      <c r="CD48" s="149" t="s">
        <v>15</v>
      </c>
      <c r="CE48" s="170" t="s">
        <v>321</v>
      </c>
      <c r="CF48" s="148" t="s">
        <v>30</v>
      </c>
      <c r="CG48" s="149" t="s">
        <v>15</v>
      </c>
      <c r="CH48" s="170" t="s">
        <v>321</v>
      </c>
      <c r="CI48" s="148" t="s">
        <v>30</v>
      </c>
      <c r="CJ48" s="149" t="s">
        <v>15</v>
      </c>
      <c r="CK48" s="170" t="s">
        <v>321</v>
      </c>
      <c r="CL48" s="148" t="s">
        <v>30</v>
      </c>
      <c r="CM48" s="149" t="s">
        <v>15</v>
      </c>
      <c r="CN48" s="170" t="s">
        <v>321</v>
      </c>
      <c r="CO48" s="148" t="s">
        <v>30</v>
      </c>
      <c r="CP48" s="149" t="s">
        <v>15</v>
      </c>
      <c r="CQ48" s="158" t="s">
        <v>321</v>
      </c>
      <c r="CR48" s="148" t="s">
        <v>30</v>
      </c>
      <c r="CS48" s="84" t="s">
        <v>15</v>
      </c>
    </row>
    <row r="49" spans="1:97" ht="12" customHeight="1" x14ac:dyDescent="0.2">
      <c r="A49" s="80" t="s">
        <v>233</v>
      </c>
      <c r="B49" s="156" t="str">
        <f t="shared" si="0"/>
        <v>NaN</v>
      </c>
      <c r="C49" s="148" t="s">
        <v>30</v>
      </c>
      <c r="D49" s="149" t="s">
        <v>15</v>
      </c>
      <c r="E49" s="160" t="s">
        <v>321</v>
      </c>
      <c r="F49" s="148" t="s">
        <v>30</v>
      </c>
      <c r="G49" s="149" t="s">
        <v>15</v>
      </c>
      <c r="H49" s="158" t="s">
        <v>321</v>
      </c>
      <c r="I49" s="148" t="s">
        <v>30</v>
      </c>
      <c r="J49" s="149" t="s">
        <v>15</v>
      </c>
      <c r="K49" s="158" t="s">
        <v>321</v>
      </c>
      <c r="L49" s="148" t="s">
        <v>30</v>
      </c>
      <c r="M49" s="149" t="s">
        <v>15</v>
      </c>
      <c r="N49" s="158" t="s">
        <v>321</v>
      </c>
      <c r="O49" s="148" t="s">
        <v>36</v>
      </c>
      <c r="P49" s="149" t="s">
        <v>15</v>
      </c>
      <c r="Q49" s="158" t="s">
        <v>321</v>
      </c>
      <c r="R49" s="148" t="s">
        <v>30</v>
      </c>
      <c r="S49" s="149" t="s">
        <v>15</v>
      </c>
      <c r="T49" s="214" t="s">
        <v>321</v>
      </c>
      <c r="U49" s="83" t="s">
        <v>307</v>
      </c>
      <c r="V49" s="84" t="s">
        <v>15</v>
      </c>
      <c r="W49" s="214" t="s">
        <v>321</v>
      </c>
      <c r="X49" s="83" t="s">
        <v>307</v>
      </c>
      <c r="Y49" s="84" t="s">
        <v>15</v>
      </c>
      <c r="Z49" s="214" t="s">
        <v>321</v>
      </c>
      <c r="AA49" s="83" t="s">
        <v>307</v>
      </c>
      <c r="AB49" s="84" t="s">
        <v>15</v>
      </c>
      <c r="AC49" s="214" t="s">
        <v>321</v>
      </c>
      <c r="AD49" s="83" t="s">
        <v>307</v>
      </c>
      <c r="AE49" s="84" t="s">
        <v>15</v>
      </c>
      <c r="AF49" s="214" t="s">
        <v>321</v>
      </c>
      <c r="AG49" s="83" t="s">
        <v>307</v>
      </c>
      <c r="AH49" s="84" t="s">
        <v>15</v>
      </c>
      <c r="AI49" s="214" t="s">
        <v>321</v>
      </c>
      <c r="AJ49" s="83" t="s">
        <v>307</v>
      </c>
      <c r="AK49" s="84" t="s">
        <v>15</v>
      </c>
      <c r="AL49" s="214" t="s">
        <v>321</v>
      </c>
      <c r="AM49" s="148" t="s">
        <v>307</v>
      </c>
      <c r="AN49" s="149" t="s">
        <v>15</v>
      </c>
      <c r="AO49" s="156" t="str">
        <f t="shared" si="1"/>
        <v>NaN</v>
      </c>
      <c r="AP49" s="148" t="s">
        <v>30</v>
      </c>
      <c r="AQ49" s="149" t="s">
        <v>15</v>
      </c>
      <c r="AR49" s="158" t="s">
        <v>321</v>
      </c>
      <c r="AS49" s="148" t="s">
        <v>30</v>
      </c>
      <c r="AT49" s="149" t="s">
        <v>15</v>
      </c>
      <c r="AU49" s="214" t="s">
        <v>321</v>
      </c>
      <c r="AV49" s="83" t="s">
        <v>36</v>
      </c>
      <c r="AW49" s="84" t="s">
        <v>15</v>
      </c>
      <c r="AX49" s="214" t="s">
        <v>321</v>
      </c>
      <c r="AY49" s="83" t="s">
        <v>307</v>
      </c>
      <c r="AZ49" s="84" t="s">
        <v>15</v>
      </c>
      <c r="BA49" s="214" t="s">
        <v>321</v>
      </c>
      <c r="BB49" s="148" t="s">
        <v>30</v>
      </c>
      <c r="BC49" s="149" t="s">
        <v>15</v>
      </c>
      <c r="BD49" s="160" t="s">
        <v>321</v>
      </c>
      <c r="BE49" s="148" t="s">
        <v>30</v>
      </c>
      <c r="BF49" s="149" t="s">
        <v>15</v>
      </c>
      <c r="BG49" s="158" t="s">
        <v>321</v>
      </c>
      <c r="BH49" s="148" t="s">
        <v>36</v>
      </c>
      <c r="BI49" s="149" t="s">
        <v>15</v>
      </c>
      <c r="BJ49" s="158" t="s">
        <v>321</v>
      </c>
      <c r="BK49" s="148" t="s">
        <v>30</v>
      </c>
      <c r="BL49" s="149" t="s">
        <v>15</v>
      </c>
      <c r="BM49" s="158" t="s">
        <v>321</v>
      </c>
      <c r="BN49" s="148" t="s">
        <v>30</v>
      </c>
      <c r="BO49" s="149" t="s">
        <v>15</v>
      </c>
      <c r="BP49" s="158" t="s">
        <v>321</v>
      </c>
      <c r="BQ49" s="148" t="s">
        <v>30</v>
      </c>
      <c r="BR49" s="149" t="s">
        <v>15</v>
      </c>
      <c r="BS49" s="158" t="s">
        <v>321</v>
      </c>
      <c r="BT49" s="148" t="s">
        <v>30</v>
      </c>
      <c r="BU49" s="149" t="s">
        <v>15</v>
      </c>
      <c r="BV49" s="158" t="s">
        <v>321</v>
      </c>
      <c r="BW49" s="148" t="s">
        <v>30</v>
      </c>
      <c r="BX49" s="149" t="s">
        <v>15</v>
      </c>
      <c r="BY49" s="158" t="s">
        <v>321</v>
      </c>
      <c r="BZ49" s="148" t="s">
        <v>30</v>
      </c>
      <c r="CA49" s="149" t="s">
        <v>15</v>
      </c>
      <c r="CB49" s="158" t="s">
        <v>321</v>
      </c>
      <c r="CC49" s="148" t="s">
        <v>30</v>
      </c>
      <c r="CD49" s="149" t="s">
        <v>15</v>
      </c>
      <c r="CE49" s="170" t="s">
        <v>321</v>
      </c>
      <c r="CF49" s="148" t="s">
        <v>30</v>
      </c>
      <c r="CG49" s="149" t="s">
        <v>15</v>
      </c>
      <c r="CH49" s="170" t="s">
        <v>321</v>
      </c>
      <c r="CI49" s="148" t="s">
        <v>30</v>
      </c>
      <c r="CJ49" s="149" t="s">
        <v>15</v>
      </c>
      <c r="CK49" s="170" t="s">
        <v>321</v>
      </c>
      <c r="CL49" s="148" t="s">
        <v>30</v>
      </c>
      <c r="CM49" s="149" t="s">
        <v>15</v>
      </c>
      <c r="CN49" s="170" t="s">
        <v>321</v>
      </c>
      <c r="CO49" s="148" t="s">
        <v>30</v>
      </c>
      <c r="CP49" s="149" t="s">
        <v>15</v>
      </c>
      <c r="CQ49" s="158" t="s">
        <v>321</v>
      </c>
      <c r="CR49" s="148" t="s">
        <v>30</v>
      </c>
      <c r="CS49" s="84" t="s">
        <v>15</v>
      </c>
    </row>
    <row r="50" spans="1:97" ht="12" customHeight="1" x14ac:dyDescent="0.2">
      <c r="A50" s="81" t="s">
        <v>234</v>
      </c>
      <c r="B50" s="156" t="str">
        <f t="shared" si="0"/>
        <v>NaN</v>
      </c>
      <c r="C50" s="148" t="s">
        <v>30</v>
      </c>
      <c r="D50" s="149" t="s">
        <v>15</v>
      </c>
      <c r="E50" s="160" t="s">
        <v>321</v>
      </c>
      <c r="F50" s="148" t="s">
        <v>30</v>
      </c>
      <c r="G50" s="149" t="s">
        <v>15</v>
      </c>
      <c r="H50" s="158" t="s">
        <v>321</v>
      </c>
      <c r="I50" s="148" t="s">
        <v>30</v>
      </c>
      <c r="J50" s="149" t="s">
        <v>15</v>
      </c>
      <c r="K50" s="158" t="s">
        <v>321</v>
      </c>
      <c r="L50" s="148" t="s">
        <v>30</v>
      </c>
      <c r="M50" s="149" t="s">
        <v>15</v>
      </c>
      <c r="N50" s="158" t="s">
        <v>321</v>
      </c>
      <c r="O50" s="148" t="s">
        <v>36</v>
      </c>
      <c r="P50" s="149" t="s">
        <v>15</v>
      </c>
      <c r="Q50" s="158" t="s">
        <v>321</v>
      </c>
      <c r="R50" s="148" t="s">
        <v>30</v>
      </c>
      <c r="S50" s="149" t="s">
        <v>15</v>
      </c>
      <c r="T50" s="214" t="s">
        <v>321</v>
      </c>
      <c r="U50" s="83" t="s">
        <v>307</v>
      </c>
      <c r="V50" s="84" t="s">
        <v>15</v>
      </c>
      <c r="W50" s="214" t="s">
        <v>321</v>
      </c>
      <c r="X50" s="83" t="s">
        <v>307</v>
      </c>
      <c r="Y50" s="84" t="s">
        <v>15</v>
      </c>
      <c r="Z50" s="214" t="s">
        <v>321</v>
      </c>
      <c r="AA50" s="83" t="s">
        <v>307</v>
      </c>
      <c r="AB50" s="84" t="s">
        <v>15</v>
      </c>
      <c r="AC50" s="214" t="s">
        <v>321</v>
      </c>
      <c r="AD50" s="83" t="s">
        <v>307</v>
      </c>
      <c r="AE50" s="84" t="s">
        <v>15</v>
      </c>
      <c r="AF50" s="214" t="s">
        <v>321</v>
      </c>
      <c r="AG50" s="83" t="s">
        <v>307</v>
      </c>
      <c r="AH50" s="84" t="s">
        <v>15</v>
      </c>
      <c r="AI50" s="214" t="s">
        <v>321</v>
      </c>
      <c r="AJ50" s="83" t="s">
        <v>307</v>
      </c>
      <c r="AK50" s="84" t="s">
        <v>15</v>
      </c>
      <c r="AL50" s="214" t="s">
        <v>321</v>
      </c>
      <c r="AM50" s="148" t="s">
        <v>307</v>
      </c>
      <c r="AN50" s="149" t="s">
        <v>15</v>
      </c>
      <c r="AO50" s="156" t="str">
        <f t="shared" si="1"/>
        <v>NaN</v>
      </c>
      <c r="AP50" s="148" t="s">
        <v>30</v>
      </c>
      <c r="AQ50" s="149" t="s">
        <v>15</v>
      </c>
      <c r="AR50" s="158" t="s">
        <v>321</v>
      </c>
      <c r="AS50" s="148" t="s">
        <v>30</v>
      </c>
      <c r="AT50" s="149" t="s">
        <v>15</v>
      </c>
      <c r="AU50" s="214" t="s">
        <v>321</v>
      </c>
      <c r="AV50" s="83" t="s">
        <v>36</v>
      </c>
      <c r="AW50" s="84" t="s">
        <v>15</v>
      </c>
      <c r="AX50" s="214" t="s">
        <v>321</v>
      </c>
      <c r="AY50" s="83" t="s">
        <v>307</v>
      </c>
      <c r="AZ50" s="84" t="s">
        <v>15</v>
      </c>
      <c r="BA50" s="214" t="s">
        <v>321</v>
      </c>
      <c r="BB50" s="148" t="s">
        <v>30</v>
      </c>
      <c r="BC50" s="149" t="s">
        <v>15</v>
      </c>
      <c r="BD50" s="160" t="s">
        <v>321</v>
      </c>
      <c r="BE50" s="148" t="s">
        <v>30</v>
      </c>
      <c r="BF50" s="149" t="s">
        <v>15</v>
      </c>
      <c r="BG50" s="158" t="s">
        <v>321</v>
      </c>
      <c r="BH50" s="148" t="s">
        <v>36</v>
      </c>
      <c r="BI50" s="149" t="s">
        <v>15</v>
      </c>
      <c r="BJ50" s="158" t="s">
        <v>321</v>
      </c>
      <c r="BK50" s="148" t="s">
        <v>30</v>
      </c>
      <c r="BL50" s="149" t="s">
        <v>15</v>
      </c>
      <c r="BM50" s="158" t="s">
        <v>321</v>
      </c>
      <c r="BN50" s="148" t="s">
        <v>30</v>
      </c>
      <c r="BO50" s="149" t="s">
        <v>15</v>
      </c>
      <c r="BP50" s="158" t="s">
        <v>321</v>
      </c>
      <c r="BQ50" s="148" t="s">
        <v>30</v>
      </c>
      <c r="BR50" s="149" t="s">
        <v>15</v>
      </c>
      <c r="BS50" s="158" t="s">
        <v>321</v>
      </c>
      <c r="BT50" s="148" t="s">
        <v>30</v>
      </c>
      <c r="BU50" s="149" t="s">
        <v>15</v>
      </c>
      <c r="BV50" s="158" t="s">
        <v>321</v>
      </c>
      <c r="BW50" s="148" t="s">
        <v>30</v>
      </c>
      <c r="BX50" s="149" t="s">
        <v>15</v>
      </c>
      <c r="BY50" s="158" t="s">
        <v>321</v>
      </c>
      <c r="BZ50" s="148" t="s">
        <v>30</v>
      </c>
      <c r="CA50" s="149" t="s">
        <v>15</v>
      </c>
      <c r="CB50" s="158" t="s">
        <v>321</v>
      </c>
      <c r="CC50" s="148" t="s">
        <v>30</v>
      </c>
      <c r="CD50" s="149" t="s">
        <v>15</v>
      </c>
      <c r="CE50" s="170" t="s">
        <v>321</v>
      </c>
      <c r="CF50" s="148" t="s">
        <v>30</v>
      </c>
      <c r="CG50" s="149" t="s">
        <v>15</v>
      </c>
      <c r="CH50" s="170" t="s">
        <v>321</v>
      </c>
      <c r="CI50" s="148" t="s">
        <v>30</v>
      </c>
      <c r="CJ50" s="149" t="s">
        <v>15</v>
      </c>
      <c r="CK50" s="170" t="s">
        <v>321</v>
      </c>
      <c r="CL50" s="148" t="s">
        <v>30</v>
      </c>
      <c r="CM50" s="149" t="s">
        <v>15</v>
      </c>
      <c r="CN50" s="170" t="s">
        <v>321</v>
      </c>
      <c r="CO50" s="148" t="s">
        <v>30</v>
      </c>
      <c r="CP50" s="149" t="s">
        <v>15</v>
      </c>
      <c r="CQ50" s="158" t="s">
        <v>321</v>
      </c>
      <c r="CR50" s="148" t="s">
        <v>30</v>
      </c>
      <c r="CS50" s="84" t="s">
        <v>15</v>
      </c>
    </row>
    <row r="51" spans="1:97" ht="12" customHeight="1" x14ac:dyDescent="0.2">
      <c r="A51" s="81" t="s">
        <v>235</v>
      </c>
      <c r="B51" s="156" t="str">
        <f t="shared" si="0"/>
        <v>NaN</v>
      </c>
      <c r="C51" s="148" t="s">
        <v>30</v>
      </c>
      <c r="D51" s="149" t="s">
        <v>15</v>
      </c>
      <c r="E51" s="160" t="s">
        <v>321</v>
      </c>
      <c r="F51" s="148" t="s">
        <v>30</v>
      </c>
      <c r="G51" s="149" t="s">
        <v>15</v>
      </c>
      <c r="H51" s="158" t="s">
        <v>321</v>
      </c>
      <c r="I51" s="148" t="s">
        <v>30</v>
      </c>
      <c r="J51" s="149" t="s">
        <v>15</v>
      </c>
      <c r="K51" s="158" t="s">
        <v>321</v>
      </c>
      <c r="L51" s="148" t="s">
        <v>30</v>
      </c>
      <c r="M51" s="149" t="s">
        <v>15</v>
      </c>
      <c r="N51" s="158" t="s">
        <v>321</v>
      </c>
      <c r="O51" s="148" t="s">
        <v>36</v>
      </c>
      <c r="P51" s="149" t="s">
        <v>15</v>
      </c>
      <c r="Q51" s="158" t="s">
        <v>321</v>
      </c>
      <c r="R51" s="148" t="s">
        <v>30</v>
      </c>
      <c r="S51" s="149" t="s">
        <v>15</v>
      </c>
      <c r="T51" s="214" t="s">
        <v>321</v>
      </c>
      <c r="U51" s="83" t="s">
        <v>307</v>
      </c>
      <c r="V51" s="84" t="s">
        <v>15</v>
      </c>
      <c r="W51" s="214" t="s">
        <v>321</v>
      </c>
      <c r="X51" s="83" t="s">
        <v>307</v>
      </c>
      <c r="Y51" s="84" t="s">
        <v>15</v>
      </c>
      <c r="Z51" s="214" t="s">
        <v>321</v>
      </c>
      <c r="AA51" s="83" t="s">
        <v>307</v>
      </c>
      <c r="AB51" s="84" t="s">
        <v>15</v>
      </c>
      <c r="AC51" s="214" t="s">
        <v>321</v>
      </c>
      <c r="AD51" s="83" t="s">
        <v>307</v>
      </c>
      <c r="AE51" s="84" t="s">
        <v>15</v>
      </c>
      <c r="AF51" s="214" t="s">
        <v>321</v>
      </c>
      <c r="AG51" s="83" t="s">
        <v>307</v>
      </c>
      <c r="AH51" s="84" t="s">
        <v>15</v>
      </c>
      <c r="AI51" s="214" t="s">
        <v>321</v>
      </c>
      <c r="AJ51" s="83" t="s">
        <v>307</v>
      </c>
      <c r="AK51" s="84" t="s">
        <v>15</v>
      </c>
      <c r="AL51" s="214" t="s">
        <v>321</v>
      </c>
      <c r="AM51" s="148" t="s">
        <v>307</v>
      </c>
      <c r="AN51" s="149" t="s">
        <v>15</v>
      </c>
      <c r="AO51" s="156" t="str">
        <f t="shared" si="1"/>
        <v>NaN</v>
      </c>
      <c r="AP51" s="148" t="s">
        <v>30</v>
      </c>
      <c r="AQ51" s="149" t="s">
        <v>15</v>
      </c>
      <c r="AR51" s="158" t="s">
        <v>321</v>
      </c>
      <c r="AS51" s="148" t="s">
        <v>30</v>
      </c>
      <c r="AT51" s="149" t="s">
        <v>15</v>
      </c>
      <c r="AU51" s="214" t="s">
        <v>321</v>
      </c>
      <c r="AV51" s="83" t="s">
        <v>36</v>
      </c>
      <c r="AW51" s="84" t="s">
        <v>15</v>
      </c>
      <c r="AX51" s="214" t="s">
        <v>321</v>
      </c>
      <c r="AY51" s="83" t="s">
        <v>307</v>
      </c>
      <c r="AZ51" s="84" t="s">
        <v>15</v>
      </c>
      <c r="BA51" s="214" t="s">
        <v>321</v>
      </c>
      <c r="BB51" s="148" t="s">
        <v>30</v>
      </c>
      <c r="BC51" s="149" t="s">
        <v>15</v>
      </c>
      <c r="BD51" s="160" t="s">
        <v>321</v>
      </c>
      <c r="BE51" s="148" t="s">
        <v>30</v>
      </c>
      <c r="BF51" s="149" t="s">
        <v>15</v>
      </c>
      <c r="BG51" s="158" t="s">
        <v>321</v>
      </c>
      <c r="BH51" s="148" t="s">
        <v>36</v>
      </c>
      <c r="BI51" s="149" t="s">
        <v>15</v>
      </c>
      <c r="BJ51" s="158" t="s">
        <v>321</v>
      </c>
      <c r="BK51" s="148" t="s">
        <v>30</v>
      </c>
      <c r="BL51" s="149" t="s">
        <v>15</v>
      </c>
      <c r="BM51" s="158" t="s">
        <v>321</v>
      </c>
      <c r="BN51" s="148" t="s">
        <v>30</v>
      </c>
      <c r="BO51" s="149" t="s">
        <v>15</v>
      </c>
      <c r="BP51" s="158" t="s">
        <v>321</v>
      </c>
      <c r="BQ51" s="148" t="s">
        <v>30</v>
      </c>
      <c r="BR51" s="149" t="s">
        <v>15</v>
      </c>
      <c r="BS51" s="158" t="s">
        <v>321</v>
      </c>
      <c r="BT51" s="148" t="s">
        <v>30</v>
      </c>
      <c r="BU51" s="149" t="s">
        <v>15</v>
      </c>
      <c r="BV51" s="158" t="s">
        <v>321</v>
      </c>
      <c r="BW51" s="148" t="s">
        <v>30</v>
      </c>
      <c r="BX51" s="149" t="s">
        <v>15</v>
      </c>
      <c r="BY51" s="158" t="s">
        <v>321</v>
      </c>
      <c r="BZ51" s="148" t="s">
        <v>30</v>
      </c>
      <c r="CA51" s="149" t="s">
        <v>15</v>
      </c>
      <c r="CB51" s="158" t="s">
        <v>321</v>
      </c>
      <c r="CC51" s="148" t="s">
        <v>30</v>
      </c>
      <c r="CD51" s="149" t="s">
        <v>15</v>
      </c>
      <c r="CE51" s="170" t="s">
        <v>321</v>
      </c>
      <c r="CF51" s="148" t="s">
        <v>30</v>
      </c>
      <c r="CG51" s="149" t="s">
        <v>15</v>
      </c>
      <c r="CH51" s="170" t="s">
        <v>321</v>
      </c>
      <c r="CI51" s="148" t="s">
        <v>30</v>
      </c>
      <c r="CJ51" s="149" t="s">
        <v>15</v>
      </c>
      <c r="CK51" s="170" t="s">
        <v>321</v>
      </c>
      <c r="CL51" s="148" t="s">
        <v>30</v>
      </c>
      <c r="CM51" s="149" t="s">
        <v>15</v>
      </c>
      <c r="CN51" s="170" t="s">
        <v>321</v>
      </c>
      <c r="CO51" s="148" t="s">
        <v>30</v>
      </c>
      <c r="CP51" s="149" t="s">
        <v>15</v>
      </c>
      <c r="CQ51" s="158" t="s">
        <v>321</v>
      </c>
      <c r="CR51" s="148" t="s">
        <v>30</v>
      </c>
      <c r="CS51" s="84" t="s">
        <v>15</v>
      </c>
    </row>
    <row r="52" spans="1:97" ht="12" customHeight="1" x14ac:dyDescent="0.2">
      <c r="A52" s="81" t="s">
        <v>236</v>
      </c>
      <c r="B52" s="156" t="str">
        <f t="shared" si="0"/>
        <v>NaN</v>
      </c>
      <c r="C52" s="148" t="s">
        <v>30</v>
      </c>
      <c r="D52" s="149" t="s">
        <v>15</v>
      </c>
      <c r="E52" s="160" t="s">
        <v>321</v>
      </c>
      <c r="F52" s="148" t="s">
        <v>30</v>
      </c>
      <c r="G52" s="149" t="s">
        <v>15</v>
      </c>
      <c r="H52" s="158" t="s">
        <v>321</v>
      </c>
      <c r="I52" s="148" t="s">
        <v>30</v>
      </c>
      <c r="J52" s="149" t="s">
        <v>15</v>
      </c>
      <c r="K52" s="158" t="s">
        <v>321</v>
      </c>
      <c r="L52" s="148" t="s">
        <v>30</v>
      </c>
      <c r="M52" s="149" t="s">
        <v>15</v>
      </c>
      <c r="N52" s="158" t="s">
        <v>321</v>
      </c>
      <c r="O52" s="148" t="s">
        <v>36</v>
      </c>
      <c r="P52" s="149" t="s">
        <v>15</v>
      </c>
      <c r="Q52" s="158" t="s">
        <v>321</v>
      </c>
      <c r="R52" s="148" t="s">
        <v>30</v>
      </c>
      <c r="S52" s="149" t="s">
        <v>15</v>
      </c>
      <c r="T52" s="214" t="s">
        <v>321</v>
      </c>
      <c r="U52" s="83" t="s">
        <v>307</v>
      </c>
      <c r="V52" s="84" t="s">
        <v>15</v>
      </c>
      <c r="W52" s="214" t="s">
        <v>321</v>
      </c>
      <c r="X52" s="83" t="s">
        <v>307</v>
      </c>
      <c r="Y52" s="84" t="s">
        <v>15</v>
      </c>
      <c r="Z52" s="214" t="s">
        <v>321</v>
      </c>
      <c r="AA52" s="83" t="s">
        <v>307</v>
      </c>
      <c r="AB52" s="84" t="s">
        <v>15</v>
      </c>
      <c r="AC52" s="214" t="s">
        <v>321</v>
      </c>
      <c r="AD52" s="83" t="s">
        <v>307</v>
      </c>
      <c r="AE52" s="84" t="s">
        <v>15</v>
      </c>
      <c r="AF52" s="214" t="s">
        <v>321</v>
      </c>
      <c r="AG52" s="83" t="s">
        <v>307</v>
      </c>
      <c r="AH52" s="84" t="s">
        <v>15</v>
      </c>
      <c r="AI52" s="214" t="s">
        <v>321</v>
      </c>
      <c r="AJ52" s="83" t="s">
        <v>307</v>
      </c>
      <c r="AK52" s="84" t="s">
        <v>15</v>
      </c>
      <c r="AL52" s="214" t="s">
        <v>321</v>
      </c>
      <c r="AM52" s="148" t="s">
        <v>307</v>
      </c>
      <c r="AN52" s="149" t="s">
        <v>15</v>
      </c>
      <c r="AO52" s="156" t="str">
        <f t="shared" si="1"/>
        <v>NaN</v>
      </c>
      <c r="AP52" s="148" t="s">
        <v>30</v>
      </c>
      <c r="AQ52" s="149" t="s">
        <v>15</v>
      </c>
      <c r="AR52" s="158" t="s">
        <v>321</v>
      </c>
      <c r="AS52" s="148" t="s">
        <v>30</v>
      </c>
      <c r="AT52" s="149" t="s">
        <v>15</v>
      </c>
      <c r="AU52" s="214" t="s">
        <v>321</v>
      </c>
      <c r="AV52" s="83" t="s">
        <v>36</v>
      </c>
      <c r="AW52" s="84" t="s">
        <v>15</v>
      </c>
      <c r="AX52" s="214" t="s">
        <v>321</v>
      </c>
      <c r="AY52" s="83" t="s">
        <v>307</v>
      </c>
      <c r="AZ52" s="84" t="s">
        <v>15</v>
      </c>
      <c r="BA52" s="214" t="s">
        <v>321</v>
      </c>
      <c r="BB52" s="148" t="s">
        <v>30</v>
      </c>
      <c r="BC52" s="149" t="s">
        <v>15</v>
      </c>
      <c r="BD52" s="160" t="s">
        <v>321</v>
      </c>
      <c r="BE52" s="148" t="s">
        <v>30</v>
      </c>
      <c r="BF52" s="149" t="s">
        <v>15</v>
      </c>
      <c r="BG52" s="158" t="s">
        <v>321</v>
      </c>
      <c r="BH52" s="148" t="s">
        <v>36</v>
      </c>
      <c r="BI52" s="149" t="s">
        <v>15</v>
      </c>
      <c r="BJ52" s="158" t="s">
        <v>321</v>
      </c>
      <c r="BK52" s="148" t="s">
        <v>30</v>
      </c>
      <c r="BL52" s="149" t="s">
        <v>15</v>
      </c>
      <c r="BM52" s="158" t="s">
        <v>321</v>
      </c>
      <c r="BN52" s="148" t="s">
        <v>30</v>
      </c>
      <c r="BO52" s="149" t="s">
        <v>15</v>
      </c>
      <c r="BP52" s="158" t="s">
        <v>321</v>
      </c>
      <c r="BQ52" s="148" t="s">
        <v>30</v>
      </c>
      <c r="BR52" s="149" t="s">
        <v>15</v>
      </c>
      <c r="BS52" s="158" t="s">
        <v>321</v>
      </c>
      <c r="BT52" s="148" t="s">
        <v>30</v>
      </c>
      <c r="BU52" s="149" t="s">
        <v>15</v>
      </c>
      <c r="BV52" s="158" t="s">
        <v>321</v>
      </c>
      <c r="BW52" s="148" t="s">
        <v>30</v>
      </c>
      <c r="BX52" s="149" t="s">
        <v>15</v>
      </c>
      <c r="BY52" s="158" t="s">
        <v>321</v>
      </c>
      <c r="BZ52" s="148" t="s">
        <v>30</v>
      </c>
      <c r="CA52" s="149" t="s">
        <v>15</v>
      </c>
      <c r="CB52" s="158" t="s">
        <v>321</v>
      </c>
      <c r="CC52" s="148" t="s">
        <v>30</v>
      </c>
      <c r="CD52" s="149" t="s">
        <v>15</v>
      </c>
      <c r="CE52" s="170" t="s">
        <v>321</v>
      </c>
      <c r="CF52" s="148" t="s">
        <v>30</v>
      </c>
      <c r="CG52" s="149" t="s">
        <v>15</v>
      </c>
      <c r="CH52" s="170" t="s">
        <v>321</v>
      </c>
      <c r="CI52" s="148" t="s">
        <v>30</v>
      </c>
      <c r="CJ52" s="149" t="s">
        <v>15</v>
      </c>
      <c r="CK52" s="170" t="s">
        <v>321</v>
      </c>
      <c r="CL52" s="148" t="s">
        <v>30</v>
      </c>
      <c r="CM52" s="149" t="s">
        <v>15</v>
      </c>
      <c r="CN52" s="170" t="s">
        <v>321</v>
      </c>
      <c r="CO52" s="148" t="s">
        <v>30</v>
      </c>
      <c r="CP52" s="149" t="s">
        <v>15</v>
      </c>
      <c r="CQ52" s="158" t="s">
        <v>321</v>
      </c>
      <c r="CR52" s="148" t="s">
        <v>30</v>
      </c>
      <c r="CS52" s="84" t="s">
        <v>15</v>
      </c>
    </row>
    <row r="53" spans="1:97" ht="12" customHeight="1" x14ac:dyDescent="0.2">
      <c r="A53" s="81" t="s">
        <v>237</v>
      </c>
      <c r="B53" s="156" t="str">
        <f t="shared" si="0"/>
        <v>NaN</v>
      </c>
      <c r="C53" s="148" t="s">
        <v>30</v>
      </c>
      <c r="D53" s="149" t="s">
        <v>15</v>
      </c>
      <c r="E53" s="160" t="s">
        <v>321</v>
      </c>
      <c r="F53" s="148" t="s">
        <v>30</v>
      </c>
      <c r="G53" s="149" t="s">
        <v>15</v>
      </c>
      <c r="H53" s="158" t="s">
        <v>321</v>
      </c>
      <c r="I53" s="148" t="s">
        <v>30</v>
      </c>
      <c r="J53" s="149" t="s">
        <v>15</v>
      </c>
      <c r="K53" s="158" t="s">
        <v>321</v>
      </c>
      <c r="L53" s="148" t="s">
        <v>30</v>
      </c>
      <c r="M53" s="149" t="s">
        <v>15</v>
      </c>
      <c r="N53" s="158" t="s">
        <v>321</v>
      </c>
      <c r="O53" s="148" t="s">
        <v>36</v>
      </c>
      <c r="P53" s="149" t="s">
        <v>15</v>
      </c>
      <c r="Q53" s="158">
        <v>4668.87</v>
      </c>
      <c r="R53" s="148" t="s">
        <v>307</v>
      </c>
      <c r="S53" s="149" t="s">
        <v>15</v>
      </c>
      <c r="T53" s="214" t="s">
        <v>321</v>
      </c>
      <c r="U53" s="83" t="s">
        <v>307</v>
      </c>
      <c r="V53" s="84" t="s">
        <v>15</v>
      </c>
      <c r="W53" s="214" t="s">
        <v>321</v>
      </c>
      <c r="X53" s="83" t="s">
        <v>307</v>
      </c>
      <c r="Y53" s="84" t="s">
        <v>15</v>
      </c>
      <c r="Z53" s="214" t="s">
        <v>321</v>
      </c>
      <c r="AA53" s="83" t="s">
        <v>307</v>
      </c>
      <c r="AB53" s="84" t="s">
        <v>15</v>
      </c>
      <c r="AC53" s="214" t="s">
        <v>321</v>
      </c>
      <c r="AD53" s="83" t="s">
        <v>307</v>
      </c>
      <c r="AE53" s="84" t="s">
        <v>15</v>
      </c>
      <c r="AF53" s="214" t="s">
        <v>321</v>
      </c>
      <c r="AG53" s="83" t="s">
        <v>307</v>
      </c>
      <c r="AH53" s="84" t="s">
        <v>15</v>
      </c>
      <c r="AI53" s="214" t="s">
        <v>321</v>
      </c>
      <c r="AJ53" s="83" t="s">
        <v>307</v>
      </c>
      <c r="AK53" s="84" t="s">
        <v>15</v>
      </c>
      <c r="AL53" s="214" t="s">
        <v>321</v>
      </c>
      <c r="AM53" s="148" t="s">
        <v>307</v>
      </c>
      <c r="AN53" s="149" t="s">
        <v>15</v>
      </c>
      <c r="AO53" s="156" t="str">
        <f t="shared" si="1"/>
        <v>NaN</v>
      </c>
      <c r="AP53" s="148" t="s">
        <v>30</v>
      </c>
      <c r="AQ53" s="149" t="s">
        <v>15</v>
      </c>
      <c r="AR53" s="158" t="s">
        <v>321</v>
      </c>
      <c r="AS53" s="148" t="s">
        <v>36</v>
      </c>
      <c r="AT53" s="149" t="s">
        <v>15</v>
      </c>
      <c r="AU53" s="214" t="s">
        <v>321</v>
      </c>
      <c r="AV53" s="83" t="s">
        <v>36</v>
      </c>
      <c r="AW53" s="84" t="s">
        <v>15</v>
      </c>
      <c r="AX53" s="214" t="s">
        <v>321</v>
      </c>
      <c r="AY53" s="83" t="s">
        <v>307</v>
      </c>
      <c r="AZ53" s="84" t="s">
        <v>15</v>
      </c>
      <c r="BA53" s="214" t="s">
        <v>321</v>
      </c>
      <c r="BB53" s="148" t="s">
        <v>30</v>
      </c>
      <c r="BC53" s="149" t="s">
        <v>15</v>
      </c>
      <c r="BD53" s="160">
        <v>0</v>
      </c>
      <c r="BE53" s="148" t="s">
        <v>307</v>
      </c>
      <c r="BF53" s="149" t="s">
        <v>15</v>
      </c>
      <c r="BG53" s="158" t="s">
        <v>321</v>
      </c>
      <c r="BH53" s="148" t="s">
        <v>36</v>
      </c>
      <c r="BI53" s="149" t="s">
        <v>15</v>
      </c>
      <c r="BJ53" s="158" t="s">
        <v>321</v>
      </c>
      <c r="BK53" s="148" t="s">
        <v>30</v>
      </c>
      <c r="BL53" s="149" t="s">
        <v>15</v>
      </c>
      <c r="BM53" s="158" t="s">
        <v>321</v>
      </c>
      <c r="BN53" s="148" t="s">
        <v>36</v>
      </c>
      <c r="BO53" s="149" t="s">
        <v>15</v>
      </c>
      <c r="BP53" s="158" t="s">
        <v>321</v>
      </c>
      <c r="BQ53" s="148" t="s">
        <v>30</v>
      </c>
      <c r="BR53" s="149" t="s">
        <v>15</v>
      </c>
      <c r="BS53" s="158" t="s">
        <v>321</v>
      </c>
      <c r="BT53" s="148" t="s">
        <v>30</v>
      </c>
      <c r="BU53" s="149" t="s">
        <v>15</v>
      </c>
      <c r="BV53" s="158" t="s">
        <v>321</v>
      </c>
      <c r="BW53" s="148" t="s">
        <v>30</v>
      </c>
      <c r="BX53" s="149" t="s">
        <v>15</v>
      </c>
      <c r="BY53" s="158">
        <v>0</v>
      </c>
      <c r="BZ53" s="148" t="s">
        <v>307</v>
      </c>
      <c r="CA53" s="149" t="s">
        <v>15</v>
      </c>
      <c r="CB53" s="158">
        <v>4668.87</v>
      </c>
      <c r="CC53" s="148" t="s">
        <v>307</v>
      </c>
      <c r="CD53" s="149" t="s">
        <v>15</v>
      </c>
      <c r="CE53" s="170" t="s">
        <v>321</v>
      </c>
      <c r="CF53" s="148" t="s">
        <v>30</v>
      </c>
      <c r="CG53" s="149" t="s">
        <v>15</v>
      </c>
      <c r="CH53" s="170" t="s">
        <v>321</v>
      </c>
      <c r="CI53" s="148" t="s">
        <v>30</v>
      </c>
      <c r="CJ53" s="149" t="s">
        <v>15</v>
      </c>
      <c r="CK53" s="170" t="s">
        <v>321</v>
      </c>
      <c r="CL53" s="148" t="s">
        <v>30</v>
      </c>
      <c r="CM53" s="149" t="s">
        <v>15</v>
      </c>
      <c r="CN53" s="170" t="s">
        <v>321</v>
      </c>
      <c r="CO53" s="148" t="s">
        <v>30</v>
      </c>
      <c r="CP53" s="149" t="s">
        <v>15</v>
      </c>
      <c r="CQ53" s="158">
        <v>3057.9</v>
      </c>
      <c r="CR53" s="148" t="s">
        <v>307</v>
      </c>
      <c r="CS53" s="84" t="s">
        <v>15</v>
      </c>
    </row>
    <row r="54" spans="1:97" ht="12" customHeight="1" x14ac:dyDescent="0.2">
      <c r="A54" s="81" t="s">
        <v>238</v>
      </c>
      <c r="B54" s="156" t="str">
        <f t="shared" si="0"/>
        <v>NaN</v>
      </c>
      <c r="C54" s="148" t="s">
        <v>30</v>
      </c>
      <c r="D54" s="149" t="s">
        <v>15</v>
      </c>
      <c r="E54" s="160" t="s">
        <v>321</v>
      </c>
      <c r="F54" s="148" t="s">
        <v>30</v>
      </c>
      <c r="G54" s="149" t="s">
        <v>15</v>
      </c>
      <c r="H54" s="158" t="s">
        <v>321</v>
      </c>
      <c r="I54" s="148" t="s">
        <v>30</v>
      </c>
      <c r="J54" s="149" t="s">
        <v>15</v>
      </c>
      <c r="K54" s="158" t="s">
        <v>321</v>
      </c>
      <c r="L54" s="148" t="s">
        <v>30</v>
      </c>
      <c r="M54" s="149" t="s">
        <v>15</v>
      </c>
      <c r="N54" s="158" t="s">
        <v>321</v>
      </c>
      <c r="O54" s="148" t="s">
        <v>36</v>
      </c>
      <c r="P54" s="149" t="s">
        <v>15</v>
      </c>
      <c r="Q54" s="158">
        <v>4662.87</v>
      </c>
      <c r="R54" s="148" t="s">
        <v>307</v>
      </c>
      <c r="S54" s="149" t="s">
        <v>15</v>
      </c>
      <c r="T54" s="214" t="s">
        <v>321</v>
      </c>
      <c r="U54" s="83" t="s">
        <v>307</v>
      </c>
      <c r="V54" s="84" t="s">
        <v>15</v>
      </c>
      <c r="W54" s="214" t="s">
        <v>321</v>
      </c>
      <c r="X54" s="83" t="s">
        <v>307</v>
      </c>
      <c r="Y54" s="84" t="s">
        <v>15</v>
      </c>
      <c r="Z54" s="214" t="s">
        <v>321</v>
      </c>
      <c r="AA54" s="83" t="s">
        <v>307</v>
      </c>
      <c r="AB54" s="84" t="s">
        <v>15</v>
      </c>
      <c r="AC54" s="214" t="s">
        <v>321</v>
      </c>
      <c r="AD54" s="83" t="s">
        <v>307</v>
      </c>
      <c r="AE54" s="84" t="s">
        <v>15</v>
      </c>
      <c r="AF54" s="214" t="s">
        <v>321</v>
      </c>
      <c r="AG54" s="83" t="s">
        <v>307</v>
      </c>
      <c r="AH54" s="84" t="s">
        <v>15</v>
      </c>
      <c r="AI54" s="214" t="s">
        <v>321</v>
      </c>
      <c r="AJ54" s="83" t="s">
        <v>307</v>
      </c>
      <c r="AK54" s="84" t="s">
        <v>15</v>
      </c>
      <c r="AL54" s="214" t="s">
        <v>321</v>
      </c>
      <c r="AM54" s="148" t="s">
        <v>307</v>
      </c>
      <c r="AN54" s="149" t="s">
        <v>15</v>
      </c>
      <c r="AO54" s="156" t="str">
        <f t="shared" si="1"/>
        <v>NaN</v>
      </c>
      <c r="AP54" s="148" t="s">
        <v>30</v>
      </c>
      <c r="AQ54" s="149" t="s">
        <v>15</v>
      </c>
      <c r="AR54" s="158" t="s">
        <v>321</v>
      </c>
      <c r="AS54" s="148" t="s">
        <v>36</v>
      </c>
      <c r="AT54" s="149" t="s">
        <v>15</v>
      </c>
      <c r="AU54" s="214" t="s">
        <v>321</v>
      </c>
      <c r="AV54" s="83" t="s">
        <v>36</v>
      </c>
      <c r="AW54" s="84" t="s">
        <v>15</v>
      </c>
      <c r="AX54" s="214" t="s">
        <v>321</v>
      </c>
      <c r="AY54" s="83" t="s">
        <v>307</v>
      </c>
      <c r="AZ54" s="84" t="s">
        <v>15</v>
      </c>
      <c r="BA54" s="214" t="s">
        <v>321</v>
      </c>
      <c r="BB54" s="148" t="s">
        <v>30</v>
      </c>
      <c r="BC54" s="149" t="s">
        <v>15</v>
      </c>
      <c r="BD54" s="160">
        <v>0</v>
      </c>
      <c r="BE54" s="148" t="s">
        <v>307</v>
      </c>
      <c r="BF54" s="149" t="s">
        <v>15</v>
      </c>
      <c r="BG54" s="158" t="s">
        <v>321</v>
      </c>
      <c r="BH54" s="148" t="s">
        <v>36</v>
      </c>
      <c r="BI54" s="149" t="s">
        <v>15</v>
      </c>
      <c r="BJ54" s="158" t="s">
        <v>321</v>
      </c>
      <c r="BK54" s="148" t="s">
        <v>30</v>
      </c>
      <c r="BL54" s="149" t="s">
        <v>15</v>
      </c>
      <c r="BM54" s="158" t="s">
        <v>321</v>
      </c>
      <c r="BN54" s="148" t="s">
        <v>36</v>
      </c>
      <c r="BO54" s="149" t="s">
        <v>15</v>
      </c>
      <c r="BP54" s="158" t="s">
        <v>321</v>
      </c>
      <c r="BQ54" s="148" t="s">
        <v>30</v>
      </c>
      <c r="BR54" s="149" t="s">
        <v>15</v>
      </c>
      <c r="BS54" s="158" t="s">
        <v>321</v>
      </c>
      <c r="BT54" s="148" t="s">
        <v>30</v>
      </c>
      <c r="BU54" s="149" t="s">
        <v>15</v>
      </c>
      <c r="BV54" s="158" t="s">
        <v>321</v>
      </c>
      <c r="BW54" s="148" t="s">
        <v>30</v>
      </c>
      <c r="BX54" s="149" t="s">
        <v>15</v>
      </c>
      <c r="BY54" s="158">
        <v>0</v>
      </c>
      <c r="BZ54" s="148" t="s">
        <v>307</v>
      </c>
      <c r="CA54" s="149" t="s">
        <v>15</v>
      </c>
      <c r="CB54" s="158">
        <v>4662.87</v>
      </c>
      <c r="CC54" s="148" t="s">
        <v>307</v>
      </c>
      <c r="CD54" s="149" t="s">
        <v>15</v>
      </c>
      <c r="CE54" s="170" t="s">
        <v>321</v>
      </c>
      <c r="CF54" s="148" t="s">
        <v>30</v>
      </c>
      <c r="CG54" s="149" t="s">
        <v>15</v>
      </c>
      <c r="CH54" s="170" t="s">
        <v>321</v>
      </c>
      <c r="CI54" s="148" t="s">
        <v>30</v>
      </c>
      <c r="CJ54" s="149" t="s">
        <v>15</v>
      </c>
      <c r="CK54" s="170" t="s">
        <v>321</v>
      </c>
      <c r="CL54" s="148" t="s">
        <v>30</v>
      </c>
      <c r="CM54" s="149" t="s">
        <v>15</v>
      </c>
      <c r="CN54" s="170" t="s">
        <v>321</v>
      </c>
      <c r="CO54" s="148" t="s">
        <v>30</v>
      </c>
      <c r="CP54" s="149" t="s">
        <v>15</v>
      </c>
      <c r="CQ54" s="158">
        <v>3705.5</v>
      </c>
      <c r="CR54" s="148" t="s">
        <v>307</v>
      </c>
      <c r="CS54" s="84" t="s">
        <v>15</v>
      </c>
    </row>
    <row r="55" spans="1:97" ht="12" customHeight="1" x14ac:dyDescent="0.2">
      <c r="A55" s="81" t="s">
        <v>239</v>
      </c>
      <c r="B55" s="156" t="str">
        <f t="shared" si="0"/>
        <v>NaN</v>
      </c>
      <c r="C55" s="148" t="s">
        <v>30</v>
      </c>
      <c r="D55" s="149" t="s">
        <v>15</v>
      </c>
      <c r="E55" s="160" t="s">
        <v>321</v>
      </c>
      <c r="F55" s="148" t="s">
        <v>30</v>
      </c>
      <c r="G55" s="149" t="s">
        <v>15</v>
      </c>
      <c r="H55" s="158" t="s">
        <v>321</v>
      </c>
      <c r="I55" s="148" t="s">
        <v>30</v>
      </c>
      <c r="J55" s="149" t="s">
        <v>15</v>
      </c>
      <c r="K55" s="158" t="s">
        <v>321</v>
      </c>
      <c r="L55" s="148" t="s">
        <v>30</v>
      </c>
      <c r="M55" s="149" t="s">
        <v>15</v>
      </c>
      <c r="N55" s="158" t="s">
        <v>321</v>
      </c>
      <c r="O55" s="148" t="s">
        <v>36</v>
      </c>
      <c r="P55" s="149" t="s">
        <v>15</v>
      </c>
      <c r="Q55" s="158">
        <v>5032.87</v>
      </c>
      <c r="R55" s="148" t="s">
        <v>307</v>
      </c>
      <c r="S55" s="149" t="s">
        <v>15</v>
      </c>
      <c r="T55" s="214" t="s">
        <v>321</v>
      </c>
      <c r="U55" s="83" t="s">
        <v>307</v>
      </c>
      <c r="V55" s="84" t="s">
        <v>15</v>
      </c>
      <c r="W55" s="214" t="s">
        <v>321</v>
      </c>
      <c r="X55" s="83" t="s">
        <v>307</v>
      </c>
      <c r="Y55" s="84" t="s">
        <v>15</v>
      </c>
      <c r="Z55" s="214" t="s">
        <v>321</v>
      </c>
      <c r="AA55" s="83" t="s">
        <v>307</v>
      </c>
      <c r="AB55" s="84" t="s">
        <v>15</v>
      </c>
      <c r="AC55" s="214" t="s">
        <v>321</v>
      </c>
      <c r="AD55" s="83" t="s">
        <v>307</v>
      </c>
      <c r="AE55" s="84" t="s">
        <v>15</v>
      </c>
      <c r="AF55" s="214" t="s">
        <v>321</v>
      </c>
      <c r="AG55" s="83" t="s">
        <v>307</v>
      </c>
      <c r="AH55" s="84" t="s">
        <v>15</v>
      </c>
      <c r="AI55" s="214" t="s">
        <v>321</v>
      </c>
      <c r="AJ55" s="83" t="s">
        <v>307</v>
      </c>
      <c r="AK55" s="84" t="s">
        <v>15</v>
      </c>
      <c r="AL55" s="214" t="s">
        <v>321</v>
      </c>
      <c r="AM55" s="148" t="s">
        <v>307</v>
      </c>
      <c r="AN55" s="149" t="s">
        <v>15</v>
      </c>
      <c r="AO55" s="156" t="str">
        <f t="shared" si="1"/>
        <v>NaN</v>
      </c>
      <c r="AP55" s="148" t="s">
        <v>30</v>
      </c>
      <c r="AQ55" s="149" t="s">
        <v>15</v>
      </c>
      <c r="AR55" s="158" t="s">
        <v>321</v>
      </c>
      <c r="AS55" s="148" t="s">
        <v>36</v>
      </c>
      <c r="AT55" s="149" t="s">
        <v>15</v>
      </c>
      <c r="AU55" s="214" t="s">
        <v>321</v>
      </c>
      <c r="AV55" s="83" t="s">
        <v>36</v>
      </c>
      <c r="AW55" s="84" t="s">
        <v>15</v>
      </c>
      <c r="AX55" s="214" t="s">
        <v>321</v>
      </c>
      <c r="AY55" s="83" t="s">
        <v>307</v>
      </c>
      <c r="AZ55" s="84" t="s">
        <v>15</v>
      </c>
      <c r="BA55" s="214" t="s">
        <v>321</v>
      </c>
      <c r="BB55" s="148" t="s">
        <v>30</v>
      </c>
      <c r="BC55" s="149" t="s">
        <v>15</v>
      </c>
      <c r="BD55" s="160">
        <v>0</v>
      </c>
      <c r="BE55" s="148" t="s">
        <v>307</v>
      </c>
      <c r="BF55" s="149" t="s">
        <v>15</v>
      </c>
      <c r="BG55" s="158" t="s">
        <v>321</v>
      </c>
      <c r="BH55" s="148" t="s">
        <v>36</v>
      </c>
      <c r="BI55" s="149" t="s">
        <v>15</v>
      </c>
      <c r="BJ55" s="158" t="s">
        <v>321</v>
      </c>
      <c r="BK55" s="148" t="s">
        <v>30</v>
      </c>
      <c r="BL55" s="149" t="s">
        <v>15</v>
      </c>
      <c r="BM55" s="158" t="s">
        <v>321</v>
      </c>
      <c r="BN55" s="148" t="s">
        <v>36</v>
      </c>
      <c r="BO55" s="149" t="s">
        <v>15</v>
      </c>
      <c r="BP55" s="158" t="s">
        <v>321</v>
      </c>
      <c r="BQ55" s="148" t="s">
        <v>30</v>
      </c>
      <c r="BR55" s="149" t="s">
        <v>15</v>
      </c>
      <c r="BS55" s="158" t="s">
        <v>321</v>
      </c>
      <c r="BT55" s="148" t="s">
        <v>30</v>
      </c>
      <c r="BU55" s="149" t="s">
        <v>15</v>
      </c>
      <c r="BV55" s="158" t="s">
        <v>321</v>
      </c>
      <c r="BW55" s="148" t="s">
        <v>30</v>
      </c>
      <c r="BX55" s="149" t="s">
        <v>15</v>
      </c>
      <c r="BY55" s="158">
        <v>0</v>
      </c>
      <c r="BZ55" s="148" t="s">
        <v>307</v>
      </c>
      <c r="CA55" s="149" t="s">
        <v>15</v>
      </c>
      <c r="CB55" s="158">
        <v>5032.87</v>
      </c>
      <c r="CC55" s="148" t="s">
        <v>307</v>
      </c>
      <c r="CD55" s="149" t="s">
        <v>15</v>
      </c>
      <c r="CE55" s="170" t="s">
        <v>321</v>
      </c>
      <c r="CF55" s="148" t="s">
        <v>30</v>
      </c>
      <c r="CG55" s="149" t="s">
        <v>15</v>
      </c>
      <c r="CH55" s="170" t="s">
        <v>321</v>
      </c>
      <c r="CI55" s="148" t="s">
        <v>30</v>
      </c>
      <c r="CJ55" s="149" t="s">
        <v>15</v>
      </c>
      <c r="CK55" s="170" t="s">
        <v>321</v>
      </c>
      <c r="CL55" s="148" t="s">
        <v>30</v>
      </c>
      <c r="CM55" s="149" t="s">
        <v>15</v>
      </c>
      <c r="CN55" s="170" t="s">
        <v>321</v>
      </c>
      <c r="CO55" s="148" t="s">
        <v>30</v>
      </c>
      <c r="CP55" s="149" t="s">
        <v>15</v>
      </c>
      <c r="CQ55" s="158">
        <v>4905.1000000000004</v>
      </c>
      <c r="CR55" s="148" t="s">
        <v>307</v>
      </c>
      <c r="CS55" s="84" t="s">
        <v>15</v>
      </c>
    </row>
    <row r="56" spans="1:97" ht="12" customHeight="1" x14ac:dyDescent="0.2">
      <c r="A56" s="81" t="s">
        <v>240</v>
      </c>
      <c r="B56" s="156" t="str">
        <f t="shared" si="0"/>
        <v>NaN</v>
      </c>
      <c r="C56" s="148" t="s">
        <v>30</v>
      </c>
      <c r="D56" s="149" t="s">
        <v>15</v>
      </c>
      <c r="E56" s="160" t="s">
        <v>321</v>
      </c>
      <c r="F56" s="148" t="s">
        <v>30</v>
      </c>
      <c r="G56" s="149" t="s">
        <v>15</v>
      </c>
      <c r="H56" s="158" t="s">
        <v>321</v>
      </c>
      <c r="I56" s="148" t="s">
        <v>30</v>
      </c>
      <c r="J56" s="149" t="s">
        <v>15</v>
      </c>
      <c r="K56" s="158" t="s">
        <v>321</v>
      </c>
      <c r="L56" s="148" t="s">
        <v>30</v>
      </c>
      <c r="M56" s="149" t="s">
        <v>15</v>
      </c>
      <c r="N56" s="158" t="s">
        <v>321</v>
      </c>
      <c r="O56" s="148" t="s">
        <v>36</v>
      </c>
      <c r="P56" s="149" t="s">
        <v>15</v>
      </c>
      <c r="Q56" s="158">
        <v>5855.87</v>
      </c>
      <c r="R56" s="148" t="s">
        <v>307</v>
      </c>
      <c r="S56" s="149" t="s">
        <v>15</v>
      </c>
      <c r="T56" s="214" t="s">
        <v>321</v>
      </c>
      <c r="U56" s="83" t="s">
        <v>307</v>
      </c>
      <c r="V56" s="84" t="s">
        <v>15</v>
      </c>
      <c r="W56" s="214" t="s">
        <v>321</v>
      </c>
      <c r="X56" s="83" t="s">
        <v>307</v>
      </c>
      <c r="Y56" s="84" t="s">
        <v>15</v>
      </c>
      <c r="Z56" s="214" t="s">
        <v>321</v>
      </c>
      <c r="AA56" s="83" t="s">
        <v>307</v>
      </c>
      <c r="AB56" s="84" t="s">
        <v>15</v>
      </c>
      <c r="AC56" s="214" t="s">
        <v>321</v>
      </c>
      <c r="AD56" s="83" t="s">
        <v>307</v>
      </c>
      <c r="AE56" s="84" t="s">
        <v>15</v>
      </c>
      <c r="AF56" s="214" t="s">
        <v>321</v>
      </c>
      <c r="AG56" s="83" t="s">
        <v>307</v>
      </c>
      <c r="AH56" s="84" t="s">
        <v>15</v>
      </c>
      <c r="AI56" s="214" t="s">
        <v>321</v>
      </c>
      <c r="AJ56" s="83" t="s">
        <v>307</v>
      </c>
      <c r="AK56" s="84" t="s">
        <v>15</v>
      </c>
      <c r="AL56" s="214" t="s">
        <v>321</v>
      </c>
      <c r="AM56" s="148" t="s">
        <v>307</v>
      </c>
      <c r="AN56" s="149" t="s">
        <v>15</v>
      </c>
      <c r="AO56" s="156" t="str">
        <f t="shared" si="1"/>
        <v>NaN</v>
      </c>
      <c r="AP56" s="148" t="s">
        <v>30</v>
      </c>
      <c r="AQ56" s="149" t="s">
        <v>15</v>
      </c>
      <c r="AR56" s="158" t="s">
        <v>321</v>
      </c>
      <c r="AS56" s="148" t="s">
        <v>36</v>
      </c>
      <c r="AT56" s="149" t="s">
        <v>15</v>
      </c>
      <c r="AU56" s="214" t="s">
        <v>321</v>
      </c>
      <c r="AV56" s="83" t="s">
        <v>36</v>
      </c>
      <c r="AW56" s="84" t="s">
        <v>15</v>
      </c>
      <c r="AX56" s="214" t="s">
        <v>321</v>
      </c>
      <c r="AY56" s="83" t="s">
        <v>307</v>
      </c>
      <c r="AZ56" s="84" t="s">
        <v>15</v>
      </c>
      <c r="BA56" s="214" t="s">
        <v>321</v>
      </c>
      <c r="BB56" s="148" t="s">
        <v>30</v>
      </c>
      <c r="BC56" s="149" t="s">
        <v>15</v>
      </c>
      <c r="BD56" s="160">
        <v>0</v>
      </c>
      <c r="BE56" s="148" t="s">
        <v>307</v>
      </c>
      <c r="BF56" s="149" t="s">
        <v>15</v>
      </c>
      <c r="BG56" s="158" t="s">
        <v>321</v>
      </c>
      <c r="BH56" s="148" t="s">
        <v>36</v>
      </c>
      <c r="BI56" s="149" t="s">
        <v>15</v>
      </c>
      <c r="BJ56" s="158" t="s">
        <v>321</v>
      </c>
      <c r="BK56" s="148" t="s">
        <v>30</v>
      </c>
      <c r="BL56" s="149" t="s">
        <v>15</v>
      </c>
      <c r="BM56" s="158" t="s">
        <v>321</v>
      </c>
      <c r="BN56" s="148" t="s">
        <v>36</v>
      </c>
      <c r="BO56" s="149" t="s">
        <v>15</v>
      </c>
      <c r="BP56" s="158" t="s">
        <v>321</v>
      </c>
      <c r="BQ56" s="148" t="s">
        <v>30</v>
      </c>
      <c r="BR56" s="149" t="s">
        <v>15</v>
      </c>
      <c r="BS56" s="158" t="s">
        <v>321</v>
      </c>
      <c r="BT56" s="148" t="s">
        <v>30</v>
      </c>
      <c r="BU56" s="149" t="s">
        <v>15</v>
      </c>
      <c r="BV56" s="158" t="s">
        <v>321</v>
      </c>
      <c r="BW56" s="148" t="s">
        <v>30</v>
      </c>
      <c r="BX56" s="149" t="s">
        <v>15</v>
      </c>
      <c r="BY56" s="158">
        <v>0</v>
      </c>
      <c r="BZ56" s="148" t="s">
        <v>307</v>
      </c>
      <c r="CA56" s="149" t="s">
        <v>15</v>
      </c>
      <c r="CB56" s="158">
        <v>5855.87</v>
      </c>
      <c r="CC56" s="148" t="s">
        <v>307</v>
      </c>
      <c r="CD56" s="149" t="s">
        <v>15</v>
      </c>
      <c r="CE56" s="170" t="s">
        <v>321</v>
      </c>
      <c r="CF56" s="148" t="s">
        <v>30</v>
      </c>
      <c r="CG56" s="149" t="s">
        <v>15</v>
      </c>
      <c r="CH56" s="170" t="s">
        <v>321</v>
      </c>
      <c r="CI56" s="148" t="s">
        <v>30</v>
      </c>
      <c r="CJ56" s="149" t="s">
        <v>15</v>
      </c>
      <c r="CK56" s="170" t="s">
        <v>321</v>
      </c>
      <c r="CL56" s="148" t="s">
        <v>30</v>
      </c>
      <c r="CM56" s="149" t="s">
        <v>15</v>
      </c>
      <c r="CN56" s="170" t="s">
        <v>321</v>
      </c>
      <c r="CO56" s="148" t="s">
        <v>30</v>
      </c>
      <c r="CP56" s="149" t="s">
        <v>15</v>
      </c>
      <c r="CQ56" s="158">
        <v>4823.6000000000004</v>
      </c>
      <c r="CR56" s="148" t="s">
        <v>307</v>
      </c>
      <c r="CS56" s="84" t="s">
        <v>15</v>
      </c>
    </row>
    <row r="57" spans="1:97" ht="12" customHeight="1" x14ac:dyDescent="0.2">
      <c r="A57" s="81" t="s">
        <v>241</v>
      </c>
      <c r="B57" s="156" t="str">
        <f t="shared" si="0"/>
        <v>NaN</v>
      </c>
      <c r="C57" s="148" t="s">
        <v>30</v>
      </c>
      <c r="D57" s="149" t="s">
        <v>15</v>
      </c>
      <c r="E57" s="160" t="s">
        <v>321</v>
      </c>
      <c r="F57" s="148" t="s">
        <v>30</v>
      </c>
      <c r="G57" s="149" t="s">
        <v>15</v>
      </c>
      <c r="H57" s="158" t="s">
        <v>321</v>
      </c>
      <c r="I57" s="148" t="s">
        <v>30</v>
      </c>
      <c r="J57" s="149" t="s">
        <v>15</v>
      </c>
      <c r="K57" s="158" t="s">
        <v>321</v>
      </c>
      <c r="L57" s="148" t="s">
        <v>30</v>
      </c>
      <c r="M57" s="149" t="s">
        <v>15</v>
      </c>
      <c r="N57" s="158" t="s">
        <v>321</v>
      </c>
      <c r="O57" s="148" t="s">
        <v>36</v>
      </c>
      <c r="P57" s="149" t="s">
        <v>15</v>
      </c>
      <c r="Q57" s="158">
        <v>4633.87</v>
      </c>
      <c r="R57" s="148" t="s">
        <v>307</v>
      </c>
      <c r="S57" s="149" t="s">
        <v>15</v>
      </c>
      <c r="T57" s="214" t="s">
        <v>321</v>
      </c>
      <c r="U57" s="83" t="s">
        <v>307</v>
      </c>
      <c r="V57" s="84" t="s">
        <v>15</v>
      </c>
      <c r="W57" s="214" t="s">
        <v>321</v>
      </c>
      <c r="X57" s="83" t="s">
        <v>307</v>
      </c>
      <c r="Y57" s="84" t="s">
        <v>15</v>
      </c>
      <c r="Z57" s="214" t="s">
        <v>321</v>
      </c>
      <c r="AA57" s="83" t="s">
        <v>307</v>
      </c>
      <c r="AB57" s="84" t="s">
        <v>15</v>
      </c>
      <c r="AC57" s="214" t="s">
        <v>321</v>
      </c>
      <c r="AD57" s="83" t="s">
        <v>307</v>
      </c>
      <c r="AE57" s="84" t="s">
        <v>15</v>
      </c>
      <c r="AF57" s="214" t="s">
        <v>321</v>
      </c>
      <c r="AG57" s="83" t="s">
        <v>307</v>
      </c>
      <c r="AH57" s="84" t="s">
        <v>15</v>
      </c>
      <c r="AI57" s="214" t="s">
        <v>321</v>
      </c>
      <c r="AJ57" s="83" t="s">
        <v>307</v>
      </c>
      <c r="AK57" s="84" t="s">
        <v>15</v>
      </c>
      <c r="AL57" s="214" t="s">
        <v>321</v>
      </c>
      <c r="AM57" s="148" t="s">
        <v>307</v>
      </c>
      <c r="AN57" s="149" t="s">
        <v>15</v>
      </c>
      <c r="AO57" s="156" t="str">
        <f t="shared" si="1"/>
        <v>NaN</v>
      </c>
      <c r="AP57" s="148" t="s">
        <v>30</v>
      </c>
      <c r="AQ57" s="149" t="s">
        <v>15</v>
      </c>
      <c r="AR57" s="158" t="s">
        <v>321</v>
      </c>
      <c r="AS57" s="148" t="s">
        <v>36</v>
      </c>
      <c r="AT57" s="149" t="s">
        <v>15</v>
      </c>
      <c r="AU57" s="214" t="s">
        <v>321</v>
      </c>
      <c r="AV57" s="83" t="s">
        <v>36</v>
      </c>
      <c r="AW57" s="84" t="s">
        <v>15</v>
      </c>
      <c r="AX57" s="214" t="s">
        <v>321</v>
      </c>
      <c r="AY57" s="83" t="s">
        <v>307</v>
      </c>
      <c r="AZ57" s="84" t="s">
        <v>15</v>
      </c>
      <c r="BA57" s="214" t="s">
        <v>321</v>
      </c>
      <c r="BB57" s="148" t="s">
        <v>30</v>
      </c>
      <c r="BC57" s="149" t="s">
        <v>15</v>
      </c>
      <c r="BD57" s="160">
        <v>0</v>
      </c>
      <c r="BE57" s="148" t="s">
        <v>307</v>
      </c>
      <c r="BF57" s="149" t="s">
        <v>15</v>
      </c>
      <c r="BG57" s="158" t="s">
        <v>321</v>
      </c>
      <c r="BH57" s="148" t="s">
        <v>36</v>
      </c>
      <c r="BI57" s="149" t="s">
        <v>15</v>
      </c>
      <c r="BJ57" s="158" t="s">
        <v>321</v>
      </c>
      <c r="BK57" s="148" t="s">
        <v>30</v>
      </c>
      <c r="BL57" s="149" t="s">
        <v>15</v>
      </c>
      <c r="BM57" s="158" t="s">
        <v>321</v>
      </c>
      <c r="BN57" s="148" t="s">
        <v>36</v>
      </c>
      <c r="BO57" s="149" t="s">
        <v>15</v>
      </c>
      <c r="BP57" s="158" t="s">
        <v>321</v>
      </c>
      <c r="BQ57" s="148" t="s">
        <v>30</v>
      </c>
      <c r="BR57" s="149" t="s">
        <v>15</v>
      </c>
      <c r="BS57" s="158" t="s">
        <v>321</v>
      </c>
      <c r="BT57" s="148" t="s">
        <v>30</v>
      </c>
      <c r="BU57" s="149" t="s">
        <v>15</v>
      </c>
      <c r="BV57" s="158" t="s">
        <v>321</v>
      </c>
      <c r="BW57" s="148" t="s">
        <v>30</v>
      </c>
      <c r="BX57" s="149" t="s">
        <v>15</v>
      </c>
      <c r="BY57" s="158">
        <v>0</v>
      </c>
      <c r="BZ57" s="148" t="s">
        <v>307</v>
      </c>
      <c r="CA57" s="149" t="s">
        <v>15</v>
      </c>
      <c r="CB57" s="158">
        <v>4633.87</v>
      </c>
      <c r="CC57" s="148" t="s">
        <v>307</v>
      </c>
      <c r="CD57" s="149" t="s">
        <v>15</v>
      </c>
      <c r="CE57" s="170" t="s">
        <v>321</v>
      </c>
      <c r="CF57" s="148" t="s">
        <v>30</v>
      </c>
      <c r="CG57" s="149" t="s">
        <v>15</v>
      </c>
      <c r="CH57" s="170" t="s">
        <v>321</v>
      </c>
      <c r="CI57" s="148" t="s">
        <v>30</v>
      </c>
      <c r="CJ57" s="149" t="s">
        <v>15</v>
      </c>
      <c r="CK57" s="170" t="s">
        <v>321</v>
      </c>
      <c r="CL57" s="148" t="s">
        <v>30</v>
      </c>
      <c r="CM57" s="149" t="s">
        <v>15</v>
      </c>
      <c r="CN57" s="170" t="s">
        <v>321</v>
      </c>
      <c r="CO57" s="148" t="s">
        <v>30</v>
      </c>
      <c r="CP57" s="149" t="s">
        <v>15</v>
      </c>
      <c r="CQ57" s="158">
        <v>5824</v>
      </c>
      <c r="CR57" s="148" t="s">
        <v>307</v>
      </c>
      <c r="CS57" s="84" t="s">
        <v>15</v>
      </c>
    </row>
    <row r="58" spans="1:97" ht="12" customHeight="1" x14ac:dyDescent="0.2">
      <c r="A58" s="81" t="s">
        <v>242</v>
      </c>
      <c r="B58" s="156">
        <f t="shared" si="0"/>
        <v>3240.5</v>
      </c>
      <c r="C58" s="148" t="s">
        <v>307</v>
      </c>
      <c r="D58" s="149" t="s">
        <v>15</v>
      </c>
      <c r="E58" s="160">
        <v>88.9</v>
      </c>
      <c r="F58" s="148" t="s">
        <v>307</v>
      </c>
      <c r="G58" s="149" t="s">
        <v>15</v>
      </c>
      <c r="H58" s="158">
        <v>3151.6</v>
      </c>
      <c r="I58" s="148" t="s">
        <v>307</v>
      </c>
      <c r="J58" s="149" t="s">
        <v>15</v>
      </c>
      <c r="K58" s="158">
        <v>0</v>
      </c>
      <c r="L58" s="148" t="s">
        <v>307</v>
      </c>
      <c r="M58" s="149" t="s">
        <v>15</v>
      </c>
      <c r="N58" s="158" t="s">
        <v>321</v>
      </c>
      <c r="O58" s="148" t="s">
        <v>36</v>
      </c>
      <c r="P58" s="149" t="s">
        <v>15</v>
      </c>
      <c r="Q58" s="158">
        <v>2691.37</v>
      </c>
      <c r="R58" s="148" t="s">
        <v>307</v>
      </c>
      <c r="S58" s="149" t="s">
        <v>15</v>
      </c>
      <c r="T58" s="215" t="s">
        <v>321</v>
      </c>
      <c r="U58" s="216" t="s">
        <v>307</v>
      </c>
      <c r="V58" s="217" t="s">
        <v>15</v>
      </c>
      <c r="W58" s="215" t="s">
        <v>321</v>
      </c>
      <c r="X58" s="216" t="s">
        <v>307</v>
      </c>
      <c r="Y58" s="217" t="s">
        <v>15</v>
      </c>
      <c r="Z58" s="215" t="s">
        <v>321</v>
      </c>
      <c r="AA58" s="216" t="s">
        <v>307</v>
      </c>
      <c r="AB58" s="217" t="s">
        <v>15</v>
      </c>
      <c r="AC58" s="215" t="s">
        <v>321</v>
      </c>
      <c r="AD58" s="216" t="s">
        <v>307</v>
      </c>
      <c r="AE58" s="217" t="s">
        <v>15</v>
      </c>
      <c r="AF58" s="215" t="s">
        <v>321</v>
      </c>
      <c r="AG58" s="216" t="s">
        <v>307</v>
      </c>
      <c r="AH58" s="217" t="s">
        <v>15</v>
      </c>
      <c r="AI58" s="215" t="s">
        <v>321</v>
      </c>
      <c r="AJ58" s="216" t="s">
        <v>307</v>
      </c>
      <c r="AK58" s="217" t="s">
        <v>15</v>
      </c>
      <c r="AL58" s="215" t="s">
        <v>321</v>
      </c>
      <c r="AM58" s="148" t="s">
        <v>307</v>
      </c>
      <c r="AN58" s="149" t="s">
        <v>15</v>
      </c>
      <c r="AO58" s="156">
        <f t="shared" si="1"/>
        <v>10271.4</v>
      </c>
      <c r="AP58" s="148" t="s">
        <v>307</v>
      </c>
      <c r="AQ58" s="149" t="s">
        <v>15</v>
      </c>
      <c r="AR58" s="158" t="s">
        <v>321</v>
      </c>
      <c r="AS58" s="148" t="s">
        <v>36</v>
      </c>
      <c r="AT58" s="149" t="s">
        <v>15</v>
      </c>
      <c r="AU58" s="215" t="s">
        <v>321</v>
      </c>
      <c r="AV58" s="216" t="s">
        <v>36</v>
      </c>
      <c r="AW58" s="217" t="s">
        <v>15</v>
      </c>
      <c r="AX58" s="215">
        <v>3745.5</v>
      </c>
      <c r="AY58" s="216" t="s">
        <v>307</v>
      </c>
      <c r="AZ58" s="217" t="s">
        <v>15</v>
      </c>
      <c r="BA58" s="215">
        <v>6525.9</v>
      </c>
      <c r="BB58" s="148" t="s">
        <v>307</v>
      </c>
      <c r="BC58" s="149" t="s">
        <v>15</v>
      </c>
      <c r="BD58" s="160">
        <v>0</v>
      </c>
      <c r="BE58" s="148" t="s">
        <v>307</v>
      </c>
      <c r="BF58" s="149" t="s">
        <v>15</v>
      </c>
      <c r="BG58" s="158" t="s">
        <v>321</v>
      </c>
      <c r="BH58" s="148" t="s">
        <v>36</v>
      </c>
      <c r="BI58" s="149" t="s">
        <v>15</v>
      </c>
      <c r="BJ58" s="158">
        <v>13511.9</v>
      </c>
      <c r="BK58" s="148" t="s">
        <v>307</v>
      </c>
      <c r="BL58" s="149" t="s">
        <v>15</v>
      </c>
      <c r="BM58" s="158" t="s">
        <v>321</v>
      </c>
      <c r="BN58" s="148" t="s">
        <v>36</v>
      </c>
      <c r="BO58" s="149" t="s">
        <v>15</v>
      </c>
      <c r="BP58" s="158">
        <v>88.9</v>
      </c>
      <c r="BQ58" s="148" t="s">
        <v>307</v>
      </c>
      <c r="BR58" s="149" t="s">
        <v>15</v>
      </c>
      <c r="BS58" s="158">
        <v>6897.1</v>
      </c>
      <c r="BT58" s="148" t="s">
        <v>307</v>
      </c>
      <c r="BU58" s="149" t="s">
        <v>15</v>
      </c>
      <c r="BV58" s="158">
        <v>6525.9</v>
      </c>
      <c r="BW58" s="148" t="s">
        <v>307</v>
      </c>
      <c r="BX58" s="149" t="s">
        <v>15</v>
      </c>
      <c r="BY58" s="158">
        <v>0</v>
      </c>
      <c r="BZ58" s="148" t="s">
        <v>307</v>
      </c>
      <c r="CA58" s="149" t="s">
        <v>15</v>
      </c>
      <c r="CB58" s="158">
        <v>2691.37</v>
      </c>
      <c r="CC58" s="148" t="s">
        <v>307</v>
      </c>
      <c r="CD58" s="149" t="s">
        <v>15</v>
      </c>
      <c r="CE58" s="170" t="s">
        <v>321</v>
      </c>
      <c r="CF58" s="148" t="s">
        <v>30</v>
      </c>
      <c r="CG58" s="149" t="s">
        <v>15</v>
      </c>
      <c r="CH58" s="170" t="s">
        <v>321</v>
      </c>
      <c r="CI58" s="148" t="s">
        <v>30</v>
      </c>
      <c r="CJ58" s="149" t="s">
        <v>15</v>
      </c>
      <c r="CK58" s="170" t="s">
        <v>321</v>
      </c>
      <c r="CL58" s="148" t="s">
        <v>30</v>
      </c>
      <c r="CM58" s="149" t="s">
        <v>15</v>
      </c>
      <c r="CN58" s="170" t="s">
        <v>321</v>
      </c>
      <c r="CO58" s="148" t="s">
        <v>307</v>
      </c>
      <c r="CP58" s="149" t="s">
        <v>15</v>
      </c>
      <c r="CQ58" s="158">
        <v>7080.9</v>
      </c>
      <c r="CR58" s="148" t="s">
        <v>307</v>
      </c>
      <c r="CS58" s="84" t="s">
        <v>15</v>
      </c>
    </row>
    <row r="59" spans="1:97" ht="12" customHeight="1" x14ac:dyDescent="0.2">
      <c r="A59" s="81" t="s">
        <v>243</v>
      </c>
      <c r="B59" s="156">
        <f t="shared" si="0"/>
        <v>4021</v>
      </c>
      <c r="C59" s="148" t="s">
        <v>307</v>
      </c>
      <c r="D59" s="149" t="s">
        <v>15</v>
      </c>
      <c r="E59" s="160">
        <v>134.30000000000001</v>
      </c>
      <c r="F59" s="148" t="s">
        <v>307</v>
      </c>
      <c r="G59" s="149" t="s">
        <v>15</v>
      </c>
      <c r="H59" s="158">
        <v>3886.7</v>
      </c>
      <c r="I59" s="148" t="s">
        <v>307</v>
      </c>
      <c r="J59" s="149" t="s">
        <v>15</v>
      </c>
      <c r="K59" s="158">
        <v>0</v>
      </c>
      <c r="L59" s="148" t="s">
        <v>307</v>
      </c>
      <c r="M59" s="149" t="s">
        <v>15</v>
      </c>
      <c r="N59" s="158" t="s">
        <v>321</v>
      </c>
      <c r="O59" s="148" t="s">
        <v>36</v>
      </c>
      <c r="P59" s="149" t="s">
        <v>15</v>
      </c>
      <c r="Q59" s="158">
        <v>2526.89</v>
      </c>
      <c r="R59" s="148" t="s">
        <v>307</v>
      </c>
      <c r="S59" s="149" t="s">
        <v>15</v>
      </c>
      <c r="T59" s="215" t="s">
        <v>321</v>
      </c>
      <c r="U59" s="216" t="s">
        <v>307</v>
      </c>
      <c r="V59" s="217" t="s">
        <v>15</v>
      </c>
      <c r="W59" s="215" t="s">
        <v>321</v>
      </c>
      <c r="X59" s="216" t="s">
        <v>307</v>
      </c>
      <c r="Y59" s="217" t="s">
        <v>15</v>
      </c>
      <c r="Z59" s="215" t="s">
        <v>321</v>
      </c>
      <c r="AA59" s="216" t="s">
        <v>307</v>
      </c>
      <c r="AB59" s="217" t="s">
        <v>15</v>
      </c>
      <c r="AC59" s="215" t="s">
        <v>321</v>
      </c>
      <c r="AD59" s="216" t="s">
        <v>307</v>
      </c>
      <c r="AE59" s="217" t="s">
        <v>15</v>
      </c>
      <c r="AF59" s="215" t="s">
        <v>321</v>
      </c>
      <c r="AG59" s="216" t="s">
        <v>307</v>
      </c>
      <c r="AH59" s="217" t="s">
        <v>15</v>
      </c>
      <c r="AI59" s="215" t="s">
        <v>321</v>
      </c>
      <c r="AJ59" s="216" t="s">
        <v>307</v>
      </c>
      <c r="AK59" s="217" t="s">
        <v>15</v>
      </c>
      <c r="AL59" s="215" t="s">
        <v>321</v>
      </c>
      <c r="AM59" s="148" t="s">
        <v>307</v>
      </c>
      <c r="AN59" s="149" t="s">
        <v>15</v>
      </c>
      <c r="AO59" s="156">
        <f t="shared" si="1"/>
        <v>11030.4</v>
      </c>
      <c r="AP59" s="148" t="s">
        <v>307</v>
      </c>
      <c r="AQ59" s="149" t="s">
        <v>15</v>
      </c>
      <c r="AR59" s="158" t="s">
        <v>321</v>
      </c>
      <c r="AS59" s="148" t="s">
        <v>36</v>
      </c>
      <c r="AT59" s="149" t="s">
        <v>15</v>
      </c>
      <c r="AU59" s="215" t="s">
        <v>321</v>
      </c>
      <c r="AV59" s="216" t="s">
        <v>36</v>
      </c>
      <c r="AW59" s="217" t="s">
        <v>15</v>
      </c>
      <c r="AX59" s="215">
        <v>3367.5</v>
      </c>
      <c r="AY59" s="216" t="s">
        <v>307</v>
      </c>
      <c r="AZ59" s="217" t="s">
        <v>15</v>
      </c>
      <c r="BA59" s="215">
        <v>7662.9</v>
      </c>
      <c r="BB59" s="148" t="s">
        <v>307</v>
      </c>
      <c r="BC59" s="149" t="s">
        <v>15</v>
      </c>
      <c r="BD59" s="160">
        <v>0</v>
      </c>
      <c r="BE59" s="148" t="s">
        <v>307</v>
      </c>
      <c r="BF59" s="149" t="s">
        <v>15</v>
      </c>
      <c r="BG59" s="158" t="s">
        <v>321</v>
      </c>
      <c r="BH59" s="148" t="s">
        <v>36</v>
      </c>
      <c r="BI59" s="149" t="s">
        <v>15</v>
      </c>
      <c r="BJ59" s="158">
        <v>15051.4</v>
      </c>
      <c r="BK59" s="148" t="s">
        <v>307</v>
      </c>
      <c r="BL59" s="149" t="s">
        <v>15</v>
      </c>
      <c r="BM59" s="158" t="s">
        <v>321</v>
      </c>
      <c r="BN59" s="148" t="s">
        <v>36</v>
      </c>
      <c r="BO59" s="149" t="s">
        <v>15</v>
      </c>
      <c r="BP59" s="158">
        <v>134.30000000000001</v>
      </c>
      <c r="BQ59" s="148" t="s">
        <v>307</v>
      </c>
      <c r="BR59" s="149" t="s">
        <v>15</v>
      </c>
      <c r="BS59" s="158">
        <v>7254.2</v>
      </c>
      <c r="BT59" s="148" t="s">
        <v>307</v>
      </c>
      <c r="BU59" s="149" t="s">
        <v>15</v>
      </c>
      <c r="BV59" s="158">
        <v>7662.9</v>
      </c>
      <c r="BW59" s="148" t="s">
        <v>307</v>
      </c>
      <c r="BX59" s="149" t="s">
        <v>15</v>
      </c>
      <c r="BY59" s="158">
        <v>0</v>
      </c>
      <c r="BZ59" s="148" t="s">
        <v>307</v>
      </c>
      <c r="CA59" s="149" t="s">
        <v>15</v>
      </c>
      <c r="CB59" s="158">
        <v>2526.89</v>
      </c>
      <c r="CC59" s="148" t="s">
        <v>307</v>
      </c>
      <c r="CD59" s="149" t="s">
        <v>15</v>
      </c>
      <c r="CE59" s="170" t="s">
        <v>321</v>
      </c>
      <c r="CF59" s="148" t="s">
        <v>30</v>
      </c>
      <c r="CG59" s="149" t="s">
        <v>15</v>
      </c>
      <c r="CH59" s="170" t="s">
        <v>321</v>
      </c>
      <c r="CI59" s="148" t="s">
        <v>30</v>
      </c>
      <c r="CJ59" s="149" t="s">
        <v>15</v>
      </c>
      <c r="CK59" s="170" t="s">
        <v>321</v>
      </c>
      <c r="CL59" s="148" t="s">
        <v>30</v>
      </c>
      <c r="CM59" s="149" t="s">
        <v>15</v>
      </c>
      <c r="CN59" s="170" t="s">
        <v>321</v>
      </c>
      <c r="CO59" s="148" t="s">
        <v>307</v>
      </c>
      <c r="CP59" s="149" t="s">
        <v>15</v>
      </c>
      <c r="CQ59" s="158">
        <v>7263.3</v>
      </c>
      <c r="CR59" s="148" t="s">
        <v>307</v>
      </c>
      <c r="CS59" s="84" t="s">
        <v>15</v>
      </c>
    </row>
    <row r="60" spans="1:97" ht="12" customHeight="1" x14ac:dyDescent="0.2">
      <c r="A60" s="81" t="s">
        <v>244</v>
      </c>
      <c r="B60" s="156">
        <f t="shared" si="0"/>
        <v>3644.6</v>
      </c>
      <c r="C60" s="148" t="s">
        <v>307</v>
      </c>
      <c r="D60" s="149" t="s">
        <v>15</v>
      </c>
      <c r="E60" s="160">
        <v>164.1</v>
      </c>
      <c r="F60" s="148" t="s">
        <v>307</v>
      </c>
      <c r="G60" s="149" t="s">
        <v>15</v>
      </c>
      <c r="H60" s="158">
        <v>3480.5</v>
      </c>
      <c r="I60" s="148" t="s">
        <v>307</v>
      </c>
      <c r="J60" s="149" t="s">
        <v>15</v>
      </c>
      <c r="K60" s="158">
        <v>0</v>
      </c>
      <c r="L60" s="148" t="s">
        <v>307</v>
      </c>
      <c r="M60" s="149" t="s">
        <v>15</v>
      </c>
      <c r="N60" s="158" t="s">
        <v>321</v>
      </c>
      <c r="O60" s="148" t="s">
        <v>36</v>
      </c>
      <c r="P60" s="149" t="s">
        <v>15</v>
      </c>
      <c r="Q60" s="158">
        <v>1732.29</v>
      </c>
      <c r="R60" s="148" t="s">
        <v>307</v>
      </c>
      <c r="S60" s="149" t="s">
        <v>15</v>
      </c>
      <c r="T60" s="215" t="s">
        <v>321</v>
      </c>
      <c r="U60" s="216" t="s">
        <v>307</v>
      </c>
      <c r="V60" s="217" t="s">
        <v>15</v>
      </c>
      <c r="W60" s="215" t="s">
        <v>321</v>
      </c>
      <c r="X60" s="216" t="s">
        <v>307</v>
      </c>
      <c r="Y60" s="217" t="s">
        <v>15</v>
      </c>
      <c r="Z60" s="215" t="s">
        <v>321</v>
      </c>
      <c r="AA60" s="216" t="s">
        <v>307</v>
      </c>
      <c r="AB60" s="217" t="s">
        <v>15</v>
      </c>
      <c r="AC60" s="215" t="s">
        <v>321</v>
      </c>
      <c r="AD60" s="216" t="s">
        <v>307</v>
      </c>
      <c r="AE60" s="217" t="s">
        <v>15</v>
      </c>
      <c r="AF60" s="215" t="s">
        <v>321</v>
      </c>
      <c r="AG60" s="216" t="s">
        <v>307</v>
      </c>
      <c r="AH60" s="217" t="s">
        <v>15</v>
      </c>
      <c r="AI60" s="215" t="s">
        <v>321</v>
      </c>
      <c r="AJ60" s="216" t="s">
        <v>307</v>
      </c>
      <c r="AK60" s="217" t="s">
        <v>15</v>
      </c>
      <c r="AL60" s="215" t="s">
        <v>321</v>
      </c>
      <c r="AM60" s="148" t="s">
        <v>307</v>
      </c>
      <c r="AN60" s="149" t="s">
        <v>15</v>
      </c>
      <c r="AO60" s="156">
        <f t="shared" si="1"/>
        <v>12320.3</v>
      </c>
      <c r="AP60" s="148" t="s">
        <v>307</v>
      </c>
      <c r="AQ60" s="149" t="s">
        <v>15</v>
      </c>
      <c r="AR60" s="158" t="s">
        <v>321</v>
      </c>
      <c r="AS60" s="148" t="s">
        <v>36</v>
      </c>
      <c r="AT60" s="149" t="s">
        <v>15</v>
      </c>
      <c r="AU60" s="215" t="s">
        <v>321</v>
      </c>
      <c r="AV60" s="216" t="s">
        <v>36</v>
      </c>
      <c r="AW60" s="217" t="s">
        <v>15</v>
      </c>
      <c r="AX60" s="215">
        <v>3270.2</v>
      </c>
      <c r="AY60" s="216" t="s">
        <v>307</v>
      </c>
      <c r="AZ60" s="217" t="s">
        <v>15</v>
      </c>
      <c r="BA60" s="215">
        <v>9050.1</v>
      </c>
      <c r="BB60" s="148" t="s">
        <v>307</v>
      </c>
      <c r="BC60" s="149" t="s">
        <v>15</v>
      </c>
      <c r="BD60" s="160">
        <v>0</v>
      </c>
      <c r="BE60" s="148" t="s">
        <v>307</v>
      </c>
      <c r="BF60" s="149" t="s">
        <v>15</v>
      </c>
      <c r="BG60" s="158" t="s">
        <v>321</v>
      </c>
      <c r="BH60" s="148" t="s">
        <v>36</v>
      </c>
      <c r="BI60" s="149" t="s">
        <v>15</v>
      </c>
      <c r="BJ60" s="158">
        <v>15964.9</v>
      </c>
      <c r="BK60" s="148" t="s">
        <v>307</v>
      </c>
      <c r="BL60" s="149" t="s">
        <v>15</v>
      </c>
      <c r="BM60" s="158" t="s">
        <v>321</v>
      </c>
      <c r="BN60" s="148" t="s">
        <v>36</v>
      </c>
      <c r="BO60" s="149" t="s">
        <v>15</v>
      </c>
      <c r="BP60" s="158">
        <v>164.1</v>
      </c>
      <c r="BQ60" s="148" t="s">
        <v>307</v>
      </c>
      <c r="BR60" s="149" t="s">
        <v>15</v>
      </c>
      <c r="BS60" s="158">
        <v>6750.7</v>
      </c>
      <c r="BT60" s="148" t="s">
        <v>307</v>
      </c>
      <c r="BU60" s="149" t="s">
        <v>15</v>
      </c>
      <c r="BV60" s="158">
        <v>9050.1</v>
      </c>
      <c r="BW60" s="148" t="s">
        <v>307</v>
      </c>
      <c r="BX60" s="149" t="s">
        <v>15</v>
      </c>
      <c r="BY60" s="158">
        <v>0</v>
      </c>
      <c r="BZ60" s="148" t="s">
        <v>307</v>
      </c>
      <c r="CA60" s="149" t="s">
        <v>15</v>
      </c>
      <c r="CB60" s="158">
        <v>1732.29</v>
      </c>
      <c r="CC60" s="148" t="s">
        <v>307</v>
      </c>
      <c r="CD60" s="149" t="s">
        <v>15</v>
      </c>
      <c r="CE60" s="170" t="s">
        <v>321</v>
      </c>
      <c r="CF60" s="148" t="s">
        <v>30</v>
      </c>
      <c r="CG60" s="149" t="s">
        <v>15</v>
      </c>
      <c r="CH60" s="170" t="s">
        <v>321</v>
      </c>
      <c r="CI60" s="148" t="s">
        <v>30</v>
      </c>
      <c r="CJ60" s="149" t="s">
        <v>15</v>
      </c>
      <c r="CK60" s="170" t="s">
        <v>321</v>
      </c>
      <c r="CL60" s="148" t="s">
        <v>30</v>
      </c>
      <c r="CM60" s="149" t="s">
        <v>15</v>
      </c>
      <c r="CN60" s="170" t="s">
        <v>321</v>
      </c>
      <c r="CO60" s="148" t="s">
        <v>307</v>
      </c>
      <c r="CP60" s="149" t="s">
        <v>15</v>
      </c>
      <c r="CQ60" s="158">
        <v>6678.99</v>
      </c>
      <c r="CR60" s="148" t="s">
        <v>307</v>
      </c>
      <c r="CS60" s="84" t="s">
        <v>15</v>
      </c>
    </row>
    <row r="61" spans="1:97" ht="12" customHeight="1" x14ac:dyDescent="0.2">
      <c r="A61" s="81" t="s">
        <v>245</v>
      </c>
      <c r="B61" s="156">
        <f t="shared" si="0"/>
        <v>5516.6</v>
      </c>
      <c r="C61" s="148" t="s">
        <v>307</v>
      </c>
      <c r="D61" s="149" t="s">
        <v>15</v>
      </c>
      <c r="E61" s="160">
        <v>472</v>
      </c>
      <c r="F61" s="148" t="s">
        <v>307</v>
      </c>
      <c r="G61" s="149" t="s">
        <v>15</v>
      </c>
      <c r="H61" s="158">
        <v>5044.6000000000004</v>
      </c>
      <c r="I61" s="148" t="s">
        <v>307</v>
      </c>
      <c r="J61" s="149" t="s">
        <v>15</v>
      </c>
      <c r="K61" s="158">
        <v>0</v>
      </c>
      <c r="L61" s="148" t="s">
        <v>307</v>
      </c>
      <c r="M61" s="149" t="s">
        <v>15</v>
      </c>
      <c r="N61" s="158" t="s">
        <v>321</v>
      </c>
      <c r="O61" s="148" t="s">
        <v>36</v>
      </c>
      <c r="P61" s="149" t="s">
        <v>15</v>
      </c>
      <c r="Q61" s="158">
        <v>4477.67</v>
      </c>
      <c r="R61" s="148" t="s">
        <v>307</v>
      </c>
      <c r="S61" s="149" t="s">
        <v>15</v>
      </c>
      <c r="T61" s="215" t="s">
        <v>321</v>
      </c>
      <c r="U61" s="216" t="s">
        <v>307</v>
      </c>
      <c r="V61" s="217" t="s">
        <v>15</v>
      </c>
      <c r="W61" s="215" t="s">
        <v>321</v>
      </c>
      <c r="X61" s="216" t="s">
        <v>307</v>
      </c>
      <c r="Y61" s="217" t="s">
        <v>15</v>
      </c>
      <c r="Z61" s="215" t="s">
        <v>321</v>
      </c>
      <c r="AA61" s="216" t="s">
        <v>307</v>
      </c>
      <c r="AB61" s="217" t="s">
        <v>15</v>
      </c>
      <c r="AC61" s="215" t="s">
        <v>321</v>
      </c>
      <c r="AD61" s="216" t="s">
        <v>307</v>
      </c>
      <c r="AE61" s="217" t="s">
        <v>15</v>
      </c>
      <c r="AF61" s="215" t="s">
        <v>321</v>
      </c>
      <c r="AG61" s="216" t="s">
        <v>307</v>
      </c>
      <c r="AH61" s="217" t="s">
        <v>15</v>
      </c>
      <c r="AI61" s="215" t="s">
        <v>321</v>
      </c>
      <c r="AJ61" s="216" t="s">
        <v>307</v>
      </c>
      <c r="AK61" s="217" t="s">
        <v>15</v>
      </c>
      <c r="AL61" s="215" t="s">
        <v>321</v>
      </c>
      <c r="AM61" s="148" t="s">
        <v>307</v>
      </c>
      <c r="AN61" s="149" t="s">
        <v>15</v>
      </c>
      <c r="AO61" s="156">
        <f t="shared" si="1"/>
        <v>12669.099999999999</v>
      </c>
      <c r="AP61" s="148" t="s">
        <v>307</v>
      </c>
      <c r="AQ61" s="149" t="s">
        <v>15</v>
      </c>
      <c r="AR61" s="158" t="s">
        <v>321</v>
      </c>
      <c r="AS61" s="148" t="s">
        <v>36</v>
      </c>
      <c r="AT61" s="149" t="s">
        <v>15</v>
      </c>
      <c r="AU61" s="215" t="s">
        <v>321</v>
      </c>
      <c r="AV61" s="216" t="s">
        <v>36</v>
      </c>
      <c r="AW61" s="217" t="s">
        <v>15</v>
      </c>
      <c r="AX61" s="215">
        <v>2330.8000000000002</v>
      </c>
      <c r="AY61" s="216" t="s">
        <v>307</v>
      </c>
      <c r="AZ61" s="217" t="s">
        <v>15</v>
      </c>
      <c r="BA61" s="215">
        <v>10338.299999999999</v>
      </c>
      <c r="BB61" s="148" t="s">
        <v>307</v>
      </c>
      <c r="BC61" s="149" t="s">
        <v>15</v>
      </c>
      <c r="BD61" s="160">
        <v>0</v>
      </c>
      <c r="BE61" s="148" t="s">
        <v>307</v>
      </c>
      <c r="BF61" s="149" t="s">
        <v>15</v>
      </c>
      <c r="BG61" s="158" t="s">
        <v>321</v>
      </c>
      <c r="BH61" s="148" t="s">
        <v>36</v>
      </c>
      <c r="BI61" s="149" t="s">
        <v>15</v>
      </c>
      <c r="BJ61" s="158">
        <v>18185.7</v>
      </c>
      <c r="BK61" s="148" t="s">
        <v>307</v>
      </c>
      <c r="BL61" s="149" t="s">
        <v>15</v>
      </c>
      <c r="BM61" s="158" t="s">
        <v>321</v>
      </c>
      <c r="BN61" s="148" t="s">
        <v>36</v>
      </c>
      <c r="BO61" s="149" t="s">
        <v>15</v>
      </c>
      <c r="BP61" s="158">
        <v>472</v>
      </c>
      <c r="BQ61" s="148" t="s">
        <v>307</v>
      </c>
      <c r="BR61" s="149" t="s">
        <v>15</v>
      </c>
      <c r="BS61" s="158">
        <v>7375.4</v>
      </c>
      <c r="BT61" s="148" t="s">
        <v>307</v>
      </c>
      <c r="BU61" s="149" t="s">
        <v>15</v>
      </c>
      <c r="BV61" s="158">
        <v>10338.299999999999</v>
      </c>
      <c r="BW61" s="148" t="s">
        <v>307</v>
      </c>
      <c r="BX61" s="149" t="s">
        <v>15</v>
      </c>
      <c r="BY61" s="158">
        <v>0</v>
      </c>
      <c r="BZ61" s="148" t="s">
        <v>307</v>
      </c>
      <c r="CA61" s="149" t="s">
        <v>15</v>
      </c>
      <c r="CB61" s="158">
        <v>4477.67</v>
      </c>
      <c r="CC61" s="148" t="s">
        <v>307</v>
      </c>
      <c r="CD61" s="149" t="s">
        <v>15</v>
      </c>
      <c r="CE61" s="170" t="s">
        <v>321</v>
      </c>
      <c r="CF61" s="148" t="s">
        <v>30</v>
      </c>
      <c r="CG61" s="149" t="s">
        <v>15</v>
      </c>
      <c r="CH61" s="170" t="s">
        <v>321</v>
      </c>
      <c r="CI61" s="148" t="s">
        <v>30</v>
      </c>
      <c r="CJ61" s="149" t="s">
        <v>15</v>
      </c>
      <c r="CK61" s="170" t="s">
        <v>321</v>
      </c>
      <c r="CL61" s="148" t="s">
        <v>30</v>
      </c>
      <c r="CM61" s="149" t="s">
        <v>15</v>
      </c>
      <c r="CN61" s="170" t="s">
        <v>321</v>
      </c>
      <c r="CO61" s="148" t="s">
        <v>307</v>
      </c>
      <c r="CP61" s="149" t="s">
        <v>15</v>
      </c>
      <c r="CQ61" s="158">
        <v>7344.4</v>
      </c>
      <c r="CR61" s="148" t="s">
        <v>307</v>
      </c>
      <c r="CS61" s="84" t="s">
        <v>15</v>
      </c>
    </row>
    <row r="62" spans="1:97" ht="12" customHeight="1" x14ac:dyDescent="0.2">
      <c r="A62" s="81" t="s">
        <v>246</v>
      </c>
      <c r="B62" s="156">
        <f t="shared" si="0"/>
        <v>4208</v>
      </c>
      <c r="C62" s="148" t="s">
        <v>307</v>
      </c>
      <c r="D62" s="149" t="s">
        <v>15</v>
      </c>
      <c r="E62" s="160">
        <v>246.1</v>
      </c>
      <c r="F62" s="148" t="s">
        <v>307</v>
      </c>
      <c r="G62" s="149" t="s">
        <v>15</v>
      </c>
      <c r="H62" s="158">
        <v>3961.9</v>
      </c>
      <c r="I62" s="148" t="s">
        <v>307</v>
      </c>
      <c r="J62" s="149" t="s">
        <v>15</v>
      </c>
      <c r="K62" s="158">
        <v>0</v>
      </c>
      <c r="L62" s="148" t="s">
        <v>307</v>
      </c>
      <c r="M62" s="149" t="s">
        <v>15</v>
      </c>
      <c r="N62" s="158" t="s">
        <v>321</v>
      </c>
      <c r="O62" s="148" t="s">
        <v>36</v>
      </c>
      <c r="P62" s="149" t="s">
        <v>15</v>
      </c>
      <c r="Q62" s="158">
        <v>4078.97</v>
      </c>
      <c r="R62" s="148" t="s">
        <v>307</v>
      </c>
      <c r="S62" s="149" t="s">
        <v>15</v>
      </c>
      <c r="T62" s="215" t="s">
        <v>321</v>
      </c>
      <c r="U62" s="216" t="s">
        <v>307</v>
      </c>
      <c r="V62" s="217" t="s">
        <v>15</v>
      </c>
      <c r="W62" s="215" t="s">
        <v>321</v>
      </c>
      <c r="X62" s="216" t="s">
        <v>307</v>
      </c>
      <c r="Y62" s="217" t="s">
        <v>15</v>
      </c>
      <c r="Z62" s="215" t="s">
        <v>321</v>
      </c>
      <c r="AA62" s="216" t="s">
        <v>307</v>
      </c>
      <c r="AB62" s="217" t="s">
        <v>15</v>
      </c>
      <c r="AC62" s="215" t="s">
        <v>321</v>
      </c>
      <c r="AD62" s="216" t="s">
        <v>307</v>
      </c>
      <c r="AE62" s="217" t="s">
        <v>15</v>
      </c>
      <c r="AF62" s="215" t="s">
        <v>321</v>
      </c>
      <c r="AG62" s="216" t="s">
        <v>307</v>
      </c>
      <c r="AH62" s="217" t="s">
        <v>15</v>
      </c>
      <c r="AI62" s="215" t="s">
        <v>321</v>
      </c>
      <c r="AJ62" s="216" t="s">
        <v>307</v>
      </c>
      <c r="AK62" s="217" t="s">
        <v>15</v>
      </c>
      <c r="AL62" s="215" t="s">
        <v>321</v>
      </c>
      <c r="AM62" s="148" t="s">
        <v>307</v>
      </c>
      <c r="AN62" s="149" t="s">
        <v>15</v>
      </c>
      <c r="AO62" s="156">
        <f t="shared" si="1"/>
        <v>16651.599999999999</v>
      </c>
      <c r="AP62" s="148" t="s">
        <v>307</v>
      </c>
      <c r="AQ62" s="149" t="s">
        <v>15</v>
      </c>
      <c r="AR62" s="158" t="s">
        <v>321</v>
      </c>
      <c r="AS62" s="148" t="s">
        <v>36</v>
      </c>
      <c r="AT62" s="149" t="s">
        <v>15</v>
      </c>
      <c r="AU62" s="215" t="s">
        <v>321</v>
      </c>
      <c r="AV62" s="216" t="s">
        <v>36</v>
      </c>
      <c r="AW62" s="217" t="s">
        <v>15</v>
      </c>
      <c r="AX62" s="215">
        <v>4588.3999999999996</v>
      </c>
      <c r="AY62" s="216" t="s">
        <v>307</v>
      </c>
      <c r="AZ62" s="217" t="s">
        <v>15</v>
      </c>
      <c r="BA62" s="215">
        <v>12063.2</v>
      </c>
      <c r="BB62" s="148" t="s">
        <v>307</v>
      </c>
      <c r="BC62" s="149" t="s">
        <v>15</v>
      </c>
      <c r="BD62" s="160">
        <v>0</v>
      </c>
      <c r="BE62" s="148" t="s">
        <v>307</v>
      </c>
      <c r="BF62" s="149" t="s">
        <v>15</v>
      </c>
      <c r="BG62" s="158" t="s">
        <v>321</v>
      </c>
      <c r="BH62" s="148" t="s">
        <v>36</v>
      </c>
      <c r="BI62" s="149" t="s">
        <v>15</v>
      </c>
      <c r="BJ62" s="158">
        <v>20859.599999999999</v>
      </c>
      <c r="BK62" s="148" t="s">
        <v>307</v>
      </c>
      <c r="BL62" s="149" t="s">
        <v>15</v>
      </c>
      <c r="BM62" s="158" t="s">
        <v>321</v>
      </c>
      <c r="BN62" s="148" t="s">
        <v>36</v>
      </c>
      <c r="BO62" s="149" t="s">
        <v>15</v>
      </c>
      <c r="BP62" s="158">
        <v>246.1</v>
      </c>
      <c r="BQ62" s="148" t="s">
        <v>307</v>
      </c>
      <c r="BR62" s="149" t="s">
        <v>15</v>
      </c>
      <c r="BS62" s="158">
        <v>8550.2999999999993</v>
      </c>
      <c r="BT62" s="148" t="s">
        <v>307</v>
      </c>
      <c r="BU62" s="149" t="s">
        <v>15</v>
      </c>
      <c r="BV62" s="158">
        <v>12063.2</v>
      </c>
      <c r="BW62" s="148" t="s">
        <v>307</v>
      </c>
      <c r="BX62" s="149" t="s">
        <v>15</v>
      </c>
      <c r="BY62" s="158">
        <v>0</v>
      </c>
      <c r="BZ62" s="148" t="s">
        <v>307</v>
      </c>
      <c r="CA62" s="149" t="s">
        <v>15</v>
      </c>
      <c r="CB62" s="158">
        <v>4078.97</v>
      </c>
      <c r="CC62" s="148" t="s">
        <v>307</v>
      </c>
      <c r="CD62" s="149" t="s">
        <v>15</v>
      </c>
      <c r="CE62" s="170" t="s">
        <v>321</v>
      </c>
      <c r="CF62" s="148" t="s">
        <v>30</v>
      </c>
      <c r="CG62" s="149" t="s">
        <v>15</v>
      </c>
      <c r="CH62" s="170" t="s">
        <v>321</v>
      </c>
      <c r="CI62" s="148" t="s">
        <v>30</v>
      </c>
      <c r="CJ62" s="149" t="s">
        <v>15</v>
      </c>
      <c r="CK62" s="170" t="s">
        <v>321</v>
      </c>
      <c r="CL62" s="148" t="s">
        <v>30</v>
      </c>
      <c r="CM62" s="149" t="s">
        <v>15</v>
      </c>
      <c r="CN62" s="170" t="s">
        <v>321</v>
      </c>
      <c r="CO62" s="148" t="s">
        <v>307</v>
      </c>
      <c r="CP62" s="149" t="s">
        <v>15</v>
      </c>
      <c r="CQ62" s="158">
        <v>8562.2999999999993</v>
      </c>
      <c r="CR62" s="148" t="s">
        <v>307</v>
      </c>
      <c r="CS62" s="84" t="s">
        <v>15</v>
      </c>
    </row>
    <row r="63" spans="1:97" ht="12" customHeight="1" x14ac:dyDescent="0.2">
      <c r="A63" s="81" t="s">
        <v>247</v>
      </c>
      <c r="B63" s="156">
        <f t="shared" si="0"/>
        <v>4542.1000000000004</v>
      </c>
      <c r="C63" s="148" t="s">
        <v>307</v>
      </c>
      <c r="D63" s="149" t="s">
        <v>15</v>
      </c>
      <c r="E63" s="160">
        <v>320.5</v>
      </c>
      <c r="F63" s="148" t="s">
        <v>307</v>
      </c>
      <c r="G63" s="149" t="s">
        <v>15</v>
      </c>
      <c r="H63" s="158">
        <v>4221.6000000000004</v>
      </c>
      <c r="I63" s="148" t="s">
        <v>307</v>
      </c>
      <c r="J63" s="149" t="s">
        <v>15</v>
      </c>
      <c r="K63" s="158">
        <v>0</v>
      </c>
      <c r="L63" s="148" t="s">
        <v>307</v>
      </c>
      <c r="M63" s="149" t="s">
        <v>15</v>
      </c>
      <c r="N63" s="158" t="s">
        <v>321</v>
      </c>
      <c r="O63" s="148" t="s">
        <v>36</v>
      </c>
      <c r="P63" s="149" t="s">
        <v>15</v>
      </c>
      <c r="Q63" s="158">
        <v>3840.33</v>
      </c>
      <c r="R63" s="148" t="s">
        <v>307</v>
      </c>
      <c r="S63" s="149" t="s">
        <v>15</v>
      </c>
      <c r="T63" s="215" t="s">
        <v>321</v>
      </c>
      <c r="U63" s="216" t="s">
        <v>307</v>
      </c>
      <c r="V63" s="217" t="s">
        <v>15</v>
      </c>
      <c r="W63" s="215" t="s">
        <v>321</v>
      </c>
      <c r="X63" s="216" t="s">
        <v>307</v>
      </c>
      <c r="Y63" s="217" t="s">
        <v>15</v>
      </c>
      <c r="Z63" s="215" t="s">
        <v>321</v>
      </c>
      <c r="AA63" s="216" t="s">
        <v>307</v>
      </c>
      <c r="AB63" s="217" t="s">
        <v>15</v>
      </c>
      <c r="AC63" s="215" t="s">
        <v>321</v>
      </c>
      <c r="AD63" s="216" t="s">
        <v>307</v>
      </c>
      <c r="AE63" s="217" t="s">
        <v>15</v>
      </c>
      <c r="AF63" s="215" t="s">
        <v>321</v>
      </c>
      <c r="AG63" s="216" t="s">
        <v>307</v>
      </c>
      <c r="AH63" s="217" t="s">
        <v>15</v>
      </c>
      <c r="AI63" s="215" t="s">
        <v>321</v>
      </c>
      <c r="AJ63" s="216" t="s">
        <v>307</v>
      </c>
      <c r="AK63" s="217" t="s">
        <v>15</v>
      </c>
      <c r="AL63" s="215" t="s">
        <v>321</v>
      </c>
      <c r="AM63" s="148" t="s">
        <v>307</v>
      </c>
      <c r="AN63" s="149" t="s">
        <v>15</v>
      </c>
      <c r="AO63" s="156">
        <f t="shared" si="1"/>
        <v>19357.900000000001</v>
      </c>
      <c r="AP63" s="148" t="s">
        <v>307</v>
      </c>
      <c r="AQ63" s="149" t="s">
        <v>15</v>
      </c>
      <c r="AR63" s="158" t="s">
        <v>321</v>
      </c>
      <c r="AS63" s="148" t="s">
        <v>36</v>
      </c>
      <c r="AT63" s="149" t="s">
        <v>15</v>
      </c>
      <c r="AU63" s="215" t="s">
        <v>321</v>
      </c>
      <c r="AV63" s="216" t="s">
        <v>36</v>
      </c>
      <c r="AW63" s="217" t="s">
        <v>15</v>
      </c>
      <c r="AX63" s="215">
        <v>6752.2</v>
      </c>
      <c r="AY63" s="216" t="s">
        <v>307</v>
      </c>
      <c r="AZ63" s="217" t="s">
        <v>15</v>
      </c>
      <c r="BA63" s="215">
        <v>12605.7</v>
      </c>
      <c r="BB63" s="148" t="s">
        <v>307</v>
      </c>
      <c r="BC63" s="149" t="s">
        <v>15</v>
      </c>
      <c r="BD63" s="160">
        <v>0</v>
      </c>
      <c r="BE63" s="148" t="s">
        <v>307</v>
      </c>
      <c r="BF63" s="149" t="s">
        <v>15</v>
      </c>
      <c r="BG63" s="158" t="s">
        <v>321</v>
      </c>
      <c r="BH63" s="148" t="s">
        <v>36</v>
      </c>
      <c r="BI63" s="149" t="s">
        <v>15</v>
      </c>
      <c r="BJ63" s="158">
        <v>23900</v>
      </c>
      <c r="BK63" s="148" t="s">
        <v>307</v>
      </c>
      <c r="BL63" s="149" t="s">
        <v>15</v>
      </c>
      <c r="BM63" s="158" t="s">
        <v>321</v>
      </c>
      <c r="BN63" s="148" t="s">
        <v>36</v>
      </c>
      <c r="BO63" s="149" t="s">
        <v>15</v>
      </c>
      <c r="BP63" s="158">
        <v>320.5</v>
      </c>
      <c r="BQ63" s="148" t="s">
        <v>307</v>
      </c>
      <c r="BR63" s="149" t="s">
        <v>15</v>
      </c>
      <c r="BS63" s="158">
        <v>10973.8</v>
      </c>
      <c r="BT63" s="148" t="s">
        <v>307</v>
      </c>
      <c r="BU63" s="149" t="s">
        <v>15</v>
      </c>
      <c r="BV63" s="158">
        <v>12605.7</v>
      </c>
      <c r="BW63" s="148" t="s">
        <v>307</v>
      </c>
      <c r="BX63" s="149" t="s">
        <v>15</v>
      </c>
      <c r="BY63" s="158">
        <v>0</v>
      </c>
      <c r="BZ63" s="148" t="s">
        <v>307</v>
      </c>
      <c r="CA63" s="149" t="s">
        <v>15</v>
      </c>
      <c r="CB63" s="158">
        <v>3840.33</v>
      </c>
      <c r="CC63" s="148" t="s">
        <v>307</v>
      </c>
      <c r="CD63" s="149" t="s">
        <v>15</v>
      </c>
      <c r="CE63" s="170" t="s">
        <v>321</v>
      </c>
      <c r="CF63" s="148" t="s">
        <v>30</v>
      </c>
      <c r="CG63" s="149" t="s">
        <v>15</v>
      </c>
      <c r="CH63" s="170" t="s">
        <v>321</v>
      </c>
      <c r="CI63" s="148" t="s">
        <v>30</v>
      </c>
      <c r="CJ63" s="149" t="s">
        <v>15</v>
      </c>
      <c r="CK63" s="170" t="s">
        <v>321</v>
      </c>
      <c r="CL63" s="148" t="s">
        <v>30</v>
      </c>
      <c r="CM63" s="149" t="s">
        <v>15</v>
      </c>
      <c r="CN63" s="170" t="s">
        <v>321</v>
      </c>
      <c r="CO63" s="148" t="s">
        <v>307</v>
      </c>
      <c r="CP63" s="149" t="s">
        <v>15</v>
      </c>
      <c r="CQ63" s="158">
        <v>10997.73</v>
      </c>
      <c r="CR63" s="148" t="s">
        <v>307</v>
      </c>
      <c r="CS63" s="84" t="s">
        <v>15</v>
      </c>
    </row>
    <row r="64" spans="1:97" ht="12" customHeight="1" x14ac:dyDescent="0.2">
      <c r="A64" s="81" t="s">
        <v>248</v>
      </c>
      <c r="B64" s="156">
        <f t="shared" si="0"/>
        <v>5989</v>
      </c>
      <c r="C64" s="148" t="s">
        <v>307</v>
      </c>
      <c r="D64" s="149" t="s">
        <v>15</v>
      </c>
      <c r="E64" s="160">
        <v>423.9</v>
      </c>
      <c r="F64" s="148" t="s">
        <v>307</v>
      </c>
      <c r="G64" s="149" t="s">
        <v>15</v>
      </c>
      <c r="H64" s="158">
        <v>5565.1</v>
      </c>
      <c r="I64" s="148" t="s">
        <v>307</v>
      </c>
      <c r="J64" s="149" t="s">
        <v>15</v>
      </c>
      <c r="K64" s="158">
        <v>0</v>
      </c>
      <c r="L64" s="148" t="s">
        <v>307</v>
      </c>
      <c r="M64" s="149" t="s">
        <v>15</v>
      </c>
      <c r="N64" s="158" t="s">
        <v>321</v>
      </c>
      <c r="O64" s="148" t="s">
        <v>36</v>
      </c>
      <c r="P64" s="149" t="s">
        <v>15</v>
      </c>
      <c r="Q64" s="158">
        <v>2428.4299999999998</v>
      </c>
      <c r="R64" s="148" t="s">
        <v>307</v>
      </c>
      <c r="S64" s="149" t="s">
        <v>15</v>
      </c>
      <c r="T64" s="215" t="s">
        <v>321</v>
      </c>
      <c r="U64" s="216" t="s">
        <v>307</v>
      </c>
      <c r="V64" s="217" t="s">
        <v>15</v>
      </c>
      <c r="W64" s="215" t="s">
        <v>321</v>
      </c>
      <c r="X64" s="216" t="s">
        <v>307</v>
      </c>
      <c r="Y64" s="217" t="s">
        <v>15</v>
      </c>
      <c r="Z64" s="215" t="s">
        <v>321</v>
      </c>
      <c r="AA64" s="216" t="s">
        <v>307</v>
      </c>
      <c r="AB64" s="217" t="s">
        <v>15</v>
      </c>
      <c r="AC64" s="215" t="s">
        <v>321</v>
      </c>
      <c r="AD64" s="216" t="s">
        <v>307</v>
      </c>
      <c r="AE64" s="217" t="s">
        <v>15</v>
      </c>
      <c r="AF64" s="215" t="s">
        <v>321</v>
      </c>
      <c r="AG64" s="216" t="s">
        <v>307</v>
      </c>
      <c r="AH64" s="217" t="s">
        <v>15</v>
      </c>
      <c r="AI64" s="215" t="s">
        <v>321</v>
      </c>
      <c r="AJ64" s="216" t="s">
        <v>307</v>
      </c>
      <c r="AK64" s="217" t="s">
        <v>15</v>
      </c>
      <c r="AL64" s="215" t="s">
        <v>321</v>
      </c>
      <c r="AM64" s="148" t="s">
        <v>307</v>
      </c>
      <c r="AN64" s="149" t="s">
        <v>15</v>
      </c>
      <c r="AO64" s="156">
        <f t="shared" si="1"/>
        <v>19894.900000000001</v>
      </c>
      <c r="AP64" s="148" t="s">
        <v>307</v>
      </c>
      <c r="AQ64" s="149" t="s">
        <v>15</v>
      </c>
      <c r="AR64" s="158" t="s">
        <v>321</v>
      </c>
      <c r="AS64" s="148" t="s">
        <v>36</v>
      </c>
      <c r="AT64" s="149" t="s">
        <v>15</v>
      </c>
      <c r="AU64" s="215" t="s">
        <v>321</v>
      </c>
      <c r="AV64" s="216" t="s">
        <v>36</v>
      </c>
      <c r="AW64" s="217" t="s">
        <v>15</v>
      </c>
      <c r="AX64" s="215">
        <v>6630.4</v>
      </c>
      <c r="AY64" s="216" t="s">
        <v>307</v>
      </c>
      <c r="AZ64" s="217" t="s">
        <v>15</v>
      </c>
      <c r="BA64" s="215">
        <v>13264.5</v>
      </c>
      <c r="BB64" s="148" t="s">
        <v>307</v>
      </c>
      <c r="BC64" s="149" t="s">
        <v>15</v>
      </c>
      <c r="BD64" s="160">
        <v>0</v>
      </c>
      <c r="BE64" s="148" t="s">
        <v>307</v>
      </c>
      <c r="BF64" s="149" t="s">
        <v>15</v>
      </c>
      <c r="BG64" s="158" t="s">
        <v>321</v>
      </c>
      <c r="BH64" s="148" t="s">
        <v>36</v>
      </c>
      <c r="BI64" s="149" t="s">
        <v>15</v>
      </c>
      <c r="BJ64" s="158">
        <v>25883.9</v>
      </c>
      <c r="BK64" s="148" t="s">
        <v>307</v>
      </c>
      <c r="BL64" s="149" t="s">
        <v>15</v>
      </c>
      <c r="BM64" s="158" t="s">
        <v>321</v>
      </c>
      <c r="BN64" s="148" t="s">
        <v>36</v>
      </c>
      <c r="BO64" s="149" t="s">
        <v>15</v>
      </c>
      <c r="BP64" s="158">
        <v>423.9</v>
      </c>
      <c r="BQ64" s="148" t="s">
        <v>307</v>
      </c>
      <c r="BR64" s="149" t="s">
        <v>15</v>
      </c>
      <c r="BS64" s="158">
        <v>12195.5</v>
      </c>
      <c r="BT64" s="148" t="s">
        <v>307</v>
      </c>
      <c r="BU64" s="149" t="s">
        <v>15</v>
      </c>
      <c r="BV64" s="158">
        <v>13264.5</v>
      </c>
      <c r="BW64" s="148" t="s">
        <v>307</v>
      </c>
      <c r="BX64" s="149" t="s">
        <v>15</v>
      </c>
      <c r="BY64" s="158">
        <v>0</v>
      </c>
      <c r="BZ64" s="148" t="s">
        <v>307</v>
      </c>
      <c r="CA64" s="149" t="s">
        <v>15</v>
      </c>
      <c r="CB64" s="158">
        <v>2428.4299999999998</v>
      </c>
      <c r="CC64" s="148" t="s">
        <v>307</v>
      </c>
      <c r="CD64" s="149" t="s">
        <v>15</v>
      </c>
      <c r="CE64" s="170" t="s">
        <v>321</v>
      </c>
      <c r="CF64" s="148" t="s">
        <v>30</v>
      </c>
      <c r="CG64" s="149" t="s">
        <v>15</v>
      </c>
      <c r="CH64" s="170" t="s">
        <v>321</v>
      </c>
      <c r="CI64" s="148" t="s">
        <v>30</v>
      </c>
      <c r="CJ64" s="149" t="s">
        <v>15</v>
      </c>
      <c r="CK64" s="170" t="s">
        <v>321</v>
      </c>
      <c r="CL64" s="148" t="s">
        <v>30</v>
      </c>
      <c r="CM64" s="149" t="s">
        <v>15</v>
      </c>
      <c r="CN64" s="170" t="s">
        <v>321</v>
      </c>
      <c r="CO64" s="148" t="s">
        <v>307</v>
      </c>
      <c r="CP64" s="149" t="s">
        <v>15</v>
      </c>
      <c r="CQ64" s="158">
        <v>12235.72</v>
      </c>
      <c r="CR64" s="148" t="s">
        <v>307</v>
      </c>
      <c r="CS64" s="84" t="s">
        <v>15</v>
      </c>
    </row>
    <row r="65" spans="1:97" ht="12" customHeight="1" x14ac:dyDescent="0.2">
      <c r="A65" s="81" t="s">
        <v>249</v>
      </c>
      <c r="B65" s="156">
        <f t="shared" si="0"/>
        <v>6236.7599999999993</v>
      </c>
      <c r="C65" s="148" t="s">
        <v>307</v>
      </c>
      <c r="D65" s="149" t="s">
        <v>15</v>
      </c>
      <c r="E65" s="160">
        <v>641.4</v>
      </c>
      <c r="F65" s="148" t="s">
        <v>307</v>
      </c>
      <c r="G65" s="149" t="s">
        <v>15</v>
      </c>
      <c r="H65" s="158">
        <v>5595.36</v>
      </c>
      <c r="I65" s="148" t="s">
        <v>307</v>
      </c>
      <c r="J65" s="149" t="s">
        <v>15</v>
      </c>
      <c r="K65" s="158">
        <v>0</v>
      </c>
      <c r="L65" s="148" t="s">
        <v>307</v>
      </c>
      <c r="M65" s="149" t="s">
        <v>15</v>
      </c>
      <c r="N65" s="158" t="s">
        <v>321</v>
      </c>
      <c r="O65" s="148" t="s">
        <v>36</v>
      </c>
      <c r="P65" s="149" t="s">
        <v>15</v>
      </c>
      <c r="Q65" s="158">
        <v>2162.65</v>
      </c>
      <c r="R65" s="148" t="s">
        <v>307</v>
      </c>
      <c r="S65" s="149" t="s">
        <v>15</v>
      </c>
      <c r="T65" s="215" t="s">
        <v>321</v>
      </c>
      <c r="U65" s="216" t="s">
        <v>307</v>
      </c>
      <c r="V65" s="217" t="s">
        <v>15</v>
      </c>
      <c r="W65" s="215" t="s">
        <v>321</v>
      </c>
      <c r="X65" s="216" t="s">
        <v>307</v>
      </c>
      <c r="Y65" s="217" t="s">
        <v>15</v>
      </c>
      <c r="Z65" s="215" t="s">
        <v>321</v>
      </c>
      <c r="AA65" s="216" t="s">
        <v>307</v>
      </c>
      <c r="AB65" s="217" t="s">
        <v>15</v>
      </c>
      <c r="AC65" s="215" t="s">
        <v>321</v>
      </c>
      <c r="AD65" s="216" t="s">
        <v>307</v>
      </c>
      <c r="AE65" s="217" t="s">
        <v>15</v>
      </c>
      <c r="AF65" s="215" t="s">
        <v>321</v>
      </c>
      <c r="AG65" s="216" t="s">
        <v>307</v>
      </c>
      <c r="AH65" s="217" t="s">
        <v>15</v>
      </c>
      <c r="AI65" s="215" t="s">
        <v>321</v>
      </c>
      <c r="AJ65" s="216" t="s">
        <v>307</v>
      </c>
      <c r="AK65" s="217" t="s">
        <v>15</v>
      </c>
      <c r="AL65" s="215" t="s">
        <v>321</v>
      </c>
      <c r="AM65" s="148" t="s">
        <v>307</v>
      </c>
      <c r="AN65" s="149" t="s">
        <v>15</v>
      </c>
      <c r="AO65" s="156">
        <f t="shared" si="1"/>
        <v>24131.697</v>
      </c>
      <c r="AP65" s="148" t="s">
        <v>307</v>
      </c>
      <c r="AQ65" s="149" t="s">
        <v>15</v>
      </c>
      <c r="AR65" s="158" t="s">
        <v>321</v>
      </c>
      <c r="AS65" s="148" t="s">
        <v>36</v>
      </c>
      <c r="AT65" s="149" t="s">
        <v>15</v>
      </c>
      <c r="AU65" s="215" t="s">
        <v>321</v>
      </c>
      <c r="AV65" s="216" t="s">
        <v>36</v>
      </c>
      <c r="AW65" s="217" t="s">
        <v>15</v>
      </c>
      <c r="AX65" s="215">
        <v>6840.9269999999997</v>
      </c>
      <c r="AY65" s="216" t="s">
        <v>307</v>
      </c>
      <c r="AZ65" s="217" t="s">
        <v>15</v>
      </c>
      <c r="BA65" s="215">
        <v>17290.77</v>
      </c>
      <c r="BB65" s="148" t="s">
        <v>307</v>
      </c>
      <c r="BC65" s="149" t="s">
        <v>15</v>
      </c>
      <c r="BD65" s="160">
        <v>0</v>
      </c>
      <c r="BE65" s="148" t="s">
        <v>307</v>
      </c>
      <c r="BF65" s="149" t="s">
        <v>15</v>
      </c>
      <c r="BG65" s="158" t="s">
        <v>321</v>
      </c>
      <c r="BH65" s="148" t="s">
        <v>36</v>
      </c>
      <c r="BI65" s="149" t="s">
        <v>15</v>
      </c>
      <c r="BJ65" s="158">
        <v>30368.456999999999</v>
      </c>
      <c r="BK65" s="148" t="s">
        <v>307</v>
      </c>
      <c r="BL65" s="149" t="s">
        <v>15</v>
      </c>
      <c r="BM65" s="158" t="s">
        <v>321</v>
      </c>
      <c r="BN65" s="148" t="s">
        <v>36</v>
      </c>
      <c r="BO65" s="149" t="s">
        <v>15</v>
      </c>
      <c r="BP65" s="158">
        <v>641.4</v>
      </c>
      <c r="BQ65" s="148" t="s">
        <v>307</v>
      </c>
      <c r="BR65" s="149" t="s">
        <v>15</v>
      </c>
      <c r="BS65" s="158">
        <v>12436.287</v>
      </c>
      <c r="BT65" s="148" t="s">
        <v>307</v>
      </c>
      <c r="BU65" s="149" t="s">
        <v>15</v>
      </c>
      <c r="BV65" s="158">
        <v>17290.77</v>
      </c>
      <c r="BW65" s="148" t="s">
        <v>307</v>
      </c>
      <c r="BX65" s="149" t="s">
        <v>15</v>
      </c>
      <c r="BY65" s="158">
        <v>0</v>
      </c>
      <c r="BZ65" s="148" t="s">
        <v>307</v>
      </c>
      <c r="CA65" s="149" t="s">
        <v>15</v>
      </c>
      <c r="CB65" s="158">
        <v>2162.65</v>
      </c>
      <c r="CC65" s="148" t="s">
        <v>307</v>
      </c>
      <c r="CD65" s="149" t="s">
        <v>15</v>
      </c>
      <c r="CE65" s="170" t="s">
        <v>321</v>
      </c>
      <c r="CF65" s="148" t="s">
        <v>30</v>
      </c>
      <c r="CG65" s="149" t="s">
        <v>15</v>
      </c>
      <c r="CH65" s="170" t="s">
        <v>321</v>
      </c>
      <c r="CI65" s="148" t="s">
        <v>30</v>
      </c>
      <c r="CJ65" s="149" t="s">
        <v>15</v>
      </c>
      <c r="CK65" s="170" t="s">
        <v>321</v>
      </c>
      <c r="CL65" s="148" t="s">
        <v>30</v>
      </c>
      <c r="CM65" s="149" t="s">
        <v>15</v>
      </c>
      <c r="CN65" s="170" t="s">
        <v>321</v>
      </c>
      <c r="CO65" s="148" t="s">
        <v>307</v>
      </c>
      <c r="CP65" s="149" t="s">
        <v>15</v>
      </c>
      <c r="CQ65" s="158">
        <v>12483.98</v>
      </c>
      <c r="CR65" s="148" t="s">
        <v>307</v>
      </c>
      <c r="CS65" s="84" t="s">
        <v>15</v>
      </c>
    </row>
    <row r="66" spans="1:97" ht="12" customHeight="1" x14ac:dyDescent="0.2">
      <c r="A66" s="81" t="s">
        <v>250</v>
      </c>
      <c r="B66" s="156">
        <f t="shared" si="0"/>
        <v>4137.42</v>
      </c>
      <c r="C66" s="148" t="s">
        <v>307</v>
      </c>
      <c r="D66" s="149" t="s">
        <v>15</v>
      </c>
      <c r="E66" s="160">
        <v>388.9</v>
      </c>
      <c r="F66" s="148" t="s">
        <v>307</v>
      </c>
      <c r="G66" s="149" t="s">
        <v>15</v>
      </c>
      <c r="H66" s="158">
        <v>3748.52</v>
      </c>
      <c r="I66" s="148" t="s">
        <v>307</v>
      </c>
      <c r="J66" s="149" t="s">
        <v>15</v>
      </c>
      <c r="K66" s="158">
        <v>0</v>
      </c>
      <c r="L66" s="148" t="s">
        <v>307</v>
      </c>
      <c r="M66" s="149" t="s">
        <v>15</v>
      </c>
      <c r="N66" s="158" t="s">
        <v>321</v>
      </c>
      <c r="O66" s="148" t="s">
        <v>36</v>
      </c>
      <c r="P66" s="149" t="s">
        <v>15</v>
      </c>
      <c r="Q66" s="158">
        <v>5630.15</v>
      </c>
      <c r="R66" s="148" t="s">
        <v>307</v>
      </c>
      <c r="S66" s="149" t="s">
        <v>15</v>
      </c>
      <c r="T66" s="215" t="s">
        <v>321</v>
      </c>
      <c r="U66" s="216" t="s">
        <v>307</v>
      </c>
      <c r="V66" s="217" t="s">
        <v>15</v>
      </c>
      <c r="W66" s="215" t="s">
        <v>321</v>
      </c>
      <c r="X66" s="216" t="s">
        <v>307</v>
      </c>
      <c r="Y66" s="217" t="s">
        <v>15</v>
      </c>
      <c r="Z66" s="215" t="s">
        <v>321</v>
      </c>
      <c r="AA66" s="216" t="s">
        <v>307</v>
      </c>
      <c r="AB66" s="217" t="s">
        <v>15</v>
      </c>
      <c r="AC66" s="215" t="s">
        <v>321</v>
      </c>
      <c r="AD66" s="216" t="s">
        <v>307</v>
      </c>
      <c r="AE66" s="217" t="s">
        <v>15</v>
      </c>
      <c r="AF66" s="215" t="s">
        <v>321</v>
      </c>
      <c r="AG66" s="216" t="s">
        <v>307</v>
      </c>
      <c r="AH66" s="217" t="s">
        <v>15</v>
      </c>
      <c r="AI66" s="215" t="s">
        <v>321</v>
      </c>
      <c r="AJ66" s="216" t="s">
        <v>307</v>
      </c>
      <c r="AK66" s="217" t="s">
        <v>15</v>
      </c>
      <c r="AL66" s="215" t="s">
        <v>321</v>
      </c>
      <c r="AM66" s="148" t="s">
        <v>307</v>
      </c>
      <c r="AN66" s="149" t="s">
        <v>15</v>
      </c>
      <c r="AO66" s="156">
        <f t="shared" si="1"/>
        <v>24597.16246</v>
      </c>
      <c r="AP66" s="148" t="s">
        <v>307</v>
      </c>
      <c r="AQ66" s="149" t="s">
        <v>15</v>
      </c>
      <c r="AR66" s="158" t="s">
        <v>321</v>
      </c>
      <c r="AS66" s="148" t="s">
        <v>36</v>
      </c>
      <c r="AT66" s="149" t="s">
        <v>15</v>
      </c>
      <c r="AU66" s="215" t="s">
        <v>321</v>
      </c>
      <c r="AV66" s="216" t="s">
        <v>36</v>
      </c>
      <c r="AW66" s="217" t="s">
        <v>15</v>
      </c>
      <c r="AX66" s="215">
        <v>5950.2150000000001</v>
      </c>
      <c r="AY66" s="216" t="s">
        <v>307</v>
      </c>
      <c r="AZ66" s="217" t="s">
        <v>15</v>
      </c>
      <c r="BA66" s="215">
        <v>18646.947459999999</v>
      </c>
      <c r="BB66" s="148" t="s">
        <v>307</v>
      </c>
      <c r="BC66" s="149" t="s">
        <v>15</v>
      </c>
      <c r="BD66" s="160">
        <v>0</v>
      </c>
      <c r="BE66" s="148" t="s">
        <v>307</v>
      </c>
      <c r="BF66" s="149" t="s">
        <v>15</v>
      </c>
      <c r="BG66" s="158" t="s">
        <v>321</v>
      </c>
      <c r="BH66" s="148" t="s">
        <v>36</v>
      </c>
      <c r="BI66" s="149" t="s">
        <v>15</v>
      </c>
      <c r="BJ66" s="158">
        <v>28734.582460000001</v>
      </c>
      <c r="BK66" s="148" t="s">
        <v>307</v>
      </c>
      <c r="BL66" s="149" t="s">
        <v>15</v>
      </c>
      <c r="BM66" s="158" t="s">
        <v>321</v>
      </c>
      <c r="BN66" s="148" t="s">
        <v>36</v>
      </c>
      <c r="BO66" s="149" t="s">
        <v>15</v>
      </c>
      <c r="BP66" s="158">
        <v>388.9</v>
      </c>
      <c r="BQ66" s="148" t="s">
        <v>307</v>
      </c>
      <c r="BR66" s="149" t="s">
        <v>15</v>
      </c>
      <c r="BS66" s="158">
        <v>9698.7350000000006</v>
      </c>
      <c r="BT66" s="148" t="s">
        <v>307</v>
      </c>
      <c r="BU66" s="149" t="s">
        <v>15</v>
      </c>
      <c r="BV66" s="158">
        <v>18646.947459999999</v>
      </c>
      <c r="BW66" s="148" t="s">
        <v>307</v>
      </c>
      <c r="BX66" s="149" t="s">
        <v>15</v>
      </c>
      <c r="BY66" s="158">
        <v>0</v>
      </c>
      <c r="BZ66" s="148" t="s">
        <v>307</v>
      </c>
      <c r="CA66" s="149" t="s">
        <v>15</v>
      </c>
      <c r="CB66" s="158">
        <v>5630.15</v>
      </c>
      <c r="CC66" s="148" t="s">
        <v>307</v>
      </c>
      <c r="CD66" s="149" t="s">
        <v>15</v>
      </c>
      <c r="CE66" s="170" t="s">
        <v>321</v>
      </c>
      <c r="CF66" s="148" t="s">
        <v>30</v>
      </c>
      <c r="CG66" s="149" t="s">
        <v>15</v>
      </c>
      <c r="CH66" s="170" t="s">
        <v>321</v>
      </c>
      <c r="CI66" s="148" t="s">
        <v>30</v>
      </c>
      <c r="CJ66" s="149" t="s">
        <v>15</v>
      </c>
      <c r="CK66" s="170" t="s">
        <v>321</v>
      </c>
      <c r="CL66" s="148" t="s">
        <v>30</v>
      </c>
      <c r="CM66" s="149" t="s">
        <v>15</v>
      </c>
      <c r="CN66" s="170" t="s">
        <v>321</v>
      </c>
      <c r="CO66" s="148" t="s">
        <v>307</v>
      </c>
      <c r="CP66" s="149" t="s">
        <v>15</v>
      </c>
      <c r="CQ66" s="158">
        <v>9559.84</v>
      </c>
      <c r="CR66" s="148" t="s">
        <v>307</v>
      </c>
      <c r="CS66" s="84" t="s">
        <v>15</v>
      </c>
    </row>
    <row r="67" spans="1:97" ht="12" customHeight="1" x14ac:dyDescent="0.2">
      <c r="A67" s="81" t="s">
        <v>251</v>
      </c>
      <c r="B67" s="156">
        <f t="shared" si="0"/>
        <v>5438.03</v>
      </c>
      <c r="C67" s="148" t="s">
        <v>307</v>
      </c>
      <c r="D67" s="149" t="s">
        <v>15</v>
      </c>
      <c r="E67" s="160">
        <v>518.29999999999995</v>
      </c>
      <c r="F67" s="148" t="s">
        <v>307</v>
      </c>
      <c r="G67" s="149" t="s">
        <v>15</v>
      </c>
      <c r="H67" s="158">
        <v>4919.7299999999996</v>
      </c>
      <c r="I67" s="148" t="s">
        <v>307</v>
      </c>
      <c r="J67" s="149" t="s">
        <v>15</v>
      </c>
      <c r="K67" s="158">
        <v>0</v>
      </c>
      <c r="L67" s="148" t="s">
        <v>307</v>
      </c>
      <c r="M67" s="149" t="s">
        <v>15</v>
      </c>
      <c r="N67" s="158" t="s">
        <v>321</v>
      </c>
      <c r="O67" s="148" t="s">
        <v>36</v>
      </c>
      <c r="P67" s="149" t="s">
        <v>15</v>
      </c>
      <c r="Q67" s="158">
        <v>4575.99</v>
      </c>
      <c r="R67" s="148" t="s">
        <v>307</v>
      </c>
      <c r="S67" s="149" t="s">
        <v>15</v>
      </c>
      <c r="T67" s="215" t="s">
        <v>321</v>
      </c>
      <c r="U67" s="216" t="s">
        <v>307</v>
      </c>
      <c r="V67" s="217" t="s">
        <v>15</v>
      </c>
      <c r="W67" s="215" t="s">
        <v>321</v>
      </c>
      <c r="X67" s="216" t="s">
        <v>307</v>
      </c>
      <c r="Y67" s="217" t="s">
        <v>15</v>
      </c>
      <c r="Z67" s="215" t="s">
        <v>321</v>
      </c>
      <c r="AA67" s="216" t="s">
        <v>307</v>
      </c>
      <c r="AB67" s="217" t="s">
        <v>15</v>
      </c>
      <c r="AC67" s="215" t="s">
        <v>321</v>
      </c>
      <c r="AD67" s="216" t="s">
        <v>307</v>
      </c>
      <c r="AE67" s="217" t="s">
        <v>15</v>
      </c>
      <c r="AF67" s="215" t="s">
        <v>321</v>
      </c>
      <c r="AG67" s="216" t="s">
        <v>307</v>
      </c>
      <c r="AH67" s="217" t="s">
        <v>15</v>
      </c>
      <c r="AI67" s="215" t="s">
        <v>321</v>
      </c>
      <c r="AJ67" s="216" t="s">
        <v>307</v>
      </c>
      <c r="AK67" s="217" t="s">
        <v>15</v>
      </c>
      <c r="AL67" s="215" t="s">
        <v>321</v>
      </c>
      <c r="AM67" s="148" t="s">
        <v>307</v>
      </c>
      <c r="AN67" s="149" t="s">
        <v>15</v>
      </c>
      <c r="AO67" s="156">
        <f t="shared" si="1"/>
        <v>27029.702010000001</v>
      </c>
      <c r="AP67" s="148" t="s">
        <v>307</v>
      </c>
      <c r="AQ67" s="149" t="s">
        <v>15</v>
      </c>
      <c r="AR67" s="158" t="s">
        <v>321</v>
      </c>
      <c r="AS67" s="148" t="s">
        <v>36</v>
      </c>
      <c r="AT67" s="149" t="s">
        <v>15</v>
      </c>
      <c r="AU67" s="215" t="s">
        <v>321</v>
      </c>
      <c r="AV67" s="216" t="s">
        <v>36</v>
      </c>
      <c r="AW67" s="217" t="s">
        <v>15</v>
      </c>
      <c r="AX67" s="215">
        <v>7350.4520000000002</v>
      </c>
      <c r="AY67" s="216" t="s">
        <v>307</v>
      </c>
      <c r="AZ67" s="217" t="s">
        <v>15</v>
      </c>
      <c r="BA67" s="215">
        <v>19679.25001</v>
      </c>
      <c r="BB67" s="148" t="s">
        <v>307</v>
      </c>
      <c r="BC67" s="149" t="s">
        <v>15</v>
      </c>
      <c r="BD67" s="160">
        <v>0</v>
      </c>
      <c r="BE67" s="148" t="s">
        <v>307</v>
      </c>
      <c r="BF67" s="149" t="s">
        <v>15</v>
      </c>
      <c r="BG67" s="158" t="s">
        <v>321</v>
      </c>
      <c r="BH67" s="148" t="s">
        <v>36</v>
      </c>
      <c r="BI67" s="149" t="s">
        <v>15</v>
      </c>
      <c r="BJ67" s="158">
        <v>32467.73201</v>
      </c>
      <c r="BK67" s="148" t="s">
        <v>307</v>
      </c>
      <c r="BL67" s="149" t="s">
        <v>15</v>
      </c>
      <c r="BM67" s="158" t="s">
        <v>321</v>
      </c>
      <c r="BN67" s="148" t="s">
        <v>36</v>
      </c>
      <c r="BO67" s="149" t="s">
        <v>15</v>
      </c>
      <c r="BP67" s="158">
        <v>518.29999999999995</v>
      </c>
      <c r="BQ67" s="148" t="s">
        <v>307</v>
      </c>
      <c r="BR67" s="149" t="s">
        <v>15</v>
      </c>
      <c r="BS67" s="158">
        <v>12270.182000000001</v>
      </c>
      <c r="BT67" s="148" t="s">
        <v>307</v>
      </c>
      <c r="BU67" s="149" t="s">
        <v>15</v>
      </c>
      <c r="BV67" s="158">
        <v>19679.25001</v>
      </c>
      <c r="BW67" s="148" t="s">
        <v>307</v>
      </c>
      <c r="BX67" s="149" t="s">
        <v>15</v>
      </c>
      <c r="BY67" s="158">
        <v>0</v>
      </c>
      <c r="BZ67" s="148" t="s">
        <v>307</v>
      </c>
      <c r="CA67" s="149" t="s">
        <v>15</v>
      </c>
      <c r="CB67" s="158">
        <v>4575.99</v>
      </c>
      <c r="CC67" s="148" t="s">
        <v>307</v>
      </c>
      <c r="CD67" s="149" t="s">
        <v>15</v>
      </c>
      <c r="CE67" s="170" t="s">
        <v>321</v>
      </c>
      <c r="CF67" s="148" t="s">
        <v>30</v>
      </c>
      <c r="CG67" s="149" t="s">
        <v>15</v>
      </c>
      <c r="CH67" s="170" t="s">
        <v>321</v>
      </c>
      <c r="CI67" s="148" t="s">
        <v>30</v>
      </c>
      <c r="CJ67" s="149" t="s">
        <v>15</v>
      </c>
      <c r="CK67" s="170" t="s">
        <v>321</v>
      </c>
      <c r="CL67" s="148" t="s">
        <v>30</v>
      </c>
      <c r="CM67" s="149" t="s">
        <v>15</v>
      </c>
      <c r="CN67" s="170" t="s">
        <v>321</v>
      </c>
      <c r="CO67" s="148" t="s">
        <v>307</v>
      </c>
      <c r="CP67" s="149" t="s">
        <v>15</v>
      </c>
      <c r="CQ67" s="158">
        <v>12121.18</v>
      </c>
      <c r="CR67" s="148" t="s">
        <v>307</v>
      </c>
      <c r="CS67" s="84" t="s">
        <v>15</v>
      </c>
    </row>
    <row r="68" spans="1:97" ht="12" customHeight="1" x14ac:dyDescent="0.2">
      <c r="A68" s="81" t="s">
        <v>252</v>
      </c>
      <c r="B68" s="156">
        <f t="shared" si="0"/>
        <v>5637.29</v>
      </c>
      <c r="C68" s="148" t="s">
        <v>307</v>
      </c>
      <c r="D68" s="149" t="s">
        <v>15</v>
      </c>
      <c r="E68" s="160">
        <v>597.79999999999995</v>
      </c>
      <c r="F68" s="148" t="s">
        <v>307</v>
      </c>
      <c r="G68" s="149" t="s">
        <v>15</v>
      </c>
      <c r="H68" s="158">
        <v>5039.49</v>
      </c>
      <c r="I68" s="148" t="s">
        <v>307</v>
      </c>
      <c r="J68" s="149" t="s">
        <v>15</v>
      </c>
      <c r="K68" s="158">
        <v>0</v>
      </c>
      <c r="L68" s="148" t="s">
        <v>307</v>
      </c>
      <c r="M68" s="149" t="s">
        <v>15</v>
      </c>
      <c r="N68" s="158" t="s">
        <v>321</v>
      </c>
      <c r="O68" s="148" t="s">
        <v>36</v>
      </c>
      <c r="P68" s="149" t="s">
        <v>15</v>
      </c>
      <c r="Q68" s="158">
        <v>5610.89</v>
      </c>
      <c r="R68" s="148" t="s">
        <v>307</v>
      </c>
      <c r="S68" s="149" t="s">
        <v>15</v>
      </c>
      <c r="T68" s="215" t="s">
        <v>321</v>
      </c>
      <c r="U68" s="216" t="s">
        <v>307</v>
      </c>
      <c r="V68" s="217" t="s">
        <v>15</v>
      </c>
      <c r="W68" s="215" t="s">
        <v>321</v>
      </c>
      <c r="X68" s="216" t="s">
        <v>307</v>
      </c>
      <c r="Y68" s="217" t="s">
        <v>15</v>
      </c>
      <c r="Z68" s="215" t="s">
        <v>321</v>
      </c>
      <c r="AA68" s="216" t="s">
        <v>307</v>
      </c>
      <c r="AB68" s="217" t="s">
        <v>15</v>
      </c>
      <c r="AC68" s="215" t="s">
        <v>321</v>
      </c>
      <c r="AD68" s="216" t="s">
        <v>307</v>
      </c>
      <c r="AE68" s="217" t="s">
        <v>15</v>
      </c>
      <c r="AF68" s="215" t="s">
        <v>321</v>
      </c>
      <c r="AG68" s="216" t="s">
        <v>307</v>
      </c>
      <c r="AH68" s="217" t="s">
        <v>15</v>
      </c>
      <c r="AI68" s="215" t="s">
        <v>321</v>
      </c>
      <c r="AJ68" s="216" t="s">
        <v>307</v>
      </c>
      <c r="AK68" s="217" t="s">
        <v>15</v>
      </c>
      <c r="AL68" s="215" t="s">
        <v>321</v>
      </c>
      <c r="AM68" s="148" t="s">
        <v>307</v>
      </c>
      <c r="AN68" s="149" t="s">
        <v>15</v>
      </c>
      <c r="AO68" s="156">
        <f t="shared" si="1"/>
        <v>27512.419710000002</v>
      </c>
      <c r="AP68" s="148" t="s">
        <v>307</v>
      </c>
      <c r="AQ68" s="149" t="s">
        <v>15</v>
      </c>
      <c r="AR68" s="158" t="s">
        <v>321</v>
      </c>
      <c r="AS68" s="148" t="s">
        <v>36</v>
      </c>
      <c r="AT68" s="149" t="s">
        <v>15</v>
      </c>
      <c r="AU68" s="215" t="s">
        <v>321</v>
      </c>
      <c r="AV68" s="216" t="s">
        <v>36</v>
      </c>
      <c r="AW68" s="217" t="s">
        <v>15</v>
      </c>
      <c r="AX68" s="215">
        <v>7670.7719999999999</v>
      </c>
      <c r="AY68" s="216" t="s">
        <v>307</v>
      </c>
      <c r="AZ68" s="217" t="s">
        <v>15</v>
      </c>
      <c r="BA68" s="215">
        <v>19841.647710000001</v>
      </c>
      <c r="BB68" s="148" t="s">
        <v>307</v>
      </c>
      <c r="BC68" s="149" t="s">
        <v>15</v>
      </c>
      <c r="BD68" s="160">
        <v>0</v>
      </c>
      <c r="BE68" s="148" t="s">
        <v>307</v>
      </c>
      <c r="BF68" s="149" t="s">
        <v>15</v>
      </c>
      <c r="BG68" s="158" t="s">
        <v>321</v>
      </c>
      <c r="BH68" s="148" t="s">
        <v>36</v>
      </c>
      <c r="BI68" s="149" t="s">
        <v>15</v>
      </c>
      <c r="BJ68" s="158">
        <v>33149.709710000003</v>
      </c>
      <c r="BK68" s="148" t="s">
        <v>307</v>
      </c>
      <c r="BL68" s="149" t="s">
        <v>15</v>
      </c>
      <c r="BM68" s="158" t="s">
        <v>321</v>
      </c>
      <c r="BN68" s="148" t="s">
        <v>36</v>
      </c>
      <c r="BO68" s="149" t="s">
        <v>15</v>
      </c>
      <c r="BP68" s="158">
        <v>597.79999999999995</v>
      </c>
      <c r="BQ68" s="148" t="s">
        <v>307</v>
      </c>
      <c r="BR68" s="149" t="s">
        <v>15</v>
      </c>
      <c r="BS68" s="158">
        <v>12710.262000000001</v>
      </c>
      <c r="BT68" s="148" t="s">
        <v>307</v>
      </c>
      <c r="BU68" s="149" t="s">
        <v>15</v>
      </c>
      <c r="BV68" s="158">
        <v>19841.647710000001</v>
      </c>
      <c r="BW68" s="148" t="s">
        <v>307</v>
      </c>
      <c r="BX68" s="149" t="s">
        <v>15</v>
      </c>
      <c r="BY68" s="158">
        <v>0</v>
      </c>
      <c r="BZ68" s="148" t="s">
        <v>307</v>
      </c>
      <c r="CA68" s="149" t="s">
        <v>15</v>
      </c>
      <c r="CB68" s="158">
        <v>5610.89</v>
      </c>
      <c r="CC68" s="148" t="s">
        <v>307</v>
      </c>
      <c r="CD68" s="149" t="s">
        <v>15</v>
      </c>
      <c r="CE68" s="170" t="s">
        <v>321</v>
      </c>
      <c r="CF68" s="148" t="s">
        <v>30</v>
      </c>
      <c r="CG68" s="149" t="s">
        <v>15</v>
      </c>
      <c r="CH68" s="170" t="s">
        <v>321</v>
      </c>
      <c r="CI68" s="148" t="s">
        <v>30</v>
      </c>
      <c r="CJ68" s="149" t="s">
        <v>15</v>
      </c>
      <c r="CK68" s="170" t="s">
        <v>321</v>
      </c>
      <c r="CL68" s="148" t="s">
        <v>30</v>
      </c>
      <c r="CM68" s="149" t="s">
        <v>15</v>
      </c>
      <c r="CN68" s="170" t="s">
        <v>321</v>
      </c>
      <c r="CO68" s="148" t="s">
        <v>307</v>
      </c>
      <c r="CP68" s="149" t="s">
        <v>15</v>
      </c>
      <c r="CQ68" s="158">
        <v>12568.68</v>
      </c>
      <c r="CR68" s="148" t="s">
        <v>307</v>
      </c>
      <c r="CS68" s="84" t="s">
        <v>15</v>
      </c>
    </row>
    <row r="69" spans="1:97" ht="12" customHeight="1" x14ac:dyDescent="0.2">
      <c r="A69" s="81" t="s">
        <v>253</v>
      </c>
      <c r="B69" s="156">
        <f t="shared" si="0"/>
        <v>9388.49</v>
      </c>
      <c r="C69" s="148" t="s">
        <v>307</v>
      </c>
      <c r="D69" s="149" t="s">
        <v>15</v>
      </c>
      <c r="E69" s="160">
        <v>794.8</v>
      </c>
      <c r="F69" s="148" t="s">
        <v>307</v>
      </c>
      <c r="G69" s="149" t="s">
        <v>15</v>
      </c>
      <c r="H69" s="158">
        <v>8593.69</v>
      </c>
      <c r="I69" s="148" t="s">
        <v>307</v>
      </c>
      <c r="J69" s="149" t="s">
        <v>15</v>
      </c>
      <c r="K69" s="158">
        <v>0</v>
      </c>
      <c r="L69" s="148" t="s">
        <v>307</v>
      </c>
      <c r="M69" s="149" t="s">
        <v>15</v>
      </c>
      <c r="N69" s="158" t="s">
        <v>321</v>
      </c>
      <c r="O69" s="148" t="s">
        <v>36</v>
      </c>
      <c r="P69" s="149" t="s">
        <v>15</v>
      </c>
      <c r="Q69" s="158">
        <v>3288.59</v>
      </c>
      <c r="R69" s="148" t="s">
        <v>307</v>
      </c>
      <c r="S69" s="149" t="s">
        <v>15</v>
      </c>
      <c r="T69" s="215" t="s">
        <v>321</v>
      </c>
      <c r="U69" s="216" t="s">
        <v>307</v>
      </c>
      <c r="V69" s="217" t="s">
        <v>15</v>
      </c>
      <c r="W69" s="215" t="s">
        <v>321</v>
      </c>
      <c r="X69" s="216" t="s">
        <v>307</v>
      </c>
      <c r="Y69" s="217" t="s">
        <v>15</v>
      </c>
      <c r="Z69" s="215" t="s">
        <v>321</v>
      </c>
      <c r="AA69" s="216" t="s">
        <v>307</v>
      </c>
      <c r="AB69" s="217" t="s">
        <v>15</v>
      </c>
      <c r="AC69" s="215" t="s">
        <v>321</v>
      </c>
      <c r="AD69" s="216" t="s">
        <v>307</v>
      </c>
      <c r="AE69" s="217" t="s">
        <v>15</v>
      </c>
      <c r="AF69" s="215" t="s">
        <v>321</v>
      </c>
      <c r="AG69" s="216" t="s">
        <v>307</v>
      </c>
      <c r="AH69" s="217" t="s">
        <v>15</v>
      </c>
      <c r="AI69" s="215" t="s">
        <v>321</v>
      </c>
      <c r="AJ69" s="216" t="s">
        <v>307</v>
      </c>
      <c r="AK69" s="217" t="s">
        <v>15</v>
      </c>
      <c r="AL69" s="215" t="s">
        <v>321</v>
      </c>
      <c r="AM69" s="148" t="s">
        <v>307</v>
      </c>
      <c r="AN69" s="149" t="s">
        <v>15</v>
      </c>
      <c r="AO69" s="156">
        <f t="shared" si="1"/>
        <v>28406.41995</v>
      </c>
      <c r="AP69" s="148" t="s">
        <v>307</v>
      </c>
      <c r="AQ69" s="149" t="s">
        <v>15</v>
      </c>
      <c r="AR69" s="158" t="s">
        <v>321</v>
      </c>
      <c r="AS69" s="148" t="s">
        <v>36</v>
      </c>
      <c r="AT69" s="149" t="s">
        <v>15</v>
      </c>
      <c r="AU69" s="215" t="s">
        <v>321</v>
      </c>
      <c r="AV69" s="216" t="s">
        <v>36</v>
      </c>
      <c r="AW69" s="217" t="s">
        <v>15</v>
      </c>
      <c r="AX69" s="215">
        <v>7725.9440000000004</v>
      </c>
      <c r="AY69" s="216" t="s">
        <v>307</v>
      </c>
      <c r="AZ69" s="217" t="s">
        <v>15</v>
      </c>
      <c r="BA69" s="215">
        <v>20680.47595</v>
      </c>
      <c r="BB69" s="148" t="s">
        <v>307</v>
      </c>
      <c r="BC69" s="149" t="s">
        <v>15</v>
      </c>
      <c r="BD69" s="160">
        <v>0</v>
      </c>
      <c r="BE69" s="148" t="s">
        <v>307</v>
      </c>
      <c r="BF69" s="149" t="s">
        <v>15</v>
      </c>
      <c r="BG69" s="158" t="s">
        <v>321</v>
      </c>
      <c r="BH69" s="148" t="s">
        <v>36</v>
      </c>
      <c r="BI69" s="149" t="s">
        <v>15</v>
      </c>
      <c r="BJ69" s="158">
        <v>37794.909950000001</v>
      </c>
      <c r="BK69" s="148" t="s">
        <v>307</v>
      </c>
      <c r="BL69" s="149" t="s">
        <v>15</v>
      </c>
      <c r="BM69" s="158" t="s">
        <v>321</v>
      </c>
      <c r="BN69" s="148" t="s">
        <v>36</v>
      </c>
      <c r="BO69" s="149" t="s">
        <v>15</v>
      </c>
      <c r="BP69" s="158">
        <v>794.8</v>
      </c>
      <c r="BQ69" s="148" t="s">
        <v>307</v>
      </c>
      <c r="BR69" s="149" t="s">
        <v>15</v>
      </c>
      <c r="BS69" s="158">
        <v>16319.634</v>
      </c>
      <c r="BT69" s="148" t="s">
        <v>307</v>
      </c>
      <c r="BU69" s="149" t="s">
        <v>15</v>
      </c>
      <c r="BV69" s="158">
        <v>20680.47595</v>
      </c>
      <c r="BW69" s="148" t="s">
        <v>307</v>
      </c>
      <c r="BX69" s="149" t="s">
        <v>15</v>
      </c>
      <c r="BY69" s="158">
        <v>0</v>
      </c>
      <c r="BZ69" s="148" t="s">
        <v>307</v>
      </c>
      <c r="CA69" s="149" t="s">
        <v>15</v>
      </c>
      <c r="CB69" s="158">
        <v>3288.59</v>
      </c>
      <c r="CC69" s="148" t="s">
        <v>307</v>
      </c>
      <c r="CD69" s="149" t="s">
        <v>15</v>
      </c>
      <c r="CE69" s="170" t="s">
        <v>321</v>
      </c>
      <c r="CF69" s="148" t="s">
        <v>30</v>
      </c>
      <c r="CG69" s="149" t="s">
        <v>15</v>
      </c>
      <c r="CH69" s="170" t="s">
        <v>321</v>
      </c>
      <c r="CI69" s="148" t="s">
        <v>30</v>
      </c>
      <c r="CJ69" s="149" t="s">
        <v>15</v>
      </c>
      <c r="CK69" s="170" t="s">
        <v>321</v>
      </c>
      <c r="CL69" s="148" t="s">
        <v>30</v>
      </c>
      <c r="CM69" s="149" t="s">
        <v>15</v>
      </c>
      <c r="CN69" s="170" t="s">
        <v>321</v>
      </c>
      <c r="CO69" s="148" t="s">
        <v>307</v>
      </c>
      <c r="CP69" s="149" t="s">
        <v>15</v>
      </c>
      <c r="CQ69" s="158">
        <v>15849.4</v>
      </c>
      <c r="CR69" s="148" t="s">
        <v>307</v>
      </c>
      <c r="CS69" s="84" t="s">
        <v>15</v>
      </c>
    </row>
    <row r="70" spans="1:97" ht="12" customHeight="1" x14ac:dyDescent="0.2">
      <c r="A70" s="81" t="s">
        <v>254</v>
      </c>
      <c r="B70" s="156">
        <f t="shared" si="0"/>
        <v>7296.19</v>
      </c>
      <c r="C70" s="148" t="s">
        <v>307</v>
      </c>
      <c r="D70" s="149" t="s">
        <v>15</v>
      </c>
      <c r="E70" s="160">
        <v>670.7</v>
      </c>
      <c r="F70" s="148" t="s">
        <v>307</v>
      </c>
      <c r="G70" s="149" t="s">
        <v>15</v>
      </c>
      <c r="H70" s="158">
        <v>6625.49</v>
      </c>
      <c r="I70" s="148" t="s">
        <v>307</v>
      </c>
      <c r="J70" s="149" t="s">
        <v>15</v>
      </c>
      <c r="K70" s="158">
        <v>0</v>
      </c>
      <c r="L70" s="148" t="s">
        <v>307</v>
      </c>
      <c r="M70" s="149" t="s">
        <v>15</v>
      </c>
      <c r="N70" s="158" t="s">
        <v>321</v>
      </c>
      <c r="O70" s="148" t="s">
        <v>36</v>
      </c>
      <c r="P70" s="149" t="s">
        <v>15</v>
      </c>
      <c r="Q70" s="158">
        <v>5458.11</v>
      </c>
      <c r="R70" s="148" t="s">
        <v>307</v>
      </c>
      <c r="S70" s="149" t="s">
        <v>15</v>
      </c>
      <c r="T70" s="215" t="s">
        <v>321</v>
      </c>
      <c r="U70" s="216" t="s">
        <v>307</v>
      </c>
      <c r="V70" s="217" t="s">
        <v>15</v>
      </c>
      <c r="W70" s="215" t="s">
        <v>321</v>
      </c>
      <c r="X70" s="216" t="s">
        <v>307</v>
      </c>
      <c r="Y70" s="217" t="s">
        <v>15</v>
      </c>
      <c r="Z70" s="215" t="s">
        <v>321</v>
      </c>
      <c r="AA70" s="216" t="s">
        <v>307</v>
      </c>
      <c r="AB70" s="217" t="s">
        <v>15</v>
      </c>
      <c r="AC70" s="215" t="s">
        <v>321</v>
      </c>
      <c r="AD70" s="216" t="s">
        <v>307</v>
      </c>
      <c r="AE70" s="217" t="s">
        <v>15</v>
      </c>
      <c r="AF70" s="215" t="s">
        <v>321</v>
      </c>
      <c r="AG70" s="216" t="s">
        <v>307</v>
      </c>
      <c r="AH70" s="217" t="s">
        <v>15</v>
      </c>
      <c r="AI70" s="215" t="s">
        <v>321</v>
      </c>
      <c r="AJ70" s="216" t="s">
        <v>307</v>
      </c>
      <c r="AK70" s="217" t="s">
        <v>15</v>
      </c>
      <c r="AL70" s="215" t="s">
        <v>321</v>
      </c>
      <c r="AM70" s="148" t="s">
        <v>307</v>
      </c>
      <c r="AN70" s="149" t="s">
        <v>15</v>
      </c>
      <c r="AO70" s="156">
        <f t="shared" si="1"/>
        <v>29551.891390000001</v>
      </c>
      <c r="AP70" s="148" t="s">
        <v>307</v>
      </c>
      <c r="AQ70" s="149" t="s">
        <v>15</v>
      </c>
      <c r="AR70" s="158" t="s">
        <v>321</v>
      </c>
      <c r="AS70" s="148" t="s">
        <v>36</v>
      </c>
      <c r="AT70" s="149" t="s">
        <v>15</v>
      </c>
      <c r="AU70" s="215" t="s">
        <v>321</v>
      </c>
      <c r="AV70" s="216" t="s">
        <v>36</v>
      </c>
      <c r="AW70" s="217" t="s">
        <v>15</v>
      </c>
      <c r="AX70" s="215">
        <v>7751.2719999999999</v>
      </c>
      <c r="AY70" s="216" t="s">
        <v>307</v>
      </c>
      <c r="AZ70" s="217" t="s">
        <v>15</v>
      </c>
      <c r="BA70" s="215">
        <v>21800.61939</v>
      </c>
      <c r="BB70" s="148" t="s">
        <v>307</v>
      </c>
      <c r="BC70" s="149" t="s">
        <v>15</v>
      </c>
      <c r="BD70" s="160">
        <v>0</v>
      </c>
      <c r="BE70" s="148" t="s">
        <v>307</v>
      </c>
      <c r="BF70" s="149" t="s">
        <v>15</v>
      </c>
      <c r="BG70" s="158" t="s">
        <v>321</v>
      </c>
      <c r="BH70" s="148" t="s">
        <v>36</v>
      </c>
      <c r="BI70" s="149" t="s">
        <v>15</v>
      </c>
      <c r="BJ70" s="158">
        <v>36848.081389999999</v>
      </c>
      <c r="BK70" s="148" t="s">
        <v>307</v>
      </c>
      <c r="BL70" s="149" t="s">
        <v>15</v>
      </c>
      <c r="BM70" s="158" t="s">
        <v>321</v>
      </c>
      <c r="BN70" s="148" t="s">
        <v>36</v>
      </c>
      <c r="BO70" s="149" t="s">
        <v>15</v>
      </c>
      <c r="BP70" s="158">
        <v>670.7</v>
      </c>
      <c r="BQ70" s="148" t="s">
        <v>307</v>
      </c>
      <c r="BR70" s="149" t="s">
        <v>15</v>
      </c>
      <c r="BS70" s="158">
        <v>14376.762000000001</v>
      </c>
      <c r="BT70" s="148" t="s">
        <v>307</v>
      </c>
      <c r="BU70" s="149" t="s">
        <v>15</v>
      </c>
      <c r="BV70" s="158">
        <v>21800.61939</v>
      </c>
      <c r="BW70" s="148" t="s">
        <v>307</v>
      </c>
      <c r="BX70" s="149" t="s">
        <v>15</v>
      </c>
      <c r="BY70" s="158">
        <v>0</v>
      </c>
      <c r="BZ70" s="148" t="s">
        <v>307</v>
      </c>
      <c r="CA70" s="149" t="s">
        <v>15</v>
      </c>
      <c r="CB70" s="158">
        <v>5458.11</v>
      </c>
      <c r="CC70" s="148" t="s">
        <v>307</v>
      </c>
      <c r="CD70" s="149" t="s">
        <v>15</v>
      </c>
      <c r="CE70" s="170" t="s">
        <v>321</v>
      </c>
      <c r="CF70" s="148" t="s">
        <v>30</v>
      </c>
      <c r="CG70" s="149" t="s">
        <v>15</v>
      </c>
      <c r="CH70" s="170" t="s">
        <v>321</v>
      </c>
      <c r="CI70" s="148" t="s">
        <v>30</v>
      </c>
      <c r="CJ70" s="149" t="s">
        <v>15</v>
      </c>
      <c r="CK70" s="170" t="s">
        <v>321</v>
      </c>
      <c r="CL70" s="148" t="s">
        <v>30</v>
      </c>
      <c r="CM70" s="149" t="s">
        <v>15</v>
      </c>
      <c r="CN70" s="170" t="s">
        <v>321</v>
      </c>
      <c r="CO70" s="148" t="s">
        <v>307</v>
      </c>
      <c r="CP70" s="149" t="s">
        <v>15</v>
      </c>
      <c r="CQ70" s="158">
        <v>14402.84</v>
      </c>
      <c r="CR70" s="148" t="s">
        <v>307</v>
      </c>
      <c r="CS70" s="84" t="s">
        <v>15</v>
      </c>
    </row>
    <row r="71" spans="1:97" ht="12" customHeight="1" x14ac:dyDescent="0.2">
      <c r="A71" s="81" t="s">
        <v>255</v>
      </c>
      <c r="B71" s="156">
        <f t="shared" si="0"/>
        <v>7514.08</v>
      </c>
      <c r="C71" s="148" t="s">
        <v>307</v>
      </c>
      <c r="D71" s="149" t="s">
        <v>15</v>
      </c>
      <c r="E71" s="160">
        <v>736.5</v>
      </c>
      <c r="F71" s="148" t="s">
        <v>307</v>
      </c>
      <c r="G71" s="149" t="s">
        <v>15</v>
      </c>
      <c r="H71" s="158">
        <v>6777.58</v>
      </c>
      <c r="I71" s="148" t="s">
        <v>307</v>
      </c>
      <c r="J71" s="149" t="s">
        <v>15</v>
      </c>
      <c r="K71" s="158">
        <v>0</v>
      </c>
      <c r="L71" s="148" t="s">
        <v>307</v>
      </c>
      <c r="M71" s="149" t="s">
        <v>15</v>
      </c>
      <c r="N71" s="158" t="s">
        <v>321</v>
      </c>
      <c r="O71" s="148" t="s">
        <v>36</v>
      </c>
      <c r="P71" s="149" t="s">
        <v>15</v>
      </c>
      <c r="Q71" s="158">
        <v>4298.79</v>
      </c>
      <c r="R71" s="148" t="s">
        <v>307</v>
      </c>
      <c r="S71" s="149" t="s">
        <v>15</v>
      </c>
      <c r="T71" s="215" t="s">
        <v>321</v>
      </c>
      <c r="U71" s="216" t="s">
        <v>307</v>
      </c>
      <c r="V71" s="217" t="s">
        <v>15</v>
      </c>
      <c r="W71" s="215" t="s">
        <v>321</v>
      </c>
      <c r="X71" s="216" t="s">
        <v>307</v>
      </c>
      <c r="Y71" s="217" t="s">
        <v>15</v>
      </c>
      <c r="Z71" s="215" t="s">
        <v>321</v>
      </c>
      <c r="AA71" s="216" t="s">
        <v>307</v>
      </c>
      <c r="AB71" s="217" t="s">
        <v>15</v>
      </c>
      <c r="AC71" s="215" t="s">
        <v>321</v>
      </c>
      <c r="AD71" s="216" t="s">
        <v>307</v>
      </c>
      <c r="AE71" s="217" t="s">
        <v>15</v>
      </c>
      <c r="AF71" s="215" t="s">
        <v>321</v>
      </c>
      <c r="AG71" s="216" t="s">
        <v>307</v>
      </c>
      <c r="AH71" s="217" t="s">
        <v>15</v>
      </c>
      <c r="AI71" s="215" t="s">
        <v>321</v>
      </c>
      <c r="AJ71" s="216" t="s">
        <v>307</v>
      </c>
      <c r="AK71" s="217" t="s">
        <v>15</v>
      </c>
      <c r="AL71" s="215" t="s">
        <v>321</v>
      </c>
      <c r="AM71" s="148" t="s">
        <v>307</v>
      </c>
      <c r="AN71" s="149" t="s">
        <v>15</v>
      </c>
      <c r="AO71" s="156">
        <f t="shared" si="1"/>
        <v>31401.0893</v>
      </c>
      <c r="AP71" s="148" t="s">
        <v>307</v>
      </c>
      <c r="AQ71" s="149" t="s">
        <v>15</v>
      </c>
      <c r="AR71" s="158" t="s">
        <v>321</v>
      </c>
      <c r="AS71" s="148" t="s">
        <v>36</v>
      </c>
      <c r="AT71" s="149" t="s">
        <v>15</v>
      </c>
      <c r="AU71" s="215" t="s">
        <v>321</v>
      </c>
      <c r="AV71" s="216" t="s">
        <v>36</v>
      </c>
      <c r="AW71" s="217" t="s">
        <v>15</v>
      </c>
      <c r="AX71" s="215">
        <v>8833.9549999999999</v>
      </c>
      <c r="AY71" s="216" t="s">
        <v>307</v>
      </c>
      <c r="AZ71" s="217" t="s">
        <v>15</v>
      </c>
      <c r="BA71" s="215">
        <v>22567.134300000002</v>
      </c>
      <c r="BB71" s="148" t="s">
        <v>307</v>
      </c>
      <c r="BC71" s="149" t="s">
        <v>15</v>
      </c>
      <c r="BD71" s="160">
        <v>0</v>
      </c>
      <c r="BE71" s="148" t="s">
        <v>307</v>
      </c>
      <c r="BF71" s="149" t="s">
        <v>15</v>
      </c>
      <c r="BG71" s="158" t="s">
        <v>321</v>
      </c>
      <c r="BH71" s="148" t="s">
        <v>36</v>
      </c>
      <c r="BI71" s="149" t="s">
        <v>15</v>
      </c>
      <c r="BJ71" s="158">
        <v>38915.169300000001</v>
      </c>
      <c r="BK71" s="148" t="s">
        <v>307</v>
      </c>
      <c r="BL71" s="149" t="s">
        <v>15</v>
      </c>
      <c r="BM71" s="158" t="s">
        <v>321</v>
      </c>
      <c r="BN71" s="148" t="s">
        <v>36</v>
      </c>
      <c r="BO71" s="149" t="s">
        <v>15</v>
      </c>
      <c r="BP71" s="158">
        <v>736.5</v>
      </c>
      <c r="BQ71" s="148" t="s">
        <v>307</v>
      </c>
      <c r="BR71" s="149" t="s">
        <v>15</v>
      </c>
      <c r="BS71" s="158">
        <v>15611.535</v>
      </c>
      <c r="BT71" s="148" t="s">
        <v>307</v>
      </c>
      <c r="BU71" s="149" t="s">
        <v>15</v>
      </c>
      <c r="BV71" s="158">
        <v>22567.134300000002</v>
      </c>
      <c r="BW71" s="148" t="s">
        <v>307</v>
      </c>
      <c r="BX71" s="149" t="s">
        <v>15</v>
      </c>
      <c r="BY71" s="158">
        <v>0</v>
      </c>
      <c r="BZ71" s="148" t="s">
        <v>307</v>
      </c>
      <c r="CA71" s="149" t="s">
        <v>15</v>
      </c>
      <c r="CB71" s="158">
        <v>4298.79</v>
      </c>
      <c r="CC71" s="148" t="s">
        <v>307</v>
      </c>
      <c r="CD71" s="149" t="s">
        <v>15</v>
      </c>
      <c r="CE71" s="170" t="s">
        <v>321</v>
      </c>
      <c r="CF71" s="148" t="s">
        <v>30</v>
      </c>
      <c r="CG71" s="149" t="s">
        <v>15</v>
      </c>
      <c r="CH71" s="170" t="s">
        <v>321</v>
      </c>
      <c r="CI71" s="148" t="s">
        <v>30</v>
      </c>
      <c r="CJ71" s="149" t="s">
        <v>15</v>
      </c>
      <c r="CK71" s="170" t="s">
        <v>321</v>
      </c>
      <c r="CL71" s="148" t="s">
        <v>30</v>
      </c>
      <c r="CM71" s="149" t="s">
        <v>15</v>
      </c>
      <c r="CN71" s="170" t="s">
        <v>321</v>
      </c>
      <c r="CO71" s="148" t="s">
        <v>307</v>
      </c>
      <c r="CP71" s="149" t="s">
        <v>15</v>
      </c>
      <c r="CQ71" s="158">
        <v>15639</v>
      </c>
      <c r="CR71" s="148" t="s">
        <v>307</v>
      </c>
      <c r="CS71" s="84" t="s">
        <v>15</v>
      </c>
    </row>
    <row r="72" spans="1:97" ht="12" customHeight="1" x14ac:dyDescent="0.2">
      <c r="A72" s="81" t="s">
        <v>256</v>
      </c>
      <c r="B72" s="156">
        <f t="shared" si="0"/>
        <v>5167.8999999999996</v>
      </c>
      <c r="C72" s="148" t="s">
        <v>307</v>
      </c>
      <c r="D72" s="149" t="s">
        <v>15</v>
      </c>
      <c r="E72" s="160">
        <v>813.7</v>
      </c>
      <c r="F72" s="148" t="s">
        <v>307</v>
      </c>
      <c r="G72" s="149" t="s">
        <v>15</v>
      </c>
      <c r="H72" s="158">
        <v>4354.2</v>
      </c>
      <c r="I72" s="148" t="s">
        <v>307</v>
      </c>
      <c r="J72" s="149" t="s">
        <v>15</v>
      </c>
      <c r="K72" s="158">
        <v>0</v>
      </c>
      <c r="L72" s="148" t="s">
        <v>307</v>
      </c>
      <c r="M72" s="149" t="s">
        <v>15</v>
      </c>
      <c r="N72" s="158" t="s">
        <v>321</v>
      </c>
      <c r="O72" s="148" t="s">
        <v>36</v>
      </c>
      <c r="P72" s="149" t="s">
        <v>15</v>
      </c>
      <c r="Q72" s="158">
        <v>4380.79</v>
      </c>
      <c r="R72" s="148" t="s">
        <v>307</v>
      </c>
      <c r="S72" s="149" t="s">
        <v>15</v>
      </c>
      <c r="T72" s="215" t="s">
        <v>321</v>
      </c>
      <c r="U72" s="216" t="s">
        <v>307</v>
      </c>
      <c r="V72" s="217" t="s">
        <v>15</v>
      </c>
      <c r="W72" s="215" t="s">
        <v>321</v>
      </c>
      <c r="X72" s="216" t="s">
        <v>307</v>
      </c>
      <c r="Y72" s="217" t="s">
        <v>15</v>
      </c>
      <c r="Z72" s="215" t="s">
        <v>321</v>
      </c>
      <c r="AA72" s="216" t="s">
        <v>307</v>
      </c>
      <c r="AB72" s="217" t="s">
        <v>15</v>
      </c>
      <c r="AC72" s="215" t="s">
        <v>321</v>
      </c>
      <c r="AD72" s="216" t="s">
        <v>307</v>
      </c>
      <c r="AE72" s="217" t="s">
        <v>15</v>
      </c>
      <c r="AF72" s="215" t="s">
        <v>321</v>
      </c>
      <c r="AG72" s="216" t="s">
        <v>307</v>
      </c>
      <c r="AH72" s="217" t="s">
        <v>15</v>
      </c>
      <c r="AI72" s="215" t="s">
        <v>321</v>
      </c>
      <c r="AJ72" s="216" t="s">
        <v>307</v>
      </c>
      <c r="AK72" s="217" t="s">
        <v>15</v>
      </c>
      <c r="AL72" s="215" t="s">
        <v>321</v>
      </c>
      <c r="AM72" s="148" t="s">
        <v>307</v>
      </c>
      <c r="AN72" s="149" t="s">
        <v>15</v>
      </c>
      <c r="AO72" s="156">
        <f t="shared" si="1"/>
        <v>34859.70102</v>
      </c>
      <c r="AP72" s="148" t="s">
        <v>307</v>
      </c>
      <c r="AQ72" s="149" t="s">
        <v>15</v>
      </c>
      <c r="AR72" s="158" t="s">
        <v>321</v>
      </c>
      <c r="AS72" s="148" t="s">
        <v>36</v>
      </c>
      <c r="AT72" s="149" t="s">
        <v>15</v>
      </c>
      <c r="AU72" s="215" t="s">
        <v>321</v>
      </c>
      <c r="AV72" s="216" t="s">
        <v>36</v>
      </c>
      <c r="AW72" s="217" t="s">
        <v>15</v>
      </c>
      <c r="AX72" s="215">
        <v>11508.145</v>
      </c>
      <c r="AY72" s="216" t="s">
        <v>307</v>
      </c>
      <c r="AZ72" s="217" t="s">
        <v>15</v>
      </c>
      <c r="BA72" s="215">
        <v>23351.55602</v>
      </c>
      <c r="BB72" s="148" t="s">
        <v>307</v>
      </c>
      <c r="BC72" s="149" t="s">
        <v>15</v>
      </c>
      <c r="BD72" s="160">
        <v>0</v>
      </c>
      <c r="BE72" s="148" t="s">
        <v>307</v>
      </c>
      <c r="BF72" s="149" t="s">
        <v>15</v>
      </c>
      <c r="BG72" s="158" t="s">
        <v>321</v>
      </c>
      <c r="BH72" s="148" t="s">
        <v>36</v>
      </c>
      <c r="BI72" s="149" t="s">
        <v>15</v>
      </c>
      <c r="BJ72" s="158">
        <v>40027.601020000002</v>
      </c>
      <c r="BK72" s="148" t="s">
        <v>307</v>
      </c>
      <c r="BL72" s="149" t="s">
        <v>15</v>
      </c>
      <c r="BM72" s="158" t="s">
        <v>321</v>
      </c>
      <c r="BN72" s="148" t="s">
        <v>36</v>
      </c>
      <c r="BO72" s="149" t="s">
        <v>15</v>
      </c>
      <c r="BP72" s="158">
        <v>813.7</v>
      </c>
      <c r="BQ72" s="148" t="s">
        <v>307</v>
      </c>
      <c r="BR72" s="149" t="s">
        <v>15</v>
      </c>
      <c r="BS72" s="158">
        <v>15862.344999999999</v>
      </c>
      <c r="BT72" s="148" t="s">
        <v>307</v>
      </c>
      <c r="BU72" s="149" t="s">
        <v>15</v>
      </c>
      <c r="BV72" s="158">
        <v>23351.55602</v>
      </c>
      <c r="BW72" s="148" t="s">
        <v>307</v>
      </c>
      <c r="BX72" s="149" t="s">
        <v>15</v>
      </c>
      <c r="BY72" s="158">
        <v>0</v>
      </c>
      <c r="BZ72" s="148" t="s">
        <v>307</v>
      </c>
      <c r="CA72" s="149" t="s">
        <v>15</v>
      </c>
      <c r="CB72" s="158">
        <v>4380.79</v>
      </c>
      <c r="CC72" s="148" t="s">
        <v>307</v>
      </c>
      <c r="CD72" s="149" t="s">
        <v>15</v>
      </c>
      <c r="CE72" s="170" t="s">
        <v>321</v>
      </c>
      <c r="CF72" s="148" t="s">
        <v>30</v>
      </c>
      <c r="CG72" s="149" t="s">
        <v>15</v>
      </c>
      <c r="CH72" s="170" t="s">
        <v>321</v>
      </c>
      <c r="CI72" s="148" t="s">
        <v>30</v>
      </c>
      <c r="CJ72" s="149" t="s">
        <v>15</v>
      </c>
      <c r="CK72" s="170" t="s">
        <v>321</v>
      </c>
      <c r="CL72" s="148" t="s">
        <v>30</v>
      </c>
      <c r="CM72" s="149" t="s">
        <v>15</v>
      </c>
      <c r="CN72" s="170" t="s">
        <v>321</v>
      </c>
      <c r="CO72" s="148" t="s">
        <v>307</v>
      </c>
      <c r="CP72" s="149" t="s">
        <v>15</v>
      </c>
      <c r="CQ72" s="158">
        <v>15979.54</v>
      </c>
      <c r="CR72" s="148" t="s">
        <v>307</v>
      </c>
      <c r="CS72" s="84" t="s">
        <v>15</v>
      </c>
    </row>
    <row r="73" spans="1:97" ht="12" customHeight="1" x14ac:dyDescent="0.2">
      <c r="A73" s="81" t="s">
        <v>257</v>
      </c>
      <c r="B73" s="156">
        <f t="shared" si="0"/>
        <v>5457.2899999999991</v>
      </c>
      <c r="C73" s="148" t="s">
        <v>307</v>
      </c>
      <c r="D73" s="149" t="s">
        <v>15</v>
      </c>
      <c r="E73" s="160">
        <v>1272.0999999999999</v>
      </c>
      <c r="F73" s="148" t="s">
        <v>307</v>
      </c>
      <c r="G73" s="149" t="s">
        <v>15</v>
      </c>
      <c r="H73" s="158">
        <v>4185.1899999999996</v>
      </c>
      <c r="I73" s="148" t="s">
        <v>307</v>
      </c>
      <c r="J73" s="149" t="s">
        <v>15</v>
      </c>
      <c r="K73" s="158">
        <v>0</v>
      </c>
      <c r="L73" s="148" t="s">
        <v>307</v>
      </c>
      <c r="M73" s="149" t="s">
        <v>15</v>
      </c>
      <c r="N73" s="158" t="s">
        <v>321</v>
      </c>
      <c r="O73" s="148" t="s">
        <v>36</v>
      </c>
      <c r="P73" s="149" t="s">
        <v>15</v>
      </c>
      <c r="Q73" s="158">
        <v>5501.47</v>
      </c>
      <c r="R73" s="148" t="s">
        <v>307</v>
      </c>
      <c r="S73" s="149" t="s">
        <v>15</v>
      </c>
      <c r="T73" s="215" t="s">
        <v>321</v>
      </c>
      <c r="U73" s="216" t="s">
        <v>307</v>
      </c>
      <c r="V73" s="217" t="s">
        <v>15</v>
      </c>
      <c r="W73" s="215" t="s">
        <v>321</v>
      </c>
      <c r="X73" s="216" t="s">
        <v>307</v>
      </c>
      <c r="Y73" s="217" t="s">
        <v>15</v>
      </c>
      <c r="Z73" s="215" t="s">
        <v>321</v>
      </c>
      <c r="AA73" s="216" t="s">
        <v>307</v>
      </c>
      <c r="AB73" s="217" t="s">
        <v>15</v>
      </c>
      <c r="AC73" s="215" t="s">
        <v>321</v>
      </c>
      <c r="AD73" s="216" t="s">
        <v>307</v>
      </c>
      <c r="AE73" s="217" t="s">
        <v>15</v>
      </c>
      <c r="AF73" s="215" t="s">
        <v>321</v>
      </c>
      <c r="AG73" s="216" t="s">
        <v>307</v>
      </c>
      <c r="AH73" s="217" t="s">
        <v>15</v>
      </c>
      <c r="AI73" s="215" t="s">
        <v>321</v>
      </c>
      <c r="AJ73" s="216" t="s">
        <v>307</v>
      </c>
      <c r="AK73" s="217" t="s">
        <v>15</v>
      </c>
      <c r="AL73" s="215" t="s">
        <v>321</v>
      </c>
      <c r="AM73" s="148" t="s">
        <v>307</v>
      </c>
      <c r="AN73" s="149" t="s">
        <v>15</v>
      </c>
      <c r="AO73" s="156">
        <f t="shared" si="1"/>
        <v>36974.347999999998</v>
      </c>
      <c r="AP73" s="148" t="s">
        <v>307</v>
      </c>
      <c r="AQ73" s="149" t="s">
        <v>15</v>
      </c>
      <c r="AR73" s="158" t="s">
        <v>321</v>
      </c>
      <c r="AS73" s="148" t="s">
        <v>36</v>
      </c>
      <c r="AT73" s="149" t="s">
        <v>15</v>
      </c>
      <c r="AU73" s="215" t="s">
        <v>321</v>
      </c>
      <c r="AV73" s="216" t="s">
        <v>36</v>
      </c>
      <c r="AW73" s="217" t="s">
        <v>15</v>
      </c>
      <c r="AX73" s="215">
        <v>12762.998</v>
      </c>
      <c r="AY73" s="216" t="s">
        <v>307</v>
      </c>
      <c r="AZ73" s="217" t="s">
        <v>15</v>
      </c>
      <c r="BA73" s="215">
        <v>24211.35</v>
      </c>
      <c r="BB73" s="148" t="s">
        <v>307</v>
      </c>
      <c r="BC73" s="149" t="s">
        <v>15</v>
      </c>
      <c r="BD73" s="160">
        <v>0</v>
      </c>
      <c r="BE73" s="148" t="s">
        <v>307</v>
      </c>
      <c r="BF73" s="149" t="s">
        <v>15</v>
      </c>
      <c r="BG73" s="158" t="s">
        <v>321</v>
      </c>
      <c r="BH73" s="148" t="s">
        <v>36</v>
      </c>
      <c r="BI73" s="149" t="s">
        <v>15</v>
      </c>
      <c r="BJ73" s="158">
        <v>42431.637999999999</v>
      </c>
      <c r="BK73" s="148" t="s">
        <v>307</v>
      </c>
      <c r="BL73" s="149" t="s">
        <v>15</v>
      </c>
      <c r="BM73" s="158" t="s">
        <v>321</v>
      </c>
      <c r="BN73" s="148" t="s">
        <v>36</v>
      </c>
      <c r="BO73" s="149" t="s">
        <v>15</v>
      </c>
      <c r="BP73" s="158">
        <v>1272.0999999999999</v>
      </c>
      <c r="BQ73" s="148" t="s">
        <v>307</v>
      </c>
      <c r="BR73" s="149" t="s">
        <v>15</v>
      </c>
      <c r="BS73" s="158">
        <v>16948.187999999998</v>
      </c>
      <c r="BT73" s="148" t="s">
        <v>307</v>
      </c>
      <c r="BU73" s="149" t="s">
        <v>15</v>
      </c>
      <c r="BV73" s="158">
        <v>24211.35</v>
      </c>
      <c r="BW73" s="148" t="s">
        <v>307</v>
      </c>
      <c r="BX73" s="149" t="s">
        <v>15</v>
      </c>
      <c r="BY73" s="158">
        <v>0</v>
      </c>
      <c r="BZ73" s="148" t="s">
        <v>307</v>
      </c>
      <c r="CA73" s="149" t="s">
        <v>15</v>
      </c>
      <c r="CB73" s="158">
        <v>5501.47</v>
      </c>
      <c r="CC73" s="148" t="s">
        <v>307</v>
      </c>
      <c r="CD73" s="149" t="s">
        <v>15</v>
      </c>
      <c r="CE73" s="170" t="s">
        <v>321</v>
      </c>
      <c r="CF73" s="148" t="s">
        <v>30</v>
      </c>
      <c r="CG73" s="149" t="s">
        <v>15</v>
      </c>
      <c r="CH73" s="170" t="s">
        <v>321</v>
      </c>
      <c r="CI73" s="148" t="s">
        <v>30</v>
      </c>
      <c r="CJ73" s="149" t="s">
        <v>15</v>
      </c>
      <c r="CK73" s="170" t="s">
        <v>321</v>
      </c>
      <c r="CL73" s="148" t="s">
        <v>30</v>
      </c>
      <c r="CM73" s="149" t="s">
        <v>15</v>
      </c>
      <c r="CN73" s="170" t="s">
        <v>321</v>
      </c>
      <c r="CO73" s="148" t="s">
        <v>307</v>
      </c>
      <c r="CP73" s="149" t="s">
        <v>15</v>
      </c>
      <c r="CQ73" s="158">
        <v>16871.259999999998</v>
      </c>
      <c r="CR73" s="148" t="s">
        <v>307</v>
      </c>
      <c r="CS73" s="84" t="s">
        <v>15</v>
      </c>
    </row>
    <row r="74" spans="1:97" ht="12" customHeight="1" x14ac:dyDescent="0.2">
      <c r="A74" s="81" t="s">
        <v>258</v>
      </c>
      <c r="B74" s="156">
        <f t="shared" si="0"/>
        <v>5480.54</v>
      </c>
      <c r="C74" s="148" t="s">
        <v>307</v>
      </c>
      <c r="D74" s="149" t="s">
        <v>15</v>
      </c>
      <c r="E74" s="160">
        <v>835.3</v>
      </c>
      <c r="F74" s="148" t="s">
        <v>307</v>
      </c>
      <c r="G74" s="149" t="s">
        <v>15</v>
      </c>
      <c r="H74" s="158">
        <v>4645.24</v>
      </c>
      <c r="I74" s="148" t="s">
        <v>307</v>
      </c>
      <c r="J74" s="149" t="s">
        <v>15</v>
      </c>
      <c r="K74" s="158">
        <v>0</v>
      </c>
      <c r="L74" s="148" t="s">
        <v>307</v>
      </c>
      <c r="M74" s="149" t="s">
        <v>15</v>
      </c>
      <c r="N74" s="158" t="s">
        <v>321</v>
      </c>
      <c r="O74" s="148" t="s">
        <v>36</v>
      </c>
      <c r="P74" s="149" t="s">
        <v>15</v>
      </c>
      <c r="Q74" s="158">
        <v>4903.6400000000003</v>
      </c>
      <c r="R74" s="148" t="s">
        <v>307</v>
      </c>
      <c r="S74" s="149" t="s">
        <v>15</v>
      </c>
      <c r="T74" s="215" t="s">
        <v>321</v>
      </c>
      <c r="U74" s="216" t="s">
        <v>307</v>
      </c>
      <c r="V74" s="217" t="s">
        <v>15</v>
      </c>
      <c r="W74" s="215" t="s">
        <v>321</v>
      </c>
      <c r="X74" s="216" t="s">
        <v>307</v>
      </c>
      <c r="Y74" s="217" t="s">
        <v>15</v>
      </c>
      <c r="Z74" s="215" t="s">
        <v>321</v>
      </c>
      <c r="AA74" s="216" t="s">
        <v>307</v>
      </c>
      <c r="AB74" s="217" t="s">
        <v>15</v>
      </c>
      <c r="AC74" s="215" t="s">
        <v>321</v>
      </c>
      <c r="AD74" s="216" t="s">
        <v>307</v>
      </c>
      <c r="AE74" s="217" t="s">
        <v>15</v>
      </c>
      <c r="AF74" s="215" t="s">
        <v>321</v>
      </c>
      <c r="AG74" s="216" t="s">
        <v>307</v>
      </c>
      <c r="AH74" s="217" t="s">
        <v>15</v>
      </c>
      <c r="AI74" s="215" t="s">
        <v>321</v>
      </c>
      <c r="AJ74" s="216" t="s">
        <v>307</v>
      </c>
      <c r="AK74" s="217" t="s">
        <v>15</v>
      </c>
      <c r="AL74" s="215" t="s">
        <v>321</v>
      </c>
      <c r="AM74" s="148" t="s">
        <v>307</v>
      </c>
      <c r="AN74" s="149" t="s">
        <v>15</v>
      </c>
      <c r="AO74" s="156">
        <f t="shared" si="1"/>
        <v>38612.734230000002</v>
      </c>
      <c r="AP74" s="148" t="s">
        <v>307</v>
      </c>
      <c r="AQ74" s="149" t="s">
        <v>15</v>
      </c>
      <c r="AR74" s="158" t="s">
        <v>321</v>
      </c>
      <c r="AS74" s="148" t="s">
        <v>36</v>
      </c>
      <c r="AT74" s="149" t="s">
        <v>15</v>
      </c>
      <c r="AU74" s="215" t="s">
        <v>321</v>
      </c>
      <c r="AV74" s="216" t="s">
        <v>36</v>
      </c>
      <c r="AW74" s="217" t="s">
        <v>15</v>
      </c>
      <c r="AX74" s="215">
        <v>12624.181</v>
      </c>
      <c r="AY74" s="216" t="s">
        <v>307</v>
      </c>
      <c r="AZ74" s="217" t="s">
        <v>15</v>
      </c>
      <c r="BA74" s="215">
        <v>25988.553230000001</v>
      </c>
      <c r="BB74" s="148" t="s">
        <v>307</v>
      </c>
      <c r="BC74" s="149" t="s">
        <v>15</v>
      </c>
      <c r="BD74" s="160">
        <v>0</v>
      </c>
      <c r="BE74" s="148" t="s">
        <v>307</v>
      </c>
      <c r="BF74" s="149" t="s">
        <v>15</v>
      </c>
      <c r="BG74" s="158" t="s">
        <v>321</v>
      </c>
      <c r="BH74" s="148" t="s">
        <v>36</v>
      </c>
      <c r="BI74" s="149" t="s">
        <v>15</v>
      </c>
      <c r="BJ74" s="158">
        <v>44093.274230000003</v>
      </c>
      <c r="BK74" s="148" t="s">
        <v>307</v>
      </c>
      <c r="BL74" s="149" t="s">
        <v>15</v>
      </c>
      <c r="BM74" s="158" t="s">
        <v>321</v>
      </c>
      <c r="BN74" s="148" t="s">
        <v>36</v>
      </c>
      <c r="BO74" s="149" t="s">
        <v>15</v>
      </c>
      <c r="BP74" s="158">
        <v>835.3</v>
      </c>
      <c r="BQ74" s="148" t="s">
        <v>307</v>
      </c>
      <c r="BR74" s="149" t="s">
        <v>15</v>
      </c>
      <c r="BS74" s="158">
        <v>17269.420999999998</v>
      </c>
      <c r="BT74" s="148" t="s">
        <v>307</v>
      </c>
      <c r="BU74" s="149" t="s">
        <v>15</v>
      </c>
      <c r="BV74" s="158">
        <v>25988.553230000001</v>
      </c>
      <c r="BW74" s="148" t="s">
        <v>307</v>
      </c>
      <c r="BX74" s="149" t="s">
        <v>15</v>
      </c>
      <c r="BY74" s="158">
        <v>0</v>
      </c>
      <c r="BZ74" s="148" t="s">
        <v>307</v>
      </c>
      <c r="CA74" s="149" t="s">
        <v>15</v>
      </c>
      <c r="CB74" s="158">
        <v>4903.6400000000003</v>
      </c>
      <c r="CC74" s="148" t="s">
        <v>307</v>
      </c>
      <c r="CD74" s="149" t="s">
        <v>15</v>
      </c>
      <c r="CE74" s="170" t="s">
        <v>321</v>
      </c>
      <c r="CF74" s="148" t="s">
        <v>30</v>
      </c>
      <c r="CG74" s="149" t="s">
        <v>15</v>
      </c>
      <c r="CH74" s="170" t="s">
        <v>321</v>
      </c>
      <c r="CI74" s="148" t="s">
        <v>30</v>
      </c>
      <c r="CJ74" s="149" t="s">
        <v>15</v>
      </c>
      <c r="CK74" s="170" t="s">
        <v>321</v>
      </c>
      <c r="CL74" s="148" t="s">
        <v>30</v>
      </c>
      <c r="CM74" s="149" t="s">
        <v>15</v>
      </c>
      <c r="CN74" s="170" t="s">
        <v>321</v>
      </c>
      <c r="CO74" s="148" t="s">
        <v>307</v>
      </c>
      <c r="CP74" s="149" t="s">
        <v>15</v>
      </c>
      <c r="CQ74" s="158">
        <v>17336.29</v>
      </c>
      <c r="CR74" s="148" t="s">
        <v>307</v>
      </c>
      <c r="CS74" s="84" t="s">
        <v>15</v>
      </c>
    </row>
    <row r="75" spans="1:97" ht="12" customHeight="1" x14ac:dyDescent="0.2">
      <c r="A75" s="81" t="s">
        <v>259</v>
      </c>
      <c r="B75" s="156">
        <f t="shared" si="0"/>
        <v>6805.9299999999994</v>
      </c>
      <c r="C75" s="148" t="s">
        <v>307</v>
      </c>
      <c r="D75" s="149" t="s">
        <v>15</v>
      </c>
      <c r="E75" s="160">
        <v>911.4</v>
      </c>
      <c r="F75" s="148" t="s">
        <v>307</v>
      </c>
      <c r="G75" s="149" t="s">
        <v>15</v>
      </c>
      <c r="H75" s="158">
        <v>5894.53</v>
      </c>
      <c r="I75" s="148" t="s">
        <v>307</v>
      </c>
      <c r="J75" s="149" t="s">
        <v>15</v>
      </c>
      <c r="K75" s="158">
        <v>0</v>
      </c>
      <c r="L75" s="148" t="s">
        <v>307</v>
      </c>
      <c r="M75" s="149" t="s">
        <v>15</v>
      </c>
      <c r="N75" s="158" t="s">
        <v>321</v>
      </c>
      <c r="O75" s="148" t="s">
        <v>36</v>
      </c>
      <c r="P75" s="149" t="s">
        <v>15</v>
      </c>
      <c r="Q75" s="158">
        <v>6184.67</v>
      </c>
      <c r="R75" s="148" t="s">
        <v>307</v>
      </c>
      <c r="S75" s="149" t="s">
        <v>15</v>
      </c>
      <c r="T75" s="215" t="s">
        <v>321</v>
      </c>
      <c r="U75" s="216" t="s">
        <v>307</v>
      </c>
      <c r="V75" s="217" t="s">
        <v>15</v>
      </c>
      <c r="W75" s="215" t="s">
        <v>321</v>
      </c>
      <c r="X75" s="216" t="s">
        <v>307</v>
      </c>
      <c r="Y75" s="217" t="s">
        <v>15</v>
      </c>
      <c r="Z75" s="215" t="s">
        <v>321</v>
      </c>
      <c r="AA75" s="216" t="s">
        <v>307</v>
      </c>
      <c r="AB75" s="217" t="s">
        <v>15</v>
      </c>
      <c r="AC75" s="215" t="s">
        <v>321</v>
      </c>
      <c r="AD75" s="216" t="s">
        <v>307</v>
      </c>
      <c r="AE75" s="217" t="s">
        <v>15</v>
      </c>
      <c r="AF75" s="215" t="s">
        <v>321</v>
      </c>
      <c r="AG75" s="216" t="s">
        <v>307</v>
      </c>
      <c r="AH75" s="217" t="s">
        <v>15</v>
      </c>
      <c r="AI75" s="215" t="s">
        <v>321</v>
      </c>
      <c r="AJ75" s="216" t="s">
        <v>307</v>
      </c>
      <c r="AK75" s="217" t="s">
        <v>15</v>
      </c>
      <c r="AL75" s="215" t="s">
        <v>321</v>
      </c>
      <c r="AM75" s="148" t="s">
        <v>307</v>
      </c>
      <c r="AN75" s="149" t="s">
        <v>15</v>
      </c>
      <c r="AO75" s="156">
        <f t="shared" si="1"/>
        <v>39230.158589999999</v>
      </c>
      <c r="AP75" s="148" t="s">
        <v>307</v>
      </c>
      <c r="AQ75" s="149" t="s">
        <v>15</v>
      </c>
      <c r="AR75" s="158" t="s">
        <v>321</v>
      </c>
      <c r="AS75" s="148" t="s">
        <v>36</v>
      </c>
      <c r="AT75" s="149" t="s">
        <v>15</v>
      </c>
      <c r="AU75" s="215" t="s">
        <v>321</v>
      </c>
      <c r="AV75" s="216" t="s">
        <v>36</v>
      </c>
      <c r="AW75" s="217" t="s">
        <v>15</v>
      </c>
      <c r="AX75" s="215">
        <v>12521.977999999999</v>
      </c>
      <c r="AY75" s="216" t="s">
        <v>307</v>
      </c>
      <c r="AZ75" s="217" t="s">
        <v>15</v>
      </c>
      <c r="BA75" s="215">
        <v>26708.18059</v>
      </c>
      <c r="BB75" s="148" t="s">
        <v>307</v>
      </c>
      <c r="BC75" s="149" t="s">
        <v>15</v>
      </c>
      <c r="BD75" s="160">
        <v>0</v>
      </c>
      <c r="BE75" s="148" t="s">
        <v>307</v>
      </c>
      <c r="BF75" s="149" t="s">
        <v>15</v>
      </c>
      <c r="BG75" s="158" t="s">
        <v>321</v>
      </c>
      <c r="BH75" s="148" t="s">
        <v>36</v>
      </c>
      <c r="BI75" s="149" t="s">
        <v>15</v>
      </c>
      <c r="BJ75" s="158">
        <v>46036.088589999999</v>
      </c>
      <c r="BK75" s="148" t="s">
        <v>307</v>
      </c>
      <c r="BL75" s="149" t="s">
        <v>15</v>
      </c>
      <c r="BM75" s="158" t="s">
        <v>321</v>
      </c>
      <c r="BN75" s="148" t="s">
        <v>36</v>
      </c>
      <c r="BO75" s="149" t="s">
        <v>15</v>
      </c>
      <c r="BP75" s="158">
        <v>911.4</v>
      </c>
      <c r="BQ75" s="148" t="s">
        <v>307</v>
      </c>
      <c r="BR75" s="149" t="s">
        <v>15</v>
      </c>
      <c r="BS75" s="158">
        <v>18416.508000000002</v>
      </c>
      <c r="BT75" s="148" t="s">
        <v>307</v>
      </c>
      <c r="BU75" s="149" t="s">
        <v>15</v>
      </c>
      <c r="BV75" s="158">
        <v>26708.18059</v>
      </c>
      <c r="BW75" s="148" t="s">
        <v>307</v>
      </c>
      <c r="BX75" s="149" t="s">
        <v>15</v>
      </c>
      <c r="BY75" s="158">
        <v>0</v>
      </c>
      <c r="BZ75" s="148" t="s">
        <v>307</v>
      </c>
      <c r="CA75" s="149" t="s">
        <v>15</v>
      </c>
      <c r="CB75" s="158">
        <v>6184.67</v>
      </c>
      <c r="CC75" s="148" t="s">
        <v>307</v>
      </c>
      <c r="CD75" s="149" t="s">
        <v>15</v>
      </c>
      <c r="CE75" s="170" t="s">
        <v>321</v>
      </c>
      <c r="CF75" s="148" t="s">
        <v>30</v>
      </c>
      <c r="CG75" s="149" t="s">
        <v>15</v>
      </c>
      <c r="CH75" s="170" t="s">
        <v>321</v>
      </c>
      <c r="CI75" s="148" t="s">
        <v>30</v>
      </c>
      <c r="CJ75" s="149" t="s">
        <v>15</v>
      </c>
      <c r="CK75" s="170" t="s">
        <v>321</v>
      </c>
      <c r="CL75" s="148" t="s">
        <v>30</v>
      </c>
      <c r="CM75" s="149" t="s">
        <v>15</v>
      </c>
      <c r="CN75" s="170" t="s">
        <v>321</v>
      </c>
      <c r="CO75" s="148" t="s">
        <v>307</v>
      </c>
      <c r="CP75" s="149" t="s">
        <v>15</v>
      </c>
      <c r="CQ75" s="158">
        <v>18175.89</v>
      </c>
      <c r="CR75" s="148" t="s">
        <v>307</v>
      </c>
      <c r="CS75" s="84" t="s">
        <v>15</v>
      </c>
    </row>
    <row r="76" spans="1:97" ht="12" customHeight="1" x14ac:dyDescent="0.2">
      <c r="A76" s="81" t="s">
        <v>260</v>
      </c>
      <c r="B76" s="156">
        <f t="shared" si="0"/>
        <v>7849.04</v>
      </c>
      <c r="C76" s="148" t="s">
        <v>307</v>
      </c>
      <c r="D76" s="149" t="s">
        <v>15</v>
      </c>
      <c r="E76" s="160">
        <v>920.1</v>
      </c>
      <c r="F76" s="148" t="s">
        <v>307</v>
      </c>
      <c r="G76" s="149" t="s">
        <v>15</v>
      </c>
      <c r="H76" s="158">
        <v>6735.24</v>
      </c>
      <c r="I76" s="148" t="s">
        <v>307</v>
      </c>
      <c r="J76" s="149" t="s">
        <v>15</v>
      </c>
      <c r="K76" s="158">
        <v>193.7</v>
      </c>
      <c r="L76" s="148" t="s">
        <v>307</v>
      </c>
      <c r="M76" s="149" t="s">
        <v>15</v>
      </c>
      <c r="N76" s="158" t="s">
        <v>321</v>
      </c>
      <c r="O76" s="148" t="s">
        <v>36</v>
      </c>
      <c r="P76" s="149" t="s">
        <v>15</v>
      </c>
      <c r="Q76" s="158">
        <v>6491.67</v>
      </c>
      <c r="R76" s="148" t="s">
        <v>307</v>
      </c>
      <c r="S76" s="149" t="s">
        <v>15</v>
      </c>
      <c r="T76" s="215" t="s">
        <v>321</v>
      </c>
      <c r="U76" s="216" t="s">
        <v>307</v>
      </c>
      <c r="V76" s="217" t="s">
        <v>15</v>
      </c>
      <c r="W76" s="215" t="s">
        <v>321</v>
      </c>
      <c r="X76" s="216" t="s">
        <v>307</v>
      </c>
      <c r="Y76" s="217" t="s">
        <v>15</v>
      </c>
      <c r="Z76" s="215" t="s">
        <v>321</v>
      </c>
      <c r="AA76" s="216" t="s">
        <v>307</v>
      </c>
      <c r="AB76" s="217" t="s">
        <v>15</v>
      </c>
      <c r="AC76" s="215" t="s">
        <v>321</v>
      </c>
      <c r="AD76" s="216" t="s">
        <v>307</v>
      </c>
      <c r="AE76" s="217" t="s">
        <v>15</v>
      </c>
      <c r="AF76" s="215" t="s">
        <v>321</v>
      </c>
      <c r="AG76" s="216" t="s">
        <v>307</v>
      </c>
      <c r="AH76" s="217" t="s">
        <v>15</v>
      </c>
      <c r="AI76" s="215" t="s">
        <v>321</v>
      </c>
      <c r="AJ76" s="216" t="s">
        <v>307</v>
      </c>
      <c r="AK76" s="217" t="s">
        <v>15</v>
      </c>
      <c r="AL76" s="215" t="s">
        <v>321</v>
      </c>
      <c r="AM76" s="148" t="s">
        <v>307</v>
      </c>
      <c r="AN76" s="149" t="s">
        <v>15</v>
      </c>
      <c r="AO76" s="156">
        <f t="shared" si="1"/>
        <v>40266.472759999997</v>
      </c>
      <c r="AP76" s="148" t="s">
        <v>307</v>
      </c>
      <c r="AQ76" s="149" t="s">
        <v>15</v>
      </c>
      <c r="AR76" s="158" t="s">
        <v>321</v>
      </c>
      <c r="AS76" s="148" t="s">
        <v>36</v>
      </c>
      <c r="AT76" s="149" t="s">
        <v>15</v>
      </c>
      <c r="AU76" s="215" t="s">
        <v>321</v>
      </c>
      <c r="AV76" s="216" t="s">
        <v>36</v>
      </c>
      <c r="AW76" s="217" t="s">
        <v>15</v>
      </c>
      <c r="AX76" s="215">
        <v>12519.617</v>
      </c>
      <c r="AY76" s="216" t="s">
        <v>307</v>
      </c>
      <c r="AZ76" s="217" t="s">
        <v>15</v>
      </c>
      <c r="BA76" s="215">
        <v>27746.855759999999</v>
      </c>
      <c r="BB76" s="148" t="s">
        <v>307</v>
      </c>
      <c r="BC76" s="149" t="s">
        <v>15</v>
      </c>
      <c r="BD76" s="160">
        <v>0</v>
      </c>
      <c r="BE76" s="148" t="s">
        <v>307</v>
      </c>
      <c r="BF76" s="149" t="s">
        <v>15</v>
      </c>
      <c r="BG76" s="158" t="s">
        <v>321</v>
      </c>
      <c r="BH76" s="148" t="s">
        <v>36</v>
      </c>
      <c r="BI76" s="149" t="s">
        <v>15</v>
      </c>
      <c r="BJ76" s="158">
        <v>48115.512759999998</v>
      </c>
      <c r="BK76" s="148" t="s">
        <v>307</v>
      </c>
      <c r="BL76" s="149" t="s">
        <v>15</v>
      </c>
      <c r="BM76" s="158" t="s">
        <v>321</v>
      </c>
      <c r="BN76" s="148" t="s">
        <v>36</v>
      </c>
      <c r="BO76" s="149" t="s">
        <v>15</v>
      </c>
      <c r="BP76" s="158">
        <v>920.1</v>
      </c>
      <c r="BQ76" s="148" t="s">
        <v>307</v>
      </c>
      <c r="BR76" s="149" t="s">
        <v>15</v>
      </c>
      <c r="BS76" s="158">
        <v>19254.857</v>
      </c>
      <c r="BT76" s="148" t="s">
        <v>307</v>
      </c>
      <c r="BU76" s="149" t="s">
        <v>15</v>
      </c>
      <c r="BV76" s="158">
        <v>27940.555759999999</v>
      </c>
      <c r="BW76" s="148" t="s">
        <v>307</v>
      </c>
      <c r="BX76" s="149" t="s">
        <v>15</v>
      </c>
      <c r="BY76" s="158">
        <v>0</v>
      </c>
      <c r="BZ76" s="148" t="s">
        <v>307</v>
      </c>
      <c r="CA76" s="149" t="s">
        <v>15</v>
      </c>
      <c r="CB76" s="158">
        <v>6491.67</v>
      </c>
      <c r="CC76" s="148" t="s">
        <v>307</v>
      </c>
      <c r="CD76" s="149" t="s">
        <v>15</v>
      </c>
      <c r="CE76" s="170" t="s">
        <v>321</v>
      </c>
      <c r="CF76" s="148" t="s">
        <v>30</v>
      </c>
      <c r="CG76" s="149" t="s">
        <v>15</v>
      </c>
      <c r="CH76" s="170" t="s">
        <v>321</v>
      </c>
      <c r="CI76" s="148" t="s">
        <v>30</v>
      </c>
      <c r="CJ76" s="149" t="s">
        <v>15</v>
      </c>
      <c r="CK76" s="170" t="s">
        <v>321</v>
      </c>
      <c r="CL76" s="148" t="s">
        <v>30</v>
      </c>
      <c r="CM76" s="149" t="s">
        <v>15</v>
      </c>
      <c r="CN76" s="170" t="s">
        <v>321</v>
      </c>
      <c r="CO76" s="148" t="s">
        <v>307</v>
      </c>
      <c r="CP76" s="149" t="s">
        <v>15</v>
      </c>
      <c r="CQ76" s="158">
        <v>19054.13</v>
      </c>
      <c r="CR76" s="148" t="s">
        <v>307</v>
      </c>
      <c r="CS76" s="84" t="s">
        <v>15</v>
      </c>
    </row>
    <row r="77" spans="1:97" ht="12" customHeight="1" x14ac:dyDescent="0.2">
      <c r="A77" s="81" t="s">
        <v>261</v>
      </c>
      <c r="B77" s="156">
        <f t="shared" si="0"/>
        <v>7683.5999999999995</v>
      </c>
      <c r="C77" s="148" t="s">
        <v>307</v>
      </c>
      <c r="D77" s="149" t="s">
        <v>15</v>
      </c>
      <c r="E77" s="160">
        <v>1334.4</v>
      </c>
      <c r="F77" s="148" t="s">
        <v>307</v>
      </c>
      <c r="G77" s="149" t="s">
        <v>15</v>
      </c>
      <c r="H77" s="158">
        <v>6156.4</v>
      </c>
      <c r="I77" s="148" t="s">
        <v>307</v>
      </c>
      <c r="J77" s="149" t="s">
        <v>15</v>
      </c>
      <c r="K77" s="158">
        <v>192.8</v>
      </c>
      <c r="L77" s="148" t="s">
        <v>307</v>
      </c>
      <c r="M77" s="149" t="s">
        <v>15</v>
      </c>
      <c r="N77" s="158" t="s">
        <v>321</v>
      </c>
      <c r="O77" s="148" t="s">
        <v>36</v>
      </c>
      <c r="P77" s="149" t="s">
        <v>15</v>
      </c>
      <c r="Q77" s="158">
        <v>7290.04</v>
      </c>
      <c r="R77" s="148" t="s">
        <v>307</v>
      </c>
      <c r="S77" s="149" t="s">
        <v>15</v>
      </c>
      <c r="T77" s="215" t="s">
        <v>321</v>
      </c>
      <c r="U77" s="216" t="s">
        <v>307</v>
      </c>
      <c r="V77" s="217" t="s">
        <v>15</v>
      </c>
      <c r="W77" s="215" t="s">
        <v>321</v>
      </c>
      <c r="X77" s="216" t="s">
        <v>307</v>
      </c>
      <c r="Y77" s="217" t="s">
        <v>15</v>
      </c>
      <c r="Z77" s="215" t="s">
        <v>321</v>
      </c>
      <c r="AA77" s="216" t="s">
        <v>307</v>
      </c>
      <c r="AB77" s="217" t="s">
        <v>15</v>
      </c>
      <c r="AC77" s="215" t="s">
        <v>321</v>
      </c>
      <c r="AD77" s="216" t="s">
        <v>307</v>
      </c>
      <c r="AE77" s="217" t="s">
        <v>15</v>
      </c>
      <c r="AF77" s="215" t="s">
        <v>321</v>
      </c>
      <c r="AG77" s="216" t="s">
        <v>307</v>
      </c>
      <c r="AH77" s="217" t="s">
        <v>15</v>
      </c>
      <c r="AI77" s="215" t="s">
        <v>321</v>
      </c>
      <c r="AJ77" s="216" t="s">
        <v>307</v>
      </c>
      <c r="AK77" s="217" t="s">
        <v>15</v>
      </c>
      <c r="AL77" s="215" t="s">
        <v>321</v>
      </c>
      <c r="AM77" s="148" t="s">
        <v>307</v>
      </c>
      <c r="AN77" s="149" t="s">
        <v>15</v>
      </c>
      <c r="AO77" s="156">
        <f t="shared" si="1"/>
        <v>38673.186000000002</v>
      </c>
      <c r="AP77" s="148" t="s">
        <v>307</v>
      </c>
      <c r="AQ77" s="149" t="s">
        <v>15</v>
      </c>
      <c r="AR77" s="158" t="s">
        <v>321</v>
      </c>
      <c r="AS77" s="148" t="s">
        <v>36</v>
      </c>
      <c r="AT77" s="149" t="s">
        <v>15</v>
      </c>
      <c r="AU77" s="215" t="s">
        <v>321</v>
      </c>
      <c r="AV77" s="216" t="s">
        <v>36</v>
      </c>
      <c r="AW77" s="217" t="s">
        <v>15</v>
      </c>
      <c r="AX77" s="215">
        <v>12116.516</v>
      </c>
      <c r="AY77" s="216" t="s">
        <v>307</v>
      </c>
      <c r="AZ77" s="217" t="s">
        <v>15</v>
      </c>
      <c r="BA77" s="215">
        <v>26556.67</v>
      </c>
      <c r="BB77" s="148" t="s">
        <v>307</v>
      </c>
      <c r="BC77" s="149" t="s">
        <v>15</v>
      </c>
      <c r="BD77" s="160">
        <v>0</v>
      </c>
      <c r="BE77" s="148" t="s">
        <v>307</v>
      </c>
      <c r="BF77" s="149" t="s">
        <v>15</v>
      </c>
      <c r="BG77" s="158" t="s">
        <v>321</v>
      </c>
      <c r="BH77" s="148" t="s">
        <v>36</v>
      </c>
      <c r="BI77" s="149" t="s">
        <v>15</v>
      </c>
      <c r="BJ77" s="158">
        <v>46356.786</v>
      </c>
      <c r="BK77" s="148" t="s">
        <v>307</v>
      </c>
      <c r="BL77" s="149" t="s">
        <v>15</v>
      </c>
      <c r="BM77" s="158" t="s">
        <v>321</v>
      </c>
      <c r="BN77" s="148" t="s">
        <v>36</v>
      </c>
      <c r="BO77" s="149" t="s">
        <v>15</v>
      </c>
      <c r="BP77" s="158">
        <v>1334.4</v>
      </c>
      <c r="BQ77" s="148" t="s">
        <v>307</v>
      </c>
      <c r="BR77" s="149" t="s">
        <v>15</v>
      </c>
      <c r="BS77" s="158">
        <v>18272.916000000001</v>
      </c>
      <c r="BT77" s="148" t="s">
        <v>307</v>
      </c>
      <c r="BU77" s="149" t="s">
        <v>15</v>
      </c>
      <c r="BV77" s="158">
        <v>26749.47</v>
      </c>
      <c r="BW77" s="148" t="s">
        <v>307</v>
      </c>
      <c r="BX77" s="149" t="s">
        <v>15</v>
      </c>
      <c r="BY77" s="158">
        <v>0</v>
      </c>
      <c r="BZ77" s="148" t="s">
        <v>307</v>
      </c>
      <c r="CA77" s="149" t="s">
        <v>15</v>
      </c>
      <c r="CB77" s="158">
        <v>7290.04</v>
      </c>
      <c r="CC77" s="148" t="s">
        <v>307</v>
      </c>
      <c r="CD77" s="149" t="s">
        <v>15</v>
      </c>
      <c r="CE77" s="170" t="s">
        <v>321</v>
      </c>
      <c r="CF77" s="148" t="s">
        <v>30</v>
      </c>
      <c r="CG77" s="149" t="s">
        <v>15</v>
      </c>
      <c r="CH77" s="170" t="s">
        <v>321</v>
      </c>
      <c r="CI77" s="148" t="s">
        <v>30</v>
      </c>
      <c r="CJ77" s="149" t="s">
        <v>15</v>
      </c>
      <c r="CK77" s="170" t="s">
        <v>321</v>
      </c>
      <c r="CL77" s="148" t="s">
        <v>30</v>
      </c>
      <c r="CM77" s="149" t="s">
        <v>15</v>
      </c>
      <c r="CN77" s="170" t="s">
        <v>321</v>
      </c>
      <c r="CO77" s="148" t="s">
        <v>307</v>
      </c>
      <c r="CP77" s="149" t="s">
        <v>15</v>
      </c>
      <c r="CQ77" s="158">
        <v>17855.900000000001</v>
      </c>
      <c r="CR77" s="148" t="s">
        <v>307</v>
      </c>
      <c r="CS77" s="84" t="s">
        <v>15</v>
      </c>
    </row>
    <row r="78" spans="1:97" ht="12" customHeight="1" x14ac:dyDescent="0.2">
      <c r="A78" s="81" t="s">
        <v>262</v>
      </c>
      <c r="B78" s="156">
        <f t="shared" si="0"/>
        <v>4778.38</v>
      </c>
      <c r="C78" s="148" t="s">
        <v>307</v>
      </c>
      <c r="D78" s="149" t="s">
        <v>15</v>
      </c>
      <c r="E78" s="160">
        <v>1684.6</v>
      </c>
      <c r="F78" s="148" t="s">
        <v>307</v>
      </c>
      <c r="G78" s="149" t="s">
        <v>15</v>
      </c>
      <c r="H78" s="158">
        <v>2979.08</v>
      </c>
      <c r="I78" s="148" t="s">
        <v>307</v>
      </c>
      <c r="J78" s="149" t="s">
        <v>15</v>
      </c>
      <c r="K78" s="158">
        <v>114.7</v>
      </c>
      <c r="L78" s="148" t="s">
        <v>307</v>
      </c>
      <c r="M78" s="149" t="s">
        <v>15</v>
      </c>
      <c r="N78" s="158" t="s">
        <v>321</v>
      </c>
      <c r="O78" s="148" t="s">
        <v>36</v>
      </c>
      <c r="P78" s="149" t="s">
        <v>15</v>
      </c>
      <c r="Q78" s="158">
        <v>10544.74</v>
      </c>
      <c r="R78" s="148" t="s">
        <v>307</v>
      </c>
      <c r="S78" s="149" t="s">
        <v>15</v>
      </c>
      <c r="T78" s="215" t="s">
        <v>321</v>
      </c>
      <c r="U78" s="216" t="s">
        <v>307</v>
      </c>
      <c r="V78" s="217" t="s">
        <v>15</v>
      </c>
      <c r="W78" s="215" t="s">
        <v>321</v>
      </c>
      <c r="X78" s="216" t="s">
        <v>307</v>
      </c>
      <c r="Y78" s="217" t="s">
        <v>15</v>
      </c>
      <c r="Z78" s="215" t="s">
        <v>321</v>
      </c>
      <c r="AA78" s="216" t="s">
        <v>307</v>
      </c>
      <c r="AB78" s="217" t="s">
        <v>15</v>
      </c>
      <c r="AC78" s="215" t="s">
        <v>321</v>
      </c>
      <c r="AD78" s="216" t="s">
        <v>307</v>
      </c>
      <c r="AE78" s="217" t="s">
        <v>15</v>
      </c>
      <c r="AF78" s="215" t="s">
        <v>321</v>
      </c>
      <c r="AG78" s="216" t="s">
        <v>307</v>
      </c>
      <c r="AH78" s="217" t="s">
        <v>15</v>
      </c>
      <c r="AI78" s="215" t="s">
        <v>321</v>
      </c>
      <c r="AJ78" s="216" t="s">
        <v>307</v>
      </c>
      <c r="AK78" s="217" t="s">
        <v>15</v>
      </c>
      <c r="AL78" s="215" t="s">
        <v>321</v>
      </c>
      <c r="AM78" s="148" t="s">
        <v>307</v>
      </c>
      <c r="AN78" s="149" t="s">
        <v>15</v>
      </c>
      <c r="AO78" s="156">
        <f t="shared" si="1"/>
        <v>37552.413230000006</v>
      </c>
      <c r="AP78" s="148" t="s">
        <v>307</v>
      </c>
      <c r="AQ78" s="149" t="s">
        <v>15</v>
      </c>
      <c r="AR78" s="158" t="s">
        <v>321</v>
      </c>
      <c r="AS78" s="148" t="s">
        <v>36</v>
      </c>
      <c r="AT78" s="149" t="s">
        <v>15</v>
      </c>
      <c r="AU78" s="215" t="s">
        <v>321</v>
      </c>
      <c r="AV78" s="216" t="s">
        <v>36</v>
      </c>
      <c r="AW78" s="217" t="s">
        <v>15</v>
      </c>
      <c r="AX78" s="215">
        <v>11767.95</v>
      </c>
      <c r="AY78" s="216" t="s">
        <v>307</v>
      </c>
      <c r="AZ78" s="217" t="s">
        <v>15</v>
      </c>
      <c r="BA78" s="215">
        <v>25784.463230000001</v>
      </c>
      <c r="BB78" s="148" t="s">
        <v>307</v>
      </c>
      <c r="BC78" s="149" t="s">
        <v>15</v>
      </c>
      <c r="BD78" s="160">
        <v>0</v>
      </c>
      <c r="BE78" s="148" t="s">
        <v>307</v>
      </c>
      <c r="BF78" s="149" t="s">
        <v>15</v>
      </c>
      <c r="BG78" s="158" t="s">
        <v>321</v>
      </c>
      <c r="BH78" s="148" t="s">
        <v>36</v>
      </c>
      <c r="BI78" s="149" t="s">
        <v>15</v>
      </c>
      <c r="BJ78" s="158">
        <v>42330.793230000003</v>
      </c>
      <c r="BK78" s="148" t="s">
        <v>307</v>
      </c>
      <c r="BL78" s="149" t="s">
        <v>15</v>
      </c>
      <c r="BM78" s="158" t="s">
        <v>321</v>
      </c>
      <c r="BN78" s="148" t="s">
        <v>36</v>
      </c>
      <c r="BO78" s="149" t="s">
        <v>15</v>
      </c>
      <c r="BP78" s="158">
        <v>1684.6</v>
      </c>
      <c r="BQ78" s="148" t="s">
        <v>307</v>
      </c>
      <c r="BR78" s="149" t="s">
        <v>15</v>
      </c>
      <c r="BS78" s="158">
        <v>14747.03</v>
      </c>
      <c r="BT78" s="148" t="s">
        <v>307</v>
      </c>
      <c r="BU78" s="149" t="s">
        <v>15</v>
      </c>
      <c r="BV78" s="158">
        <v>25899.163229999998</v>
      </c>
      <c r="BW78" s="148" t="s">
        <v>307</v>
      </c>
      <c r="BX78" s="149" t="s">
        <v>15</v>
      </c>
      <c r="BY78" s="158">
        <v>0</v>
      </c>
      <c r="BZ78" s="148" t="s">
        <v>307</v>
      </c>
      <c r="CA78" s="149" t="s">
        <v>15</v>
      </c>
      <c r="CB78" s="158">
        <v>10544.74</v>
      </c>
      <c r="CC78" s="148" t="s">
        <v>307</v>
      </c>
      <c r="CD78" s="149" t="s">
        <v>15</v>
      </c>
      <c r="CE78" s="170" t="s">
        <v>321</v>
      </c>
      <c r="CF78" s="148" t="s">
        <v>30</v>
      </c>
      <c r="CG78" s="149" t="s">
        <v>15</v>
      </c>
      <c r="CH78" s="170" t="s">
        <v>321</v>
      </c>
      <c r="CI78" s="148" t="s">
        <v>30</v>
      </c>
      <c r="CJ78" s="149" t="s">
        <v>15</v>
      </c>
      <c r="CK78" s="170" t="s">
        <v>321</v>
      </c>
      <c r="CL78" s="148" t="s">
        <v>30</v>
      </c>
      <c r="CM78" s="149" t="s">
        <v>15</v>
      </c>
      <c r="CN78" s="170" t="s">
        <v>321</v>
      </c>
      <c r="CO78" s="148" t="s">
        <v>307</v>
      </c>
      <c r="CP78" s="149" t="s">
        <v>15</v>
      </c>
      <c r="CQ78" s="158">
        <v>14845.73</v>
      </c>
      <c r="CR78" s="148" t="s">
        <v>307</v>
      </c>
      <c r="CS78" s="84" t="s">
        <v>15</v>
      </c>
    </row>
    <row r="79" spans="1:97" ht="12" customHeight="1" x14ac:dyDescent="0.2">
      <c r="A79" s="81" t="s">
        <v>263</v>
      </c>
      <c r="B79" s="156">
        <f t="shared" si="0"/>
        <v>3292.1800000000003</v>
      </c>
      <c r="C79" s="148" t="s">
        <v>307</v>
      </c>
      <c r="D79" s="149" t="s">
        <v>15</v>
      </c>
      <c r="E79" s="160">
        <v>2080.8000000000002</v>
      </c>
      <c r="F79" s="148" t="s">
        <v>307</v>
      </c>
      <c r="G79" s="149" t="s">
        <v>15</v>
      </c>
      <c r="H79" s="158">
        <v>1115.58</v>
      </c>
      <c r="I79" s="148" t="s">
        <v>307</v>
      </c>
      <c r="J79" s="149" t="s">
        <v>15</v>
      </c>
      <c r="K79" s="158">
        <v>95.8</v>
      </c>
      <c r="L79" s="148" t="s">
        <v>307</v>
      </c>
      <c r="M79" s="149" t="s">
        <v>15</v>
      </c>
      <c r="N79" s="158" t="s">
        <v>321</v>
      </c>
      <c r="O79" s="148" t="s">
        <v>36</v>
      </c>
      <c r="P79" s="149" t="s">
        <v>15</v>
      </c>
      <c r="Q79" s="158">
        <v>8384.74</v>
      </c>
      <c r="R79" s="148" t="s">
        <v>307</v>
      </c>
      <c r="S79" s="149" t="s">
        <v>15</v>
      </c>
      <c r="T79" s="215" t="s">
        <v>321</v>
      </c>
      <c r="U79" s="216" t="s">
        <v>307</v>
      </c>
      <c r="V79" s="217" t="s">
        <v>15</v>
      </c>
      <c r="W79" s="215" t="s">
        <v>321</v>
      </c>
      <c r="X79" s="216" t="s">
        <v>307</v>
      </c>
      <c r="Y79" s="217" t="s">
        <v>15</v>
      </c>
      <c r="Z79" s="215" t="s">
        <v>321</v>
      </c>
      <c r="AA79" s="216" t="s">
        <v>307</v>
      </c>
      <c r="AB79" s="217" t="s">
        <v>15</v>
      </c>
      <c r="AC79" s="215" t="s">
        <v>321</v>
      </c>
      <c r="AD79" s="216" t="s">
        <v>307</v>
      </c>
      <c r="AE79" s="217" t="s">
        <v>15</v>
      </c>
      <c r="AF79" s="215" t="s">
        <v>321</v>
      </c>
      <c r="AG79" s="216" t="s">
        <v>307</v>
      </c>
      <c r="AH79" s="217" t="s">
        <v>15</v>
      </c>
      <c r="AI79" s="215" t="s">
        <v>321</v>
      </c>
      <c r="AJ79" s="216" t="s">
        <v>307</v>
      </c>
      <c r="AK79" s="217" t="s">
        <v>15</v>
      </c>
      <c r="AL79" s="215" t="s">
        <v>321</v>
      </c>
      <c r="AM79" s="148" t="s">
        <v>307</v>
      </c>
      <c r="AN79" s="149" t="s">
        <v>15</v>
      </c>
      <c r="AO79" s="156">
        <f t="shared" si="1"/>
        <v>42984.936549999999</v>
      </c>
      <c r="AP79" s="148" t="s">
        <v>307</v>
      </c>
      <c r="AQ79" s="149" t="s">
        <v>15</v>
      </c>
      <c r="AR79" s="158" t="s">
        <v>321</v>
      </c>
      <c r="AS79" s="148" t="s">
        <v>36</v>
      </c>
      <c r="AT79" s="149" t="s">
        <v>15</v>
      </c>
      <c r="AU79" s="215" t="s">
        <v>321</v>
      </c>
      <c r="AV79" s="216" t="s">
        <v>36</v>
      </c>
      <c r="AW79" s="217" t="s">
        <v>15</v>
      </c>
      <c r="AX79" s="215">
        <v>14338.5481</v>
      </c>
      <c r="AY79" s="216" t="s">
        <v>307</v>
      </c>
      <c r="AZ79" s="217" t="s">
        <v>15</v>
      </c>
      <c r="BA79" s="215">
        <v>28646.388449999999</v>
      </c>
      <c r="BB79" s="148" t="s">
        <v>307</v>
      </c>
      <c r="BC79" s="149" t="s">
        <v>15</v>
      </c>
      <c r="BD79" s="160">
        <v>0</v>
      </c>
      <c r="BE79" s="148" t="s">
        <v>307</v>
      </c>
      <c r="BF79" s="149" t="s">
        <v>15</v>
      </c>
      <c r="BG79" s="158" t="s">
        <v>321</v>
      </c>
      <c r="BH79" s="148" t="s">
        <v>36</v>
      </c>
      <c r="BI79" s="149" t="s">
        <v>15</v>
      </c>
      <c r="BJ79" s="158">
        <v>46277.116549999999</v>
      </c>
      <c r="BK79" s="148" t="s">
        <v>307</v>
      </c>
      <c r="BL79" s="149" t="s">
        <v>15</v>
      </c>
      <c r="BM79" s="158" t="s">
        <v>321</v>
      </c>
      <c r="BN79" s="148" t="s">
        <v>36</v>
      </c>
      <c r="BO79" s="149" t="s">
        <v>15</v>
      </c>
      <c r="BP79" s="158">
        <v>2080.8000000000002</v>
      </c>
      <c r="BQ79" s="148" t="s">
        <v>307</v>
      </c>
      <c r="BR79" s="149" t="s">
        <v>15</v>
      </c>
      <c r="BS79" s="158">
        <v>15454.1281</v>
      </c>
      <c r="BT79" s="148" t="s">
        <v>307</v>
      </c>
      <c r="BU79" s="149" t="s">
        <v>15</v>
      </c>
      <c r="BV79" s="158">
        <v>28742.188450000001</v>
      </c>
      <c r="BW79" s="148" t="s">
        <v>307</v>
      </c>
      <c r="BX79" s="149" t="s">
        <v>15</v>
      </c>
      <c r="BY79" s="158">
        <v>0</v>
      </c>
      <c r="BZ79" s="148" t="s">
        <v>307</v>
      </c>
      <c r="CA79" s="149" t="s">
        <v>15</v>
      </c>
      <c r="CB79" s="158">
        <v>8384.74</v>
      </c>
      <c r="CC79" s="148" t="s">
        <v>307</v>
      </c>
      <c r="CD79" s="149" t="s">
        <v>15</v>
      </c>
      <c r="CE79" s="170" t="s">
        <v>321</v>
      </c>
      <c r="CF79" s="148" t="s">
        <v>30</v>
      </c>
      <c r="CG79" s="149" t="s">
        <v>15</v>
      </c>
      <c r="CH79" s="170" t="s">
        <v>321</v>
      </c>
      <c r="CI79" s="148" t="s">
        <v>30</v>
      </c>
      <c r="CJ79" s="149" t="s">
        <v>15</v>
      </c>
      <c r="CK79" s="170" t="s">
        <v>321</v>
      </c>
      <c r="CL79" s="148" t="s">
        <v>30</v>
      </c>
      <c r="CM79" s="149" t="s">
        <v>15</v>
      </c>
      <c r="CN79" s="170" t="s">
        <v>321</v>
      </c>
      <c r="CO79" s="148" t="s">
        <v>307</v>
      </c>
      <c r="CP79" s="149" t="s">
        <v>15</v>
      </c>
      <c r="CQ79" s="158">
        <v>15471.06</v>
      </c>
      <c r="CR79" s="148" t="s">
        <v>307</v>
      </c>
      <c r="CS79" s="84" t="s">
        <v>15</v>
      </c>
    </row>
    <row r="80" spans="1:97" ht="12" customHeight="1" x14ac:dyDescent="0.2">
      <c r="A80" s="81" t="s">
        <v>264</v>
      </c>
      <c r="B80" s="156">
        <f t="shared" si="0"/>
        <v>2077.7799999999997</v>
      </c>
      <c r="C80" s="148" t="s">
        <v>307</v>
      </c>
      <c r="D80" s="149" t="s">
        <v>15</v>
      </c>
      <c r="E80" s="160">
        <v>1957.1</v>
      </c>
      <c r="F80" s="148" t="s">
        <v>307</v>
      </c>
      <c r="G80" s="149" t="s">
        <v>15</v>
      </c>
      <c r="H80" s="158">
        <v>43.9</v>
      </c>
      <c r="I80" s="148" t="s">
        <v>307</v>
      </c>
      <c r="J80" s="149" t="s">
        <v>15</v>
      </c>
      <c r="K80" s="158">
        <v>76.78</v>
      </c>
      <c r="L80" s="148" t="s">
        <v>307</v>
      </c>
      <c r="M80" s="149" t="s">
        <v>15</v>
      </c>
      <c r="N80" s="158" t="s">
        <v>321</v>
      </c>
      <c r="O80" s="148" t="s">
        <v>36</v>
      </c>
      <c r="P80" s="149" t="s">
        <v>15</v>
      </c>
      <c r="Q80" s="158">
        <v>11392.74</v>
      </c>
      <c r="R80" s="148" t="s">
        <v>307</v>
      </c>
      <c r="S80" s="149" t="s">
        <v>15</v>
      </c>
      <c r="T80" s="215" t="s">
        <v>321</v>
      </c>
      <c r="U80" s="216" t="s">
        <v>307</v>
      </c>
      <c r="V80" s="217" t="s">
        <v>15</v>
      </c>
      <c r="W80" s="215" t="s">
        <v>321</v>
      </c>
      <c r="X80" s="216" t="s">
        <v>307</v>
      </c>
      <c r="Y80" s="217" t="s">
        <v>15</v>
      </c>
      <c r="Z80" s="215" t="s">
        <v>321</v>
      </c>
      <c r="AA80" s="216" t="s">
        <v>307</v>
      </c>
      <c r="AB80" s="217" t="s">
        <v>15</v>
      </c>
      <c r="AC80" s="215" t="s">
        <v>321</v>
      </c>
      <c r="AD80" s="216" t="s">
        <v>307</v>
      </c>
      <c r="AE80" s="217" t="s">
        <v>15</v>
      </c>
      <c r="AF80" s="215" t="s">
        <v>321</v>
      </c>
      <c r="AG80" s="216" t="s">
        <v>307</v>
      </c>
      <c r="AH80" s="217" t="s">
        <v>15</v>
      </c>
      <c r="AI80" s="215" t="s">
        <v>321</v>
      </c>
      <c r="AJ80" s="216" t="s">
        <v>307</v>
      </c>
      <c r="AK80" s="217" t="s">
        <v>15</v>
      </c>
      <c r="AL80" s="215" t="s">
        <v>321</v>
      </c>
      <c r="AM80" s="148" t="s">
        <v>307</v>
      </c>
      <c r="AN80" s="149" t="s">
        <v>15</v>
      </c>
      <c r="AO80" s="156">
        <f t="shared" si="1"/>
        <v>42398.004990000001</v>
      </c>
      <c r="AP80" s="148" t="s">
        <v>307</v>
      </c>
      <c r="AQ80" s="149" t="s">
        <v>15</v>
      </c>
      <c r="AR80" s="158" t="s">
        <v>321</v>
      </c>
      <c r="AS80" s="148" t="s">
        <v>36</v>
      </c>
      <c r="AT80" s="149" t="s">
        <v>15</v>
      </c>
      <c r="AU80" s="215" t="s">
        <v>321</v>
      </c>
      <c r="AV80" s="216" t="s">
        <v>36</v>
      </c>
      <c r="AW80" s="217" t="s">
        <v>15</v>
      </c>
      <c r="AX80" s="215">
        <v>14937.17</v>
      </c>
      <c r="AY80" s="216" t="s">
        <v>307</v>
      </c>
      <c r="AZ80" s="217" t="s">
        <v>15</v>
      </c>
      <c r="BA80" s="215">
        <v>27460.834989999999</v>
      </c>
      <c r="BB80" s="148" t="s">
        <v>307</v>
      </c>
      <c r="BC80" s="149" t="s">
        <v>15</v>
      </c>
      <c r="BD80" s="160">
        <v>0</v>
      </c>
      <c r="BE80" s="148" t="s">
        <v>307</v>
      </c>
      <c r="BF80" s="149" t="s">
        <v>15</v>
      </c>
      <c r="BG80" s="158" t="s">
        <v>321</v>
      </c>
      <c r="BH80" s="148" t="s">
        <v>36</v>
      </c>
      <c r="BI80" s="149" t="s">
        <v>15</v>
      </c>
      <c r="BJ80" s="158">
        <v>44475.78499</v>
      </c>
      <c r="BK80" s="148" t="s">
        <v>307</v>
      </c>
      <c r="BL80" s="149" t="s">
        <v>15</v>
      </c>
      <c r="BM80" s="158" t="s">
        <v>321</v>
      </c>
      <c r="BN80" s="148" t="s">
        <v>36</v>
      </c>
      <c r="BO80" s="149" t="s">
        <v>15</v>
      </c>
      <c r="BP80" s="158">
        <v>1957.1</v>
      </c>
      <c r="BQ80" s="148" t="s">
        <v>307</v>
      </c>
      <c r="BR80" s="149" t="s">
        <v>15</v>
      </c>
      <c r="BS80" s="158">
        <v>14981.07</v>
      </c>
      <c r="BT80" s="148" t="s">
        <v>307</v>
      </c>
      <c r="BU80" s="149" t="s">
        <v>15</v>
      </c>
      <c r="BV80" s="158">
        <v>27537.614989999998</v>
      </c>
      <c r="BW80" s="148" t="s">
        <v>307</v>
      </c>
      <c r="BX80" s="149" t="s">
        <v>15</v>
      </c>
      <c r="BY80" s="158">
        <v>0</v>
      </c>
      <c r="BZ80" s="148" t="s">
        <v>307</v>
      </c>
      <c r="CA80" s="149" t="s">
        <v>15</v>
      </c>
      <c r="CB80" s="158">
        <v>11392.74</v>
      </c>
      <c r="CC80" s="148" t="s">
        <v>307</v>
      </c>
      <c r="CD80" s="149" t="s">
        <v>15</v>
      </c>
      <c r="CE80" s="170" t="s">
        <v>321</v>
      </c>
      <c r="CF80" s="148" t="s">
        <v>30</v>
      </c>
      <c r="CG80" s="149" t="s">
        <v>15</v>
      </c>
      <c r="CH80" s="170" t="s">
        <v>321</v>
      </c>
      <c r="CI80" s="148" t="s">
        <v>30</v>
      </c>
      <c r="CJ80" s="149" t="s">
        <v>15</v>
      </c>
      <c r="CK80" s="170" t="s">
        <v>321</v>
      </c>
      <c r="CL80" s="148" t="s">
        <v>30</v>
      </c>
      <c r="CM80" s="149" t="s">
        <v>15</v>
      </c>
      <c r="CN80" s="170" t="s">
        <v>321</v>
      </c>
      <c r="CO80" s="148" t="s">
        <v>307</v>
      </c>
      <c r="CP80" s="149" t="s">
        <v>15</v>
      </c>
      <c r="CQ80" s="158">
        <v>15052.5</v>
      </c>
      <c r="CR80" s="148" t="s">
        <v>307</v>
      </c>
      <c r="CS80" s="84" t="s">
        <v>15</v>
      </c>
    </row>
    <row r="81" spans="1:97" ht="12" customHeight="1" x14ac:dyDescent="0.2">
      <c r="A81" s="81" t="s">
        <v>265</v>
      </c>
      <c r="B81" s="156">
        <f t="shared" si="0"/>
        <v>3024.52</v>
      </c>
      <c r="C81" s="148" t="s">
        <v>307</v>
      </c>
      <c r="D81" s="149" t="s">
        <v>15</v>
      </c>
      <c r="E81" s="160">
        <v>2930.5</v>
      </c>
      <c r="F81" s="148" t="s">
        <v>307</v>
      </c>
      <c r="G81" s="149" t="s">
        <v>15</v>
      </c>
      <c r="H81" s="158">
        <v>0</v>
      </c>
      <c r="I81" s="148" t="s">
        <v>307</v>
      </c>
      <c r="J81" s="149" t="s">
        <v>15</v>
      </c>
      <c r="K81" s="158">
        <v>94.02</v>
      </c>
      <c r="L81" s="148" t="s">
        <v>307</v>
      </c>
      <c r="M81" s="149" t="s">
        <v>15</v>
      </c>
      <c r="N81" s="158" t="s">
        <v>321</v>
      </c>
      <c r="O81" s="148" t="s">
        <v>36</v>
      </c>
      <c r="P81" s="149" t="s">
        <v>15</v>
      </c>
      <c r="Q81" s="158">
        <v>11809.74</v>
      </c>
      <c r="R81" s="148" t="s">
        <v>307</v>
      </c>
      <c r="S81" s="149" t="s">
        <v>15</v>
      </c>
      <c r="T81" s="215" t="s">
        <v>321</v>
      </c>
      <c r="U81" s="216" t="s">
        <v>307</v>
      </c>
      <c r="V81" s="217" t="s">
        <v>15</v>
      </c>
      <c r="W81" s="215" t="s">
        <v>321</v>
      </c>
      <c r="X81" s="216" t="s">
        <v>307</v>
      </c>
      <c r="Y81" s="217" t="s">
        <v>15</v>
      </c>
      <c r="Z81" s="215" t="s">
        <v>321</v>
      </c>
      <c r="AA81" s="216" t="s">
        <v>307</v>
      </c>
      <c r="AB81" s="217" t="s">
        <v>15</v>
      </c>
      <c r="AC81" s="215" t="s">
        <v>321</v>
      </c>
      <c r="AD81" s="216" t="s">
        <v>307</v>
      </c>
      <c r="AE81" s="217" t="s">
        <v>15</v>
      </c>
      <c r="AF81" s="215" t="s">
        <v>321</v>
      </c>
      <c r="AG81" s="216" t="s">
        <v>307</v>
      </c>
      <c r="AH81" s="217" t="s">
        <v>15</v>
      </c>
      <c r="AI81" s="215" t="s">
        <v>321</v>
      </c>
      <c r="AJ81" s="216" t="s">
        <v>307</v>
      </c>
      <c r="AK81" s="217" t="s">
        <v>15</v>
      </c>
      <c r="AL81" s="215" t="s">
        <v>321</v>
      </c>
      <c r="AM81" s="148" t="s">
        <v>307</v>
      </c>
      <c r="AN81" s="149" t="s">
        <v>15</v>
      </c>
      <c r="AO81" s="156">
        <f t="shared" si="1"/>
        <v>42601.37</v>
      </c>
      <c r="AP81" s="148" t="s">
        <v>307</v>
      </c>
      <c r="AQ81" s="149" t="s">
        <v>15</v>
      </c>
      <c r="AR81" s="158" t="s">
        <v>321</v>
      </c>
      <c r="AS81" s="148" t="s">
        <v>36</v>
      </c>
      <c r="AT81" s="149" t="s">
        <v>15</v>
      </c>
      <c r="AU81" s="215" t="s">
        <v>321</v>
      </c>
      <c r="AV81" s="216" t="s">
        <v>36</v>
      </c>
      <c r="AW81" s="217" t="s">
        <v>15</v>
      </c>
      <c r="AX81" s="215">
        <v>14176.67</v>
      </c>
      <c r="AY81" s="216" t="s">
        <v>307</v>
      </c>
      <c r="AZ81" s="217" t="s">
        <v>15</v>
      </c>
      <c r="BA81" s="215">
        <v>28424.7</v>
      </c>
      <c r="BB81" s="148" t="s">
        <v>307</v>
      </c>
      <c r="BC81" s="149" t="s">
        <v>15</v>
      </c>
      <c r="BD81" s="160">
        <v>0</v>
      </c>
      <c r="BE81" s="148" t="s">
        <v>307</v>
      </c>
      <c r="BF81" s="149" t="s">
        <v>15</v>
      </c>
      <c r="BG81" s="158" t="s">
        <v>321</v>
      </c>
      <c r="BH81" s="148" t="s">
        <v>36</v>
      </c>
      <c r="BI81" s="149" t="s">
        <v>15</v>
      </c>
      <c r="BJ81" s="158">
        <v>45625.89</v>
      </c>
      <c r="BK81" s="148" t="s">
        <v>307</v>
      </c>
      <c r="BL81" s="149" t="s">
        <v>15</v>
      </c>
      <c r="BM81" s="158" t="s">
        <v>321</v>
      </c>
      <c r="BN81" s="148" t="s">
        <v>36</v>
      </c>
      <c r="BO81" s="149" t="s">
        <v>15</v>
      </c>
      <c r="BP81" s="158">
        <v>2930.5</v>
      </c>
      <c r="BQ81" s="148" t="s">
        <v>307</v>
      </c>
      <c r="BR81" s="149" t="s">
        <v>15</v>
      </c>
      <c r="BS81" s="158">
        <v>14176.67</v>
      </c>
      <c r="BT81" s="148" t="s">
        <v>307</v>
      </c>
      <c r="BU81" s="149" t="s">
        <v>15</v>
      </c>
      <c r="BV81" s="158">
        <v>28518.720000000001</v>
      </c>
      <c r="BW81" s="148" t="s">
        <v>307</v>
      </c>
      <c r="BX81" s="149" t="s">
        <v>15</v>
      </c>
      <c r="BY81" s="158">
        <v>0</v>
      </c>
      <c r="BZ81" s="148" t="s">
        <v>307</v>
      </c>
      <c r="CA81" s="149" t="s">
        <v>15</v>
      </c>
      <c r="CB81" s="158">
        <v>11809.74</v>
      </c>
      <c r="CC81" s="148" t="s">
        <v>307</v>
      </c>
      <c r="CD81" s="149" t="s">
        <v>15</v>
      </c>
      <c r="CE81" s="170" t="s">
        <v>321</v>
      </c>
      <c r="CF81" s="148" t="s">
        <v>30</v>
      </c>
      <c r="CG81" s="149" t="s">
        <v>15</v>
      </c>
      <c r="CH81" s="170" t="s">
        <v>321</v>
      </c>
      <c r="CI81" s="148" t="s">
        <v>30</v>
      </c>
      <c r="CJ81" s="149" t="s">
        <v>15</v>
      </c>
      <c r="CK81" s="170" t="s">
        <v>321</v>
      </c>
      <c r="CL81" s="148" t="s">
        <v>30</v>
      </c>
      <c r="CM81" s="149" t="s">
        <v>15</v>
      </c>
      <c r="CN81" s="170" t="s">
        <v>321</v>
      </c>
      <c r="CO81" s="148" t="s">
        <v>307</v>
      </c>
      <c r="CP81" s="149" t="s">
        <v>15</v>
      </c>
      <c r="CQ81" s="158">
        <v>14340.57</v>
      </c>
      <c r="CR81" s="148" t="s">
        <v>307</v>
      </c>
      <c r="CS81" s="84" t="s">
        <v>15</v>
      </c>
    </row>
    <row r="82" spans="1:97" ht="12" customHeight="1" x14ac:dyDescent="0.2">
      <c r="A82" s="81" t="s">
        <v>266</v>
      </c>
      <c r="B82" s="156">
        <f t="shared" si="0"/>
        <v>1876.8000000000002</v>
      </c>
      <c r="C82" s="148" t="s">
        <v>307</v>
      </c>
      <c r="D82" s="149" t="s">
        <v>15</v>
      </c>
      <c r="E82" s="160">
        <v>1802.4</v>
      </c>
      <c r="F82" s="148" t="s">
        <v>307</v>
      </c>
      <c r="G82" s="149" t="s">
        <v>15</v>
      </c>
      <c r="H82" s="158">
        <v>0</v>
      </c>
      <c r="I82" s="148" t="s">
        <v>307</v>
      </c>
      <c r="J82" s="149" t="s">
        <v>15</v>
      </c>
      <c r="K82" s="158">
        <v>74.400000000000006</v>
      </c>
      <c r="L82" s="148" t="s">
        <v>307</v>
      </c>
      <c r="M82" s="149" t="s">
        <v>15</v>
      </c>
      <c r="N82" s="158" t="s">
        <v>321</v>
      </c>
      <c r="O82" s="148" t="s">
        <v>36</v>
      </c>
      <c r="P82" s="149" t="s">
        <v>15</v>
      </c>
      <c r="Q82" s="158">
        <v>12114.84</v>
      </c>
      <c r="R82" s="148" t="s">
        <v>307</v>
      </c>
      <c r="S82" s="149" t="s">
        <v>15</v>
      </c>
      <c r="T82" s="215" t="s">
        <v>321</v>
      </c>
      <c r="U82" s="216" t="s">
        <v>307</v>
      </c>
      <c r="V82" s="217" t="s">
        <v>15</v>
      </c>
      <c r="W82" s="215" t="s">
        <v>321</v>
      </c>
      <c r="X82" s="216" t="s">
        <v>307</v>
      </c>
      <c r="Y82" s="217" t="s">
        <v>15</v>
      </c>
      <c r="Z82" s="215" t="s">
        <v>321</v>
      </c>
      <c r="AA82" s="216" t="s">
        <v>307</v>
      </c>
      <c r="AB82" s="217" t="s">
        <v>15</v>
      </c>
      <c r="AC82" s="215" t="s">
        <v>321</v>
      </c>
      <c r="AD82" s="216" t="s">
        <v>307</v>
      </c>
      <c r="AE82" s="217" t="s">
        <v>15</v>
      </c>
      <c r="AF82" s="215" t="s">
        <v>321</v>
      </c>
      <c r="AG82" s="216" t="s">
        <v>307</v>
      </c>
      <c r="AH82" s="217" t="s">
        <v>15</v>
      </c>
      <c r="AI82" s="215" t="s">
        <v>321</v>
      </c>
      <c r="AJ82" s="216" t="s">
        <v>307</v>
      </c>
      <c r="AK82" s="217" t="s">
        <v>15</v>
      </c>
      <c r="AL82" s="215" t="s">
        <v>321</v>
      </c>
      <c r="AM82" s="148" t="s">
        <v>307</v>
      </c>
      <c r="AN82" s="149" t="s">
        <v>15</v>
      </c>
      <c r="AO82" s="156">
        <f t="shared" si="1"/>
        <v>41362.800000000003</v>
      </c>
      <c r="AP82" s="148" t="s">
        <v>307</v>
      </c>
      <c r="AQ82" s="149" t="s">
        <v>15</v>
      </c>
      <c r="AR82" s="158" t="s">
        <v>321</v>
      </c>
      <c r="AS82" s="148" t="s">
        <v>36</v>
      </c>
      <c r="AT82" s="149" t="s">
        <v>15</v>
      </c>
      <c r="AU82" s="215" t="s">
        <v>321</v>
      </c>
      <c r="AV82" s="216" t="s">
        <v>36</v>
      </c>
      <c r="AW82" s="217" t="s">
        <v>15</v>
      </c>
      <c r="AX82" s="215">
        <v>13710.1</v>
      </c>
      <c r="AY82" s="216" t="s">
        <v>307</v>
      </c>
      <c r="AZ82" s="217" t="s">
        <v>15</v>
      </c>
      <c r="BA82" s="215">
        <v>27652.7</v>
      </c>
      <c r="BB82" s="148" t="s">
        <v>307</v>
      </c>
      <c r="BC82" s="149" t="s">
        <v>15</v>
      </c>
      <c r="BD82" s="160">
        <v>0</v>
      </c>
      <c r="BE82" s="148" t="s">
        <v>307</v>
      </c>
      <c r="BF82" s="149" t="s">
        <v>15</v>
      </c>
      <c r="BG82" s="158" t="s">
        <v>321</v>
      </c>
      <c r="BH82" s="148" t="s">
        <v>36</v>
      </c>
      <c r="BI82" s="149" t="s">
        <v>15</v>
      </c>
      <c r="BJ82" s="158">
        <v>43239.6</v>
      </c>
      <c r="BK82" s="148" t="s">
        <v>307</v>
      </c>
      <c r="BL82" s="149" t="s">
        <v>15</v>
      </c>
      <c r="BM82" s="158" t="s">
        <v>321</v>
      </c>
      <c r="BN82" s="148" t="s">
        <v>36</v>
      </c>
      <c r="BO82" s="149" t="s">
        <v>15</v>
      </c>
      <c r="BP82" s="158">
        <v>1802.4</v>
      </c>
      <c r="BQ82" s="148" t="s">
        <v>307</v>
      </c>
      <c r="BR82" s="149" t="s">
        <v>15</v>
      </c>
      <c r="BS82" s="158">
        <v>13710.1</v>
      </c>
      <c r="BT82" s="148" t="s">
        <v>307</v>
      </c>
      <c r="BU82" s="149" t="s">
        <v>15</v>
      </c>
      <c r="BV82" s="158">
        <v>27727.1</v>
      </c>
      <c r="BW82" s="148" t="s">
        <v>307</v>
      </c>
      <c r="BX82" s="149" t="s">
        <v>15</v>
      </c>
      <c r="BY82" s="158">
        <v>0</v>
      </c>
      <c r="BZ82" s="148" t="s">
        <v>307</v>
      </c>
      <c r="CA82" s="149" t="s">
        <v>15</v>
      </c>
      <c r="CB82" s="158">
        <v>12114.84</v>
      </c>
      <c r="CC82" s="148" t="s">
        <v>307</v>
      </c>
      <c r="CD82" s="149" t="s">
        <v>15</v>
      </c>
      <c r="CE82" s="170" t="s">
        <v>321</v>
      </c>
      <c r="CF82" s="148" t="s">
        <v>30</v>
      </c>
      <c r="CG82" s="149" t="s">
        <v>15</v>
      </c>
      <c r="CH82" s="170" t="s">
        <v>321</v>
      </c>
      <c r="CI82" s="148" t="s">
        <v>30</v>
      </c>
      <c r="CJ82" s="149" t="s">
        <v>15</v>
      </c>
      <c r="CK82" s="170" t="s">
        <v>321</v>
      </c>
      <c r="CL82" s="148" t="s">
        <v>30</v>
      </c>
      <c r="CM82" s="149" t="s">
        <v>15</v>
      </c>
      <c r="CN82" s="170" t="s">
        <v>321</v>
      </c>
      <c r="CO82" s="148" t="s">
        <v>307</v>
      </c>
      <c r="CP82" s="149" t="s">
        <v>15</v>
      </c>
      <c r="CQ82" s="158">
        <v>13804.91</v>
      </c>
      <c r="CR82" s="148" t="s">
        <v>307</v>
      </c>
      <c r="CS82" s="84" t="s">
        <v>15</v>
      </c>
    </row>
    <row r="83" spans="1:97" ht="12" customHeight="1" x14ac:dyDescent="0.2">
      <c r="A83" s="81" t="s">
        <v>267</v>
      </c>
      <c r="B83" s="156">
        <f t="shared" si="0"/>
        <v>1833.8</v>
      </c>
      <c r="C83" s="148" t="s">
        <v>307</v>
      </c>
      <c r="D83" s="149" t="s">
        <v>15</v>
      </c>
      <c r="E83" s="160">
        <v>1771.8</v>
      </c>
      <c r="F83" s="148" t="s">
        <v>307</v>
      </c>
      <c r="G83" s="149" t="s">
        <v>15</v>
      </c>
      <c r="H83" s="158">
        <v>0</v>
      </c>
      <c r="I83" s="148" t="s">
        <v>307</v>
      </c>
      <c r="J83" s="149" t="s">
        <v>15</v>
      </c>
      <c r="K83" s="158">
        <v>62</v>
      </c>
      <c r="L83" s="148" t="s">
        <v>307</v>
      </c>
      <c r="M83" s="149" t="s">
        <v>15</v>
      </c>
      <c r="N83" s="158" t="s">
        <v>321</v>
      </c>
      <c r="O83" s="148" t="s">
        <v>36</v>
      </c>
      <c r="P83" s="149" t="s">
        <v>15</v>
      </c>
      <c r="Q83" s="158">
        <v>10381.74</v>
      </c>
      <c r="R83" s="148" t="s">
        <v>307</v>
      </c>
      <c r="S83" s="149" t="s">
        <v>15</v>
      </c>
      <c r="T83" s="215" t="s">
        <v>321</v>
      </c>
      <c r="U83" s="216" t="s">
        <v>307</v>
      </c>
      <c r="V83" s="217" t="s">
        <v>15</v>
      </c>
      <c r="W83" s="215" t="s">
        <v>321</v>
      </c>
      <c r="X83" s="216" t="s">
        <v>307</v>
      </c>
      <c r="Y83" s="217" t="s">
        <v>15</v>
      </c>
      <c r="Z83" s="215" t="s">
        <v>321</v>
      </c>
      <c r="AA83" s="216" t="s">
        <v>307</v>
      </c>
      <c r="AB83" s="217" t="s">
        <v>15</v>
      </c>
      <c r="AC83" s="215" t="s">
        <v>321</v>
      </c>
      <c r="AD83" s="216" t="s">
        <v>307</v>
      </c>
      <c r="AE83" s="217" t="s">
        <v>15</v>
      </c>
      <c r="AF83" s="215" t="s">
        <v>321</v>
      </c>
      <c r="AG83" s="216" t="s">
        <v>307</v>
      </c>
      <c r="AH83" s="217" t="s">
        <v>15</v>
      </c>
      <c r="AI83" s="215" t="s">
        <v>321</v>
      </c>
      <c r="AJ83" s="216" t="s">
        <v>307</v>
      </c>
      <c r="AK83" s="217" t="s">
        <v>15</v>
      </c>
      <c r="AL83" s="215" t="s">
        <v>321</v>
      </c>
      <c r="AM83" s="148" t="s">
        <v>307</v>
      </c>
      <c r="AN83" s="149" t="s">
        <v>15</v>
      </c>
      <c r="AO83" s="156">
        <f t="shared" si="1"/>
        <v>40129.9</v>
      </c>
      <c r="AP83" s="148" t="s">
        <v>307</v>
      </c>
      <c r="AQ83" s="149" t="s">
        <v>15</v>
      </c>
      <c r="AR83" s="158" t="s">
        <v>321</v>
      </c>
      <c r="AS83" s="148" t="s">
        <v>36</v>
      </c>
      <c r="AT83" s="149" t="s">
        <v>15</v>
      </c>
      <c r="AU83" s="215" t="s">
        <v>321</v>
      </c>
      <c r="AV83" s="216" t="s">
        <v>36</v>
      </c>
      <c r="AW83" s="217" t="s">
        <v>15</v>
      </c>
      <c r="AX83" s="215">
        <v>12738.9</v>
      </c>
      <c r="AY83" s="216" t="s">
        <v>307</v>
      </c>
      <c r="AZ83" s="217" t="s">
        <v>15</v>
      </c>
      <c r="BA83" s="215">
        <v>27391</v>
      </c>
      <c r="BB83" s="148" t="s">
        <v>307</v>
      </c>
      <c r="BC83" s="149" t="s">
        <v>15</v>
      </c>
      <c r="BD83" s="160">
        <v>0</v>
      </c>
      <c r="BE83" s="148" t="s">
        <v>307</v>
      </c>
      <c r="BF83" s="149" t="s">
        <v>15</v>
      </c>
      <c r="BG83" s="158" t="s">
        <v>321</v>
      </c>
      <c r="BH83" s="148" t="s">
        <v>36</v>
      </c>
      <c r="BI83" s="149" t="s">
        <v>15</v>
      </c>
      <c r="BJ83" s="158">
        <v>41963.7</v>
      </c>
      <c r="BK83" s="148" t="s">
        <v>307</v>
      </c>
      <c r="BL83" s="149" t="s">
        <v>15</v>
      </c>
      <c r="BM83" s="158" t="s">
        <v>321</v>
      </c>
      <c r="BN83" s="148" t="s">
        <v>36</v>
      </c>
      <c r="BO83" s="149" t="s">
        <v>15</v>
      </c>
      <c r="BP83" s="158">
        <v>1771.8</v>
      </c>
      <c r="BQ83" s="148" t="s">
        <v>307</v>
      </c>
      <c r="BR83" s="149" t="s">
        <v>15</v>
      </c>
      <c r="BS83" s="158">
        <v>12738.9</v>
      </c>
      <c r="BT83" s="148" t="s">
        <v>307</v>
      </c>
      <c r="BU83" s="149" t="s">
        <v>15</v>
      </c>
      <c r="BV83" s="158">
        <v>27453</v>
      </c>
      <c r="BW83" s="148" t="s">
        <v>307</v>
      </c>
      <c r="BX83" s="149" t="s">
        <v>15</v>
      </c>
      <c r="BY83" s="158">
        <v>0</v>
      </c>
      <c r="BZ83" s="148" t="s">
        <v>307</v>
      </c>
      <c r="CA83" s="149" t="s">
        <v>15</v>
      </c>
      <c r="CB83" s="158">
        <v>10381.74</v>
      </c>
      <c r="CC83" s="148" t="s">
        <v>307</v>
      </c>
      <c r="CD83" s="149" t="s">
        <v>15</v>
      </c>
      <c r="CE83" s="170" t="s">
        <v>321</v>
      </c>
      <c r="CF83" s="148" t="s">
        <v>30</v>
      </c>
      <c r="CG83" s="149" t="s">
        <v>15</v>
      </c>
      <c r="CH83" s="170" t="s">
        <v>321</v>
      </c>
      <c r="CI83" s="148" t="s">
        <v>30</v>
      </c>
      <c r="CJ83" s="149" t="s">
        <v>15</v>
      </c>
      <c r="CK83" s="170" t="s">
        <v>321</v>
      </c>
      <c r="CL83" s="148" t="s">
        <v>30</v>
      </c>
      <c r="CM83" s="149" t="s">
        <v>15</v>
      </c>
      <c r="CN83" s="170" t="s">
        <v>321</v>
      </c>
      <c r="CO83" s="148" t="s">
        <v>307</v>
      </c>
      <c r="CP83" s="149" t="s">
        <v>15</v>
      </c>
      <c r="CQ83" s="158">
        <v>12601.31</v>
      </c>
      <c r="CR83" s="148" t="s">
        <v>307</v>
      </c>
      <c r="CS83" s="84" t="s">
        <v>15</v>
      </c>
    </row>
    <row r="84" spans="1:97" ht="12" customHeight="1" x14ac:dyDescent="0.2">
      <c r="A84" s="81" t="s">
        <v>268</v>
      </c>
      <c r="B84" s="156">
        <f t="shared" si="0"/>
        <v>1918.1</v>
      </c>
      <c r="C84" s="148" t="s">
        <v>307</v>
      </c>
      <c r="D84" s="149" t="s">
        <v>15</v>
      </c>
      <c r="E84" s="160">
        <v>1870.6</v>
      </c>
      <c r="F84" s="148" t="s">
        <v>307</v>
      </c>
      <c r="G84" s="149" t="s">
        <v>15</v>
      </c>
      <c r="H84" s="158">
        <v>0</v>
      </c>
      <c r="I84" s="148" t="s">
        <v>307</v>
      </c>
      <c r="J84" s="149" t="s">
        <v>15</v>
      </c>
      <c r="K84" s="158">
        <v>47.5</v>
      </c>
      <c r="L84" s="148" t="s">
        <v>307</v>
      </c>
      <c r="M84" s="149" t="s">
        <v>15</v>
      </c>
      <c r="N84" s="158" t="s">
        <v>321</v>
      </c>
      <c r="O84" s="148" t="s">
        <v>36</v>
      </c>
      <c r="P84" s="149" t="s">
        <v>15</v>
      </c>
      <c r="Q84" s="158">
        <v>10402.64</v>
      </c>
      <c r="R84" s="148" t="s">
        <v>307</v>
      </c>
      <c r="S84" s="149" t="s">
        <v>15</v>
      </c>
      <c r="T84" s="215" t="s">
        <v>321</v>
      </c>
      <c r="U84" s="216" t="s">
        <v>307</v>
      </c>
      <c r="V84" s="217" t="s">
        <v>15</v>
      </c>
      <c r="W84" s="215" t="s">
        <v>321</v>
      </c>
      <c r="X84" s="216" t="s">
        <v>307</v>
      </c>
      <c r="Y84" s="217" t="s">
        <v>15</v>
      </c>
      <c r="Z84" s="215" t="s">
        <v>321</v>
      </c>
      <c r="AA84" s="216" t="s">
        <v>307</v>
      </c>
      <c r="AB84" s="217" t="s">
        <v>15</v>
      </c>
      <c r="AC84" s="215" t="s">
        <v>321</v>
      </c>
      <c r="AD84" s="216" t="s">
        <v>307</v>
      </c>
      <c r="AE84" s="217" t="s">
        <v>15</v>
      </c>
      <c r="AF84" s="215" t="s">
        <v>321</v>
      </c>
      <c r="AG84" s="216" t="s">
        <v>307</v>
      </c>
      <c r="AH84" s="217" t="s">
        <v>15</v>
      </c>
      <c r="AI84" s="215" t="s">
        <v>321</v>
      </c>
      <c r="AJ84" s="216" t="s">
        <v>307</v>
      </c>
      <c r="AK84" s="217" t="s">
        <v>15</v>
      </c>
      <c r="AL84" s="215" t="s">
        <v>321</v>
      </c>
      <c r="AM84" s="148" t="s">
        <v>307</v>
      </c>
      <c r="AN84" s="149" t="s">
        <v>15</v>
      </c>
      <c r="AO84" s="156">
        <f t="shared" si="1"/>
        <v>40109.199999999997</v>
      </c>
      <c r="AP84" s="148" t="s">
        <v>307</v>
      </c>
      <c r="AQ84" s="149" t="s">
        <v>15</v>
      </c>
      <c r="AR84" s="158" t="s">
        <v>321</v>
      </c>
      <c r="AS84" s="148" t="s">
        <v>36</v>
      </c>
      <c r="AT84" s="149" t="s">
        <v>15</v>
      </c>
      <c r="AU84" s="215" t="s">
        <v>321</v>
      </c>
      <c r="AV84" s="216" t="s">
        <v>36</v>
      </c>
      <c r="AW84" s="217" t="s">
        <v>15</v>
      </c>
      <c r="AX84" s="215">
        <v>12631.4</v>
      </c>
      <c r="AY84" s="216" t="s">
        <v>307</v>
      </c>
      <c r="AZ84" s="217" t="s">
        <v>15</v>
      </c>
      <c r="BA84" s="215">
        <v>27477.8</v>
      </c>
      <c r="BB84" s="148" t="s">
        <v>307</v>
      </c>
      <c r="BC84" s="149" t="s">
        <v>15</v>
      </c>
      <c r="BD84" s="160">
        <v>0</v>
      </c>
      <c r="BE84" s="148" t="s">
        <v>307</v>
      </c>
      <c r="BF84" s="149" t="s">
        <v>15</v>
      </c>
      <c r="BG84" s="158" t="s">
        <v>321</v>
      </c>
      <c r="BH84" s="148" t="s">
        <v>36</v>
      </c>
      <c r="BI84" s="149" t="s">
        <v>15</v>
      </c>
      <c r="BJ84" s="158">
        <v>42027.3</v>
      </c>
      <c r="BK84" s="148" t="s">
        <v>307</v>
      </c>
      <c r="BL84" s="149" t="s">
        <v>15</v>
      </c>
      <c r="BM84" s="158" t="s">
        <v>321</v>
      </c>
      <c r="BN84" s="148" t="s">
        <v>36</v>
      </c>
      <c r="BO84" s="149" t="s">
        <v>15</v>
      </c>
      <c r="BP84" s="158">
        <v>1870.6</v>
      </c>
      <c r="BQ84" s="148" t="s">
        <v>307</v>
      </c>
      <c r="BR84" s="149" t="s">
        <v>15</v>
      </c>
      <c r="BS84" s="158">
        <v>12631.4</v>
      </c>
      <c r="BT84" s="148" t="s">
        <v>307</v>
      </c>
      <c r="BU84" s="149" t="s">
        <v>15</v>
      </c>
      <c r="BV84" s="158">
        <v>27525.3</v>
      </c>
      <c r="BW84" s="148" t="s">
        <v>307</v>
      </c>
      <c r="BX84" s="149" t="s">
        <v>15</v>
      </c>
      <c r="BY84" s="158">
        <v>0</v>
      </c>
      <c r="BZ84" s="148" t="s">
        <v>307</v>
      </c>
      <c r="CA84" s="149" t="s">
        <v>15</v>
      </c>
      <c r="CB84" s="158">
        <v>10402.64</v>
      </c>
      <c r="CC84" s="148" t="s">
        <v>307</v>
      </c>
      <c r="CD84" s="149" t="s">
        <v>15</v>
      </c>
      <c r="CE84" s="170" t="s">
        <v>321</v>
      </c>
      <c r="CF84" s="148" t="s">
        <v>30</v>
      </c>
      <c r="CG84" s="149" t="s">
        <v>15</v>
      </c>
      <c r="CH84" s="170" t="s">
        <v>321</v>
      </c>
      <c r="CI84" s="148" t="s">
        <v>30</v>
      </c>
      <c r="CJ84" s="149" t="s">
        <v>15</v>
      </c>
      <c r="CK84" s="170" t="s">
        <v>321</v>
      </c>
      <c r="CL84" s="148" t="s">
        <v>30</v>
      </c>
      <c r="CM84" s="149" t="s">
        <v>15</v>
      </c>
      <c r="CN84" s="170" t="s">
        <v>321</v>
      </c>
      <c r="CO84" s="148" t="s">
        <v>307</v>
      </c>
      <c r="CP84" s="149" t="s">
        <v>15</v>
      </c>
      <c r="CQ84" s="158">
        <v>12559.15</v>
      </c>
      <c r="CR84" s="148" t="s">
        <v>307</v>
      </c>
      <c r="CS84" s="84" t="s">
        <v>15</v>
      </c>
    </row>
    <row r="85" spans="1:97" ht="12" customHeight="1" x14ac:dyDescent="0.2">
      <c r="A85" s="81" t="s">
        <v>269</v>
      </c>
      <c r="B85" s="156">
        <f t="shared" si="0"/>
        <v>4044.2</v>
      </c>
      <c r="C85" s="148" t="s">
        <v>307</v>
      </c>
      <c r="D85" s="149" t="s">
        <v>15</v>
      </c>
      <c r="E85" s="160">
        <v>4015.6</v>
      </c>
      <c r="F85" s="148" t="s">
        <v>307</v>
      </c>
      <c r="G85" s="149" t="s">
        <v>15</v>
      </c>
      <c r="H85" s="158">
        <v>0</v>
      </c>
      <c r="I85" s="148" t="s">
        <v>307</v>
      </c>
      <c r="J85" s="149" t="s">
        <v>15</v>
      </c>
      <c r="K85" s="158">
        <v>28.6</v>
      </c>
      <c r="L85" s="148" t="s">
        <v>307</v>
      </c>
      <c r="M85" s="149" t="s">
        <v>15</v>
      </c>
      <c r="N85" s="158" t="s">
        <v>321</v>
      </c>
      <c r="O85" s="148" t="s">
        <v>36</v>
      </c>
      <c r="P85" s="149" t="s">
        <v>15</v>
      </c>
      <c r="Q85" s="158">
        <v>8290.4500000000007</v>
      </c>
      <c r="R85" s="148" t="s">
        <v>307</v>
      </c>
      <c r="S85" s="149" t="s">
        <v>15</v>
      </c>
      <c r="T85" s="215" t="s">
        <v>321</v>
      </c>
      <c r="U85" s="216" t="s">
        <v>307</v>
      </c>
      <c r="V85" s="217" t="s">
        <v>15</v>
      </c>
      <c r="W85" s="215" t="s">
        <v>321</v>
      </c>
      <c r="X85" s="216" t="s">
        <v>307</v>
      </c>
      <c r="Y85" s="217" t="s">
        <v>15</v>
      </c>
      <c r="Z85" s="215" t="s">
        <v>321</v>
      </c>
      <c r="AA85" s="216" t="s">
        <v>307</v>
      </c>
      <c r="AB85" s="217" t="s">
        <v>15</v>
      </c>
      <c r="AC85" s="215" t="s">
        <v>321</v>
      </c>
      <c r="AD85" s="216" t="s">
        <v>307</v>
      </c>
      <c r="AE85" s="217" t="s">
        <v>15</v>
      </c>
      <c r="AF85" s="215" t="s">
        <v>321</v>
      </c>
      <c r="AG85" s="216" t="s">
        <v>307</v>
      </c>
      <c r="AH85" s="217" t="s">
        <v>15</v>
      </c>
      <c r="AI85" s="215" t="s">
        <v>321</v>
      </c>
      <c r="AJ85" s="216" t="s">
        <v>307</v>
      </c>
      <c r="AK85" s="217" t="s">
        <v>15</v>
      </c>
      <c r="AL85" s="215" t="s">
        <v>321</v>
      </c>
      <c r="AM85" s="148" t="s">
        <v>307</v>
      </c>
      <c r="AN85" s="149" t="s">
        <v>15</v>
      </c>
      <c r="AO85" s="156">
        <f t="shared" si="1"/>
        <v>38539.1</v>
      </c>
      <c r="AP85" s="148" t="s">
        <v>307</v>
      </c>
      <c r="AQ85" s="149" t="s">
        <v>15</v>
      </c>
      <c r="AR85" s="158" t="s">
        <v>321</v>
      </c>
      <c r="AS85" s="148" t="s">
        <v>36</v>
      </c>
      <c r="AT85" s="149" t="s">
        <v>15</v>
      </c>
      <c r="AU85" s="215" t="s">
        <v>321</v>
      </c>
      <c r="AV85" s="216" t="s">
        <v>36</v>
      </c>
      <c r="AW85" s="217" t="s">
        <v>15</v>
      </c>
      <c r="AX85" s="215">
        <v>12076.4</v>
      </c>
      <c r="AY85" s="216" t="s">
        <v>307</v>
      </c>
      <c r="AZ85" s="217" t="s">
        <v>15</v>
      </c>
      <c r="BA85" s="215">
        <v>26462.7</v>
      </c>
      <c r="BB85" s="148" t="s">
        <v>307</v>
      </c>
      <c r="BC85" s="149" t="s">
        <v>15</v>
      </c>
      <c r="BD85" s="160">
        <v>0</v>
      </c>
      <c r="BE85" s="148" t="s">
        <v>307</v>
      </c>
      <c r="BF85" s="149" t="s">
        <v>15</v>
      </c>
      <c r="BG85" s="158" t="s">
        <v>321</v>
      </c>
      <c r="BH85" s="148" t="s">
        <v>36</v>
      </c>
      <c r="BI85" s="149" t="s">
        <v>15</v>
      </c>
      <c r="BJ85" s="158">
        <v>42583.3</v>
      </c>
      <c r="BK85" s="148" t="s">
        <v>307</v>
      </c>
      <c r="BL85" s="149" t="s">
        <v>15</v>
      </c>
      <c r="BM85" s="158" t="s">
        <v>321</v>
      </c>
      <c r="BN85" s="148" t="s">
        <v>36</v>
      </c>
      <c r="BO85" s="149" t="s">
        <v>15</v>
      </c>
      <c r="BP85" s="158">
        <v>4015.6</v>
      </c>
      <c r="BQ85" s="148" t="s">
        <v>307</v>
      </c>
      <c r="BR85" s="149" t="s">
        <v>15</v>
      </c>
      <c r="BS85" s="158">
        <v>12076.4</v>
      </c>
      <c r="BT85" s="148" t="s">
        <v>307</v>
      </c>
      <c r="BU85" s="149" t="s">
        <v>15</v>
      </c>
      <c r="BV85" s="158">
        <v>26491.3</v>
      </c>
      <c r="BW85" s="148" t="s">
        <v>307</v>
      </c>
      <c r="BX85" s="149" t="s">
        <v>15</v>
      </c>
      <c r="BY85" s="158">
        <v>0</v>
      </c>
      <c r="BZ85" s="148" t="s">
        <v>307</v>
      </c>
      <c r="CA85" s="149" t="s">
        <v>15</v>
      </c>
      <c r="CB85" s="158">
        <v>8290.4500000000007</v>
      </c>
      <c r="CC85" s="148" t="s">
        <v>307</v>
      </c>
      <c r="CD85" s="149" t="s">
        <v>15</v>
      </c>
      <c r="CE85" s="170" t="s">
        <v>321</v>
      </c>
      <c r="CF85" s="148" t="s">
        <v>30</v>
      </c>
      <c r="CG85" s="149" t="s">
        <v>15</v>
      </c>
      <c r="CH85" s="170" t="s">
        <v>321</v>
      </c>
      <c r="CI85" s="148" t="s">
        <v>30</v>
      </c>
      <c r="CJ85" s="149" t="s">
        <v>15</v>
      </c>
      <c r="CK85" s="170" t="s">
        <v>321</v>
      </c>
      <c r="CL85" s="148" t="s">
        <v>30</v>
      </c>
      <c r="CM85" s="149" t="s">
        <v>15</v>
      </c>
      <c r="CN85" s="170" t="s">
        <v>321</v>
      </c>
      <c r="CO85" s="148" t="s">
        <v>307</v>
      </c>
      <c r="CP85" s="149" t="s">
        <v>15</v>
      </c>
      <c r="CQ85" s="158">
        <v>12599.85</v>
      </c>
      <c r="CR85" s="148" t="s">
        <v>307</v>
      </c>
      <c r="CS85" s="84" t="s">
        <v>15</v>
      </c>
    </row>
    <row r="86" spans="1:97" ht="12" customHeight="1" x14ac:dyDescent="0.2">
      <c r="A86" s="81" t="s">
        <v>270</v>
      </c>
      <c r="B86" s="156">
        <f t="shared" si="0"/>
        <v>3770.39</v>
      </c>
      <c r="C86" s="148" t="s">
        <v>307</v>
      </c>
      <c r="D86" s="149" t="s">
        <v>15</v>
      </c>
      <c r="E86" s="160">
        <v>1868.99</v>
      </c>
      <c r="F86" s="148" t="s">
        <v>307</v>
      </c>
      <c r="G86" s="149" t="s">
        <v>15</v>
      </c>
      <c r="H86" s="158">
        <v>1891.6</v>
      </c>
      <c r="I86" s="148" t="s">
        <v>307</v>
      </c>
      <c r="J86" s="149" t="s">
        <v>15</v>
      </c>
      <c r="K86" s="158">
        <v>9.8000000000000007</v>
      </c>
      <c r="L86" s="148" t="s">
        <v>307</v>
      </c>
      <c r="M86" s="149" t="s">
        <v>15</v>
      </c>
      <c r="N86" s="158" t="s">
        <v>321</v>
      </c>
      <c r="O86" s="148" t="s">
        <v>36</v>
      </c>
      <c r="P86" s="149" t="s">
        <v>15</v>
      </c>
      <c r="Q86" s="158">
        <v>10030.61</v>
      </c>
      <c r="R86" s="148" t="s">
        <v>307</v>
      </c>
      <c r="S86" s="149" t="s">
        <v>15</v>
      </c>
      <c r="T86" s="215" t="s">
        <v>321</v>
      </c>
      <c r="U86" s="216" t="s">
        <v>307</v>
      </c>
      <c r="V86" s="217" t="s">
        <v>15</v>
      </c>
      <c r="W86" s="215" t="s">
        <v>321</v>
      </c>
      <c r="X86" s="216" t="s">
        <v>307</v>
      </c>
      <c r="Y86" s="217" t="s">
        <v>15</v>
      </c>
      <c r="Z86" s="215" t="s">
        <v>321</v>
      </c>
      <c r="AA86" s="216" t="s">
        <v>307</v>
      </c>
      <c r="AB86" s="217" t="s">
        <v>15</v>
      </c>
      <c r="AC86" s="215" t="s">
        <v>321</v>
      </c>
      <c r="AD86" s="216" t="s">
        <v>307</v>
      </c>
      <c r="AE86" s="217" t="s">
        <v>15</v>
      </c>
      <c r="AF86" s="215" t="s">
        <v>321</v>
      </c>
      <c r="AG86" s="216" t="s">
        <v>307</v>
      </c>
      <c r="AH86" s="217" t="s">
        <v>15</v>
      </c>
      <c r="AI86" s="215" t="s">
        <v>321</v>
      </c>
      <c r="AJ86" s="216" t="s">
        <v>307</v>
      </c>
      <c r="AK86" s="217" t="s">
        <v>15</v>
      </c>
      <c r="AL86" s="215" t="s">
        <v>321</v>
      </c>
      <c r="AM86" s="148" t="s">
        <v>307</v>
      </c>
      <c r="AN86" s="149" t="s">
        <v>15</v>
      </c>
      <c r="AO86" s="156">
        <f t="shared" si="1"/>
        <v>40728</v>
      </c>
      <c r="AP86" s="148" t="s">
        <v>307</v>
      </c>
      <c r="AQ86" s="149" t="s">
        <v>15</v>
      </c>
      <c r="AR86" s="158" t="s">
        <v>321</v>
      </c>
      <c r="AS86" s="148" t="s">
        <v>36</v>
      </c>
      <c r="AT86" s="149" t="s">
        <v>15</v>
      </c>
      <c r="AU86" s="215" t="s">
        <v>321</v>
      </c>
      <c r="AV86" s="216" t="s">
        <v>36</v>
      </c>
      <c r="AW86" s="217" t="s">
        <v>15</v>
      </c>
      <c r="AX86" s="215">
        <v>14099.7</v>
      </c>
      <c r="AY86" s="216" t="s">
        <v>307</v>
      </c>
      <c r="AZ86" s="217" t="s">
        <v>15</v>
      </c>
      <c r="BA86" s="215">
        <v>26628.3</v>
      </c>
      <c r="BB86" s="148" t="s">
        <v>307</v>
      </c>
      <c r="BC86" s="149" t="s">
        <v>15</v>
      </c>
      <c r="BD86" s="160">
        <v>0</v>
      </c>
      <c r="BE86" s="148" t="s">
        <v>307</v>
      </c>
      <c r="BF86" s="149" t="s">
        <v>15</v>
      </c>
      <c r="BG86" s="158" t="s">
        <v>321</v>
      </c>
      <c r="BH86" s="148" t="s">
        <v>36</v>
      </c>
      <c r="BI86" s="149" t="s">
        <v>15</v>
      </c>
      <c r="BJ86" s="158">
        <v>44498.39</v>
      </c>
      <c r="BK86" s="148" t="s">
        <v>307</v>
      </c>
      <c r="BL86" s="149" t="s">
        <v>15</v>
      </c>
      <c r="BM86" s="158" t="s">
        <v>321</v>
      </c>
      <c r="BN86" s="148" t="s">
        <v>36</v>
      </c>
      <c r="BO86" s="149" t="s">
        <v>15</v>
      </c>
      <c r="BP86" s="158">
        <v>1868.99</v>
      </c>
      <c r="BQ86" s="148" t="s">
        <v>307</v>
      </c>
      <c r="BR86" s="149" t="s">
        <v>15</v>
      </c>
      <c r="BS86" s="158">
        <v>15991.3</v>
      </c>
      <c r="BT86" s="148" t="s">
        <v>307</v>
      </c>
      <c r="BU86" s="149" t="s">
        <v>15</v>
      </c>
      <c r="BV86" s="158">
        <v>26638.1</v>
      </c>
      <c r="BW86" s="148" t="s">
        <v>307</v>
      </c>
      <c r="BX86" s="149" t="s">
        <v>15</v>
      </c>
      <c r="BY86" s="158">
        <v>0</v>
      </c>
      <c r="BZ86" s="148" t="s">
        <v>307</v>
      </c>
      <c r="CA86" s="149" t="s">
        <v>15</v>
      </c>
      <c r="CB86" s="158">
        <v>10030.61</v>
      </c>
      <c r="CC86" s="148" t="s">
        <v>307</v>
      </c>
      <c r="CD86" s="149" t="s">
        <v>15</v>
      </c>
      <c r="CE86" s="170" t="s">
        <v>321</v>
      </c>
      <c r="CF86" s="148" t="s">
        <v>30</v>
      </c>
      <c r="CG86" s="149" t="s">
        <v>15</v>
      </c>
      <c r="CH86" s="170" t="s">
        <v>321</v>
      </c>
      <c r="CI86" s="148" t="s">
        <v>30</v>
      </c>
      <c r="CJ86" s="149" t="s">
        <v>15</v>
      </c>
      <c r="CK86" s="170" t="s">
        <v>321</v>
      </c>
      <c r="CL86" s="148" t="s">
        <v>30</v>
      </c>
      <c r="CM86" s="149" t="s">
        <v>15</v>
      </c>
      <c r="CN86" s="170" t="s">
        <v>321</v>
      </c>
      <c r="CO86" s="148" t="s">
        <v>307</v>
      </c>
      <c r="CP86" s="149" t="s">
        <v>15</v>
      </c>
      <c r="CQ86" s="158">
        <v>17965.7</v>
      </c>
      <c r="CR86" s="148" t="s">
        <v>307</v>
      </c>
      <c r="CS86" s="84" t="s">
        <v>15</v>
      </c>
    </row>
    <row r="87" spans="1:97" ht="12" customHeight="1" x14ac:dyDescent="0.2">
      <c r="A87" s="81" t="s">
        <v>271</v>
      </c>
      <c r="B87" s="156">
        <f t="shared" si="0"/>
        <v>4545.2700000000004</v>
      </c>
      <c r="C87" s="148" t="s">
        <v>307</v>
      </c>
      <c r="D87" s="149" t="s">
        <v>15</v>
      </c>
      <c r="E87" s="160">
        <v>1830.97</v>
      </c>
      <c r="F87" s="148" t="s">
        <v>307</v>
      </c>
      <c r="G87" s="149" t="s">
        <v>15</v>
      </c>
      <c r="H87" s="158">
        <v>2709.1</v>
      </c>
      <c r="I87" s="148" t="s">
        <v>307</v>
      </c>
      <c r="J87" s="149" t="s">
        <v>15</v>
      </c>
      <c r="K87" s="158">
        <v>5.2</v>
      </c>
      <c r="L87" s="148" t="s">
        <v>307</v>
      </c>
      <c r="M87" s="149" t="s">
        <v>15</v>
      </c>
      <c r="N87" s="158" t="s">
        <v>321</v>
      </c>
      <c r="O87" s="148" t="s">
        <v>36</v>
      </c>
      <c r="P87" s="149" t="s">
        <v>15</v>
      </c>
      <c r="Q87" s="158">
        <v>10225.43</v>
      </c>
      <c r="R87" s="148" t="s">
        <v>307</v>
      </c>
      <c r="S87" s="149" t="s">
        <v>15</v>
      </c>
      <c r="T87" s="215" t="s">
        <v>321</v>
      </c>
      <c r="U87" s="216" t="s">
        <v>307</v>
      </c>
      <c r="V87" s="217" t="s">
        <v>15</v>
      </c>
      <c r="W87" s="215" t="s">
        <v>321</v>
      </c>
      <c r="X87" s="216" t="s">
        <v>307</v>
      </c>
      <c r="Y87" s="217" t="s">
        <v>15</v>
      </c>
      <c r="Z87" s="215" t="s">
        <v>321</v>
      </c>
      <c r="AA87" s="216" t="s">
        <v>307</v>
      </c>
      <c r="AB87" s="217" t="s">
        <v>15</v>
      </c>
      <c r="AC87" s="215" t="s">
        <v>321</v>
      </c>
      <c r="AD87" s="216" t="s">
        <v>307</v>
      </c>
      <c r="AE87" s="217" t="s">
        <v>15</v>
      </c>
      <c r="AF87" s="215" t="s">
        <v>321</v>
      </c>
      <c r="AG87" s="216" t="s">
        <v>307</v>
      </c>
      <c r="AH87" s="217" t="s">
        <v>15</v>
      </c>
      <c r="AI87" s="215" t="s">
        <v>321</v>
      </c>
      <c r="AJ87" s="216" t="s">
        <v>307</v>
      </c>
      <c r="AK87" s="217" t="s">
        <v>15</v>
      </c>
      <c r="AL87" s="215" t="s">
        <v>321</v>
      </c>
      <c r="AM87" s="148" t="s">
        <v>307</v>
      </c>
      <c r="AN87" s="149" t="s">
        <v>15</v>
      </c>
      <c r="AO87" s="156">
        <f t="shared" si="1"/>
        <v>39604.199999999997</v>
      </c>
      <c r="AP87" s="148" t="s">
        <v>307</v>
      </c>
      <c r="AQ87" s="149" t="s">
        <v>15</v>
      </c>
      <c r="AR87" s="158" t="s">
        <v>321</v>
      </c>
      <c r="AS87" s="148" t="s">
        <v>36</v>
      </c>
      <c r="AT87" s="149" t="s">
        <v>15</v>
      </c>
      <c r="AU87" s="215" t="s">
        <v>321</v>
      </c>
      <c r="AV87" s="216" t="s">
        <v>36</v>
      </c>
      <c r="AW87" s="217" t="s">
        <v>15</v>
      </c>
      <c r="AX87" s="215">
        <v>14789.1</v>
      </c>
      <c r="AY87" s="216" t="s">
        <v>307</v>
      </c>
      <c r="AZ87" s="217" t="s">
        <v>15</v>
      </c>
      <c r="BA87" s="215">
        <v>24815.1</v>
      </c>
      <c r="BB87" s="148" t="s">
        <v>307</v>
      </c>
      <c r="BC87" s="149" t="s">
        <v>15</v>
      </c>
      <c r="BD87" s="160">
        <v>0</v>
      </c>
      <c r="BE87" s="148" t="s">
        <v>307</v>
      </c>
      <c r="BF87" s="149" t="s">
        <v>15</v>
      </c>
      <c r="BG87" s="158" t="s">
        <v>321</v>
      </c>
      <c r="BH87" s="148" t="s">
        <v>36</v>
      </c>
      <c r="BI87" s="149" t="s">
        <v>15</v>
      </c>
      <c r="BJ87" s="158">
        <v>44149.47</v>
      </c>
      <c r="BK87" s="148" t="s">
        <v>307</v>
      </c>
      <c r="BL87" s="149" t="s">
        <v>15</v>
      </c>
      <c r="BM87" s="158" t="s">
        <v>321</v>
      </c>
      <c r="BN87" s="148" t="s">
        <v>36</v>
      </c>
      <c r="BO87" s="149" t="s">
        <v>15</v>
      </c>
      <c r="BP87" s="158">
        <v>1830.97</v>
      </c>
      <c r="BQ87" s="148" t="s">
        <v>307</v>
      </c>
      <c r="BR87" s="149" t="s">
        <v>15</v>
      </c>
      <c r="BS87" s="158">
        <v>17498.2</v>
      </c>
      <c r="BT87" s="148" t="s">
        <v>307</v>
      </c>
      <c r="BU87" s="149" t="s">
        <v>15</v>
      </c>
      <c r="BV87" s="158">
        <v>24820.3</v>
      </c>
      <c r="BW87" s="148" t="s">
        <v>307</v>
      </c>
      <c r="BX87" s="149" t="s">
        <v>15</v>
      </c>
      <c r="BY87" s="158">
        <v>0</v>
      </c>
      <c r="BZ87" s="148" t="s">
        <v>307</v>
      </c>
      <c r="CA87" s="149" t="s">
        <v>15</v>
      </c>
      <c r="CB87" s="158">
        <v>10225.43</v>
      </c>
      <c r="CC87" s="148" t="s">
        <v>307</v>
      </c>
      <c r="CD87" s="149" t="s">
        <v>15</v>
      </c>
      <c r="CE87" s="170" t="s">
        <v>321</v>
      </c>
      <c r="CF87" s="148" t="s">
        <v>30</v>
      </c>
      <c r="CG87" s="149" t="s">
        <v>15</v>
      </c>
      <c r="CH87" s="170" t="s">
        <v>321</v>
      </c>
      <c r="CI87" s="148" t="s">
        <v>30</v>
      </c>
      <c r="CJ87" s="149" t="s">
        <v>15</v>
      </c>
      <c r="CK87" s="170" t="s">
        <v>321</v>
      </c>
      <c r="CL87" s="148" t="s">
        <v>30</v>
      </c>
      <c r="CM87" s="149" t="s">
        <v>15</v>
      </c>
      <c r="CN87" s="170" t="s">
        <v>321</v>
      </c>
      <c r="CO87" s="148" t="s">
        <v>307</v>
      </c>
      <c r="CP87" s="149" t="s">
        <v>15</v>
      </c>
      <c r="CQ87" s="158">
        <v>18280.060000000001</v>
      </c>
      <c r="CR87" s="148" t="s">
        <v>307</v>
      </c>
      <c r="CS87" s="84" t="s">
        <v>15</v>
      </c>
    </row>
    <row r="88" spans="1:97" ht="12" customHeight="1" x14ac:dyDescent="0.2">
      <c r="A88" s="81" t="s">
        <v>272</v>
      </c>
      <c r="B88" s="156">
        <f t="shared" si="0"/>
        <v>3413.0299999999997</v>
      </c>
      <c r="C88" s="148" t="s">
        <v>307</v>
      </c>
      <c r="D88" s="149" t="s">
        <v>15</v>
      </c>
      <c r="E88" s="160">
        <v>1894.15</v>
      </c>
      <c r="F88" s="148" t="s">
        <v>307</v>
      </c>
      <c r="G88" s="149" t="s">
        <v>15</v>
      </c>
      <c r="H88" s="158">
        <v>1514.58</v>
      </c>
      <c r="I88" s="148" t="s">
        <v>307</v>
      </c>
      <c r="J88" s="149" t="s">
        <v>15</v>
      </c>
      <c r="K88" s="158">
        <v>4.3</v>
      </c>
      <c r="L88" s="148" t="s">
        <v>307</v>
      </c>
      <c r="M88" s="149" t="s">
        <v>15</v>
      </c>
      <c r="N88" s="158" t="s">
        <v>321</v>
      </c>
      <c r="O88" s="148" t="s">
        <v>36</v>
      </c>
      <c r="P88" s="149" t="s">
        <v>15</v>
      </c>
      <c r="Q88" s="158">
        <v>13057.04</v>
      </c>
      <c r="R88" s="148" t="s">
        <v>307</v>
      </c>
      <c r="S88" s="149" t="s">
        <v>15</v>
      </c>
      <c r="T88" s="215" t="s">
        <v>321</v>
      </c>
      <c r="U88" s="216" t="s">
        <v>307</v>
      </c>
      <c r="V88" s="217" t="s">
        <v>15</v>
      </c>
      <c r="W88" s="215" t="s">
        <v>321</v>
      </c>
      <c r="X88" s="216" t="s">
        <v>307</v>
      </c>
      <c r="Y88" s="217" t="s">
        <v>15</v>
      </c>
      <c r="Z88" s="215" t="s">
        <v>321</v>
      </c>
      <c r="AA88" s="216" t="s">
        <v>307</v>
      </c>
      <c r="AB88" s="217" t="s">
        <v>15</v>
      </c>
      <c r="AC88" s="215" t="s">
        <v>321</v>
      </c>
      <c r="AD88" s="216" t="s">
        <v>307</v>
      </c>
      <c r="AE88" s="217" t="s">
        <v>15</v>
      </c>
      <c r="AF88" s="215" t="s">
        <v>321</v>
      </c>
      <c r="AG88" s="216" t="s">
        <v>307</v>
      </c>
      <c r="AH88" s="217" t="s">
        <v>15</v>
      </c>
      <c r="AI88" s="215" t="s">
        <v>321</v>
      </c>
      <c r="AJ88" s="216" t="s">
        <v>307</v>
      </c>
      <c r="AK88" s="217" t="s">
        <v>15</v>
      </c>
      <c r="AL88" s="215" t="s">
        <v>321</v>
      </c>
      <c r="AM88" s="148" t="s">
        <v>307</v>
      </c>
      <c r="AN88" s="149" t="s">
        <v>15</v>
      </c>
      <c r="AO88" s="156">
        <f t="shared" si="1"/>
        <v>42441.5</v>
      </c>
      <c r="AP88" s="148" t="s">
        <v>307</v>
      </c>
      <c r="AQ88" s="149" t="s">
        <v>15</v>
      </c>
      <c r="AR88" s="158" t="s">
        <v>321</v>
      </c>
      <c r="AS88" s="148" t="s">
        <v>36</v>
      </c>
      <c r="AT88" s="149" t="s">
        <v>15</v>
      </c>
      <c r="AU88" s="215" t="s">
        <v>321</v>
      </c>
      <c r="AV88" s="216" t="s">
        <v>36</v>
      </c>
      <c r="AW88" s="217" t="s">
        <v>15</v>
      </c>
      <c r="AX88" s="215">
        <v>15336.4</v>
      </c>
      <c r="AY88" s="216" t="s">
        <v>307</v>
      </c>
      <c r="AZ88" s="217" t="s">
        <v>15</v>
      </c>
      <c r="BA88" s="215">
        <v>27105.1</v>
      </c>
      <c r="BB88" s="148" t="s">
        <v>307</v>
      </c>
      <c r="BC88" s="149" t="s">
        <v>15</v>
      </c>
      <c r="BD88" s="160">
        <v>0</v>
      </c>
      <c r="BE88" s="148" t="s">
        <v>307</v>
      </c>
      <c r="BF88" s="149" t="s">
        <v>15</v>
      </c>
      <c r="BG88" s="158" t="s">
        <v>321</v>
      </c>
      <c r="BH88" s="148" t="s">
        <v>36</v>
      </c>
      <c r="BI88" s="149" t="s">
        <v>15</v>
      </c>
      <c r="BJ88" s="158">
        <v>45854.53</v>
      </c>
      <c r="BK88" s="148" t="s">
        <v>307</v>
      </c>
      <c r="BL88" s="149" t="s">
        <v>15</v>
      </c>
      <c r="BM88" s="158" t="s">
        <v>321</v>
      </c>
      <c r="BN88" s="148" t="s">
        <v>36</v>
      </c>
      <c r="BO88" s="149" t="s">
        <v>15</v>
      </c>
      <c r="BP88" s="158">
        <v>1894.15</v>
      </c>
      <c r="BQ88" s="148" t="s">
        <v>307</v>
      </c>
      <c r="BR88" s="149" t="s">
        <v>15</v>
      </c>
      <c r="BS88" s="158">
        <v>16850.98</v>
      </c>
      <c r="BT88" s="148" t="s">
        <v>307</v>
      </c>
      <c r="BU88" s="149" t="s">
        <v>15</v>
      </c>
      <c r="BV88" s="158">
        <v>27109.4</v>
      </c>
      <c r="BW88" s="148" t="s">
        <v>307</v>
      </c>
      <c r="BX88" s="149" t="s">
        <v>15</v>
      </c>
      <c r="BY88" s="158">
        <v>0</v>
      </c>
      <c r="BZ88" s="148" t="s">
        <v>307</v>
      </c>
      <c r="CA88" s="149" t="s">
        <v>15</v>
      </c>
      <c r="CB88" s="158">
        <v>13057.04</v>
      </c>
      <c r="CC88" s="148" t="s">
        <v>307</v>
      </c>
      <c r="CD88" s="149" t="s">
        <v>15</v>
      </c>
      <c r="CE88" s="170" t="s">
        <v>321</v>
      </c>
      <c r="CF88" s="148" t="s">
        <v>30</v>
      </c>
      <c r="CG88" s="149" t="s">
        <v>15</v>
      </c>
      <c r="CH88" s="170" t="s">
        <v>321</v>
      </c>
      <c r="CI88" s="148" t="s">
        <v>30</v>
      </c>
      <c r="CJ88" s="149" t="s">
        <v>15</v>
      </c>
      <c r="CK88" s="170" t="s">
        <v>321</v>
      </c>
      <c r="CL88" s="148" t="s">
        <v>30</v>
      </c>
      <c r="CM88" s="149" t="s">
        <v>15</v>
      </c>
      <c r="CN88" s="170" t="s">
        <v>321</v>
      </c>
      <c r="CO88" s="148" t="s">
        <v>307</v>
      </c>
      <c r="CP88" s="149" t="s">
        <v>15</v>
      </c>
      <c r="CQ88" s="158">
        <v>17715.37</v>
      </c>
      <c r="CR88" s="148" t="s">
        <v>307</v>
      </c>
      <c r="CS88" s="84" t="s">
        <v>15</v>
      </c>
    </row>
    <row r="89" spans="1:97" ht="12" customHeight="1" x14ac:dyDescent="0.2">
      <c r="A89" s="81" t="s">
        <v>273</v>
      </c>
      <c r="B89" s="156">
        <f t="shared" si="0"/>
        <v>6884.99</v>
      </c>
      <c r="C89" s="148" t="s">
        <v>307</v>
      </c>
      <c r="D89" s="149" t="s">
        <v>15</v>
      </c>
      <c r="E89" s="160">
        <v>4699.6099999999997</v>
      </c>
      <c r="F89" s="148" t="s">
        <v>307</v>
      </c>
      <c r="G89" s="149" t="s">
        <v>15</v>
      </c>
      <c r="H89" s="158">
        <v>1813.08</v>
      </c>
      <c r="I89" s="148" t="s">
        <v>307</v>
      </c>
      <c r="J89" s="149" t="s">
        <v>15</v>
      </c>
      <c r="K89" s="158">
        <v>372.3</v>
      </c>
      <c r="L89" s="148" t="s">
        <v>307</v>
      </c>
      <c r="M89" s="149" t="s">
        <v>15</v>
      </c>
      <c r="N89" s="158" t="s">
        <v>321</v>
      </c>
      <c r="O89" s="148" t="s">
        <v>36</v>
      </c>
      <c r="P89" s="149" t="s">
        <v>15</v>
      </c>
      <c r="Q89" s="158">
        <v>19736.96</v>
      </c>
      <c r="R89" s="148" t="s">
        <v>307</v>
      </c>
      <c r="S89" s="149" t="s">
        <v>15</v>
      </c>
      <c r="T89" s="215" t="s">
        <v>321</v>
      </c>
      <c r="U89" s="216" t="s">
        <v>307</v>
      </c>
      <c r="V89" s="217" t="s">
        <v>15</v>
      </c>
      <c r="W89" s="215" t="s">
        <v>321</v>
      </c>
      <c r="X89" s="216" t="s">
        <v>307</v>
      </c>
      <c r="Y89" s="217" t="s">
        <v>15</v>
      </c>
      <c r="Z89" s="215" t="s">
        <v>321</v>
      </c>
      <c r="AA89" s="216" t="s">
        <v>307</v>
      </c>
      <c r="AB89" s="217" t="s">
        <v>15</v>
      </c>
      <c r="AC89" s="215" t="s">
        <v>321</v>
      </c>
      <c r="AD89" s="216" t="s">
        <v>307</v>
      </c>
      <c r="AE89" s="217" t="s">
        <v>15</v>
      </c>
      <c r="AF89" s="215" t="s">
        <v>321</v>
      </c>
      <c r="AG89" s="216" t="s">
        <v>307</v>
      </c>
      <c r="AH89" s="217" t="s">
        <v>15</v>
      </c>
      <c r="AI89" s="215" t="s">
        <v>321</v>
      </c>
      <c r="AJ89" s="216" t="s">
        <v>307</v>
      </c>
      <c r="AK89" s="217" t="s">
        <v>15</v>
      </c>
      <c r="AL89" s="215" t="s">
        <v>321</v>
      </c>
      <c r="AM89" s="148" t="s">
        <v>307</v>
      </c>
      <c r="AN89" s="149" t="s">
        <v>15</v>
      </c>
      <c r="AO89" s="156">
        <f t="shared" si="1"/>
        <v>43981.5</v>
      </c>
      <c r="AP89" s="148" t="s">
        <v>307</v>
      </c>
      <c r="AQ89" s="149" t="s">
        <v>15</v>
      </c>
      <c r="AR89" s="158" t="s">
        <v>321</v>
      </c>
      <c r="AS89" s="148" t="s">
        <v>36</v>
      </c>
      <c r="AT89" s="149" t="s">
        <v>15</v>
      </c>
      <c r="AU89" s="215" t="s">
        <v>321</v>
      </c>
      <c r="AV89" s="216" t="s">
        <v>36</v>
      </c>
      <c r="AW89" s="217" t="s">
        <v>15</v>
      </c>
      <c r="AX89" s="215">
        <v>16228.3</v>
      </c>
      <c r="AY89" s="216" t="s">
        <v>307</v>
      </c>
      <c r="AZ89" s="217" t="s">
        <v>15</v>
      </c>
      <c r="BA89" s="215">
        <v>27753.200000000001</v>
      </c>
      <c r="BB89" s="148" t="s">
        <v>307</v>
      </c>
      <c r="BC89" s="149" t="s">
        <v>15</v>
      </c>
      <c r="BD89" s="160">
        <v>0</v>
      </c>
      <c r="BE89" s="148" t="s">
        <v>307</v>
      </c>
      <c r="BF89" s="149" t="s">
        <v>15</v>
      </c>
      <c r="BG89" s="158" t="s">
        <v>321</v>
      </c>
      <c r="BH89" s="148" t="s">
        <v>36</v>
      </c>
      <c r="BI89" s="149" t="s">
        <v>15</v>
      </c>
      <c r="BJ89" s="158">
        <v>50866.49</v>
      </c>
      <c r="BK89" s="148" t="s">
        <v>307</v>
      </c>
      <c r="BL89" s="149" t="s">
        <v>15</v>
      </c>
      <c r="BM89" s="158" t="s">
        <v>321</v>
      </c>
      <c r="BN89" s="148" t="s">
        <v>36</v>
      </c>
      <c r="BO89" s="149" t="s">
        <v>15</v>
      </c>
      <c r="BP89" s="158">
        <v>4699.6099999999997</v>
      </c>
      <c r="BQ89" s="148" t="s">
        <v>307</v>
      </c>
      <c r="BR89" s="149" t="s">
        <v>15</v>
      </c>
      <c r="BS89" s="158">
        <v>18041.38</v>
      </c>
      <c r="BT89" s="148" t="s">
        <v>307</v>
      </c>
      <c r="BU89" s="149" t="s">
        <v>15</v>
      </c>
      <c r="BV89" s="158">
        <v>28125.5</v>
      </c>
      <c r="BW89" s="148" t="s">
        <v>307</v>
      </c>
      <c r="BX89" s="149" t="s">
        <v>15</v>
      </c>
      <c r="BY89" s="158">
        <v>0</v>
      </c>
      <c r="BZ89" s="148" t="s">
        <v>307</v>
      </c>
      <c r="CA89" s="149" t="s">
        <v>15</v>
      </c>
      <c r="CB89" s="158">
        <v>19736.96</v>
      </c>
      <c r="CC89" s="148" t="s">
        <v>307</v>
      </c>
      <c r="CD89" s="149" t="s">
        <v>15</v>
      </c>
      <c r="CE89" s="170" t="s">
        <v>321</v>
      </c>
      <c r="CF89" s="148" t="s">
        <v>30</v>
      </c>
      <c r="CG89" s="149" t="s">
        <v>15</v>
      </c>
      <c r="CH89" s="170" t="s">
        <v>321</v>
      </c>
      <c r="CI89" s="148" t="s">
        <v>30</v>
      </c>
      <c r="CJ89" s="149" t="s">
        <v>15</v>
      </c>
      <c r="CK89" s="170" t="s">
        <v>321</v>
      </c>
      <c r="CL89" s="148" t="s">
        <v>30</v>
      </c>
      <c r="CM89" s="149" t="s">
        <v>15</v>
      </c>
      <c r="CN89" s="170" t="s">
        <v>321</v>
      </c>
      <c r="CO89" s="148" t="s">
        <v>307</v>
      </c>
      <c r="CP89" s="149" t="s">
        <v>15</v>
      </c>
      <c r="CQ89" s="158">
        <v>18155</v>
      </c>
      <c r="CR89" s="148" t="s">
        <v>307</v>
      </c>
      <c r="CS89" s="84" t="s">
        <v>15</v>
      </c>
    </row>
    <row r="90" spans="1:97" ht="12" customHeight="1" x14ac:dyDescent="0.2">
      <c r="A90" s="81" t="s">
        <v>211</v>
      </c>
      <c r="B90" s="156">
        <f t="shared" si="0"/>
        <v>5024.1000000000004</v>
      </c>
      <c r="C90" s="148" t="s">
        <v>307</v>
      </c>
      <c r="D90" s="149" t="s">
        <v>15</v>
      </c>
      <c r="E90" s="160">
        <v>2092.4</v>
      </c>
      <c r="F90" s="148" t="s">
        <v>307</v>
      </c>
      <c r="G90" s="149" t="s">
        <v>15</v>
      </c>
      <c r="H90" s="158">
        <v>2931.4</v>
      </c>
      <c r="I90" s="148" t="s">
        <v>307</v>
      </c>
      <c r="J90" s="149" t="s">
        <v>15</v>
      </c>
      <c r="K90" s="158">
        <v>0.3</v>
      </c>
      <c r="L90" s="148" t="s">
        <v>307</v>
      </c>
      <c r="M90" s="149" t="s">
        <v>15</v>
      </c>
      <c r="N90" s="158" t="s">
        <v>321</v>
      </c>
      <c r="O90" s="148" t="s">
        <v>36</v>
      </c>
      <c r="P90" s="149" t="s">
        <v>15</v>
      </c>
      <c r="Q90" s="158">
        <v>24631.86</v>
      </c>
      <c r="R90" s="148" t="s">
        <v>307</v>
      </c>
      <c r="S90" s="149" t="s">
        <v>15</v>
      </c>
      <c r="T90" s="215" t="s">
        <v>321</v>
      </c>
      <c r="U90" s="148" t="s">
        <v>307</v>
      </c>
      <c r="V90" s="149" t="str">
        <f t="shared" ref="V90" si="2">IF(ISBLANK(T90),"","F")</f>
        <v>F</v>
      </c>
      <c r="W90" s="215" t="s">
        <v>321</v>
      </c>
      <c r="X90" s="148" t="s">
        <v>307</v>
      </c>
      <c r="Y90" s="149" t="str">
        <f t="shared" ref="Y90" si="3">IF(ISBLANK(W90),"","F")</f>
        <v>F</v>
      </c>
      <c r="Z90" s="215" t="s">
        <v>321</v>
      </c>
      <c r="AA90" s="148" t="s">
        <v>307</v>
      </c>
      <c r="AB90" s="149" t="str">
        <f t="shared" ref="AB90" si="4">IF(ISBLANK(Z90),"","F")</f>
        <v>F</v>
      </c>
      <c r="AC90" s="215" t="s">
        <v>321</v>
      </c>
      <c r="AD90" s="148" t="s">
        <v>307</v>
      </c>
      <c r="AE90" s="149" t="str">
        <f t="shared" ref="AE90" si="5">IF(ISBLANK(AC90),"","F")</f>
        <v>F</v>
      </c>
      <c r="AF90" s="215" t="s">
        <v>321</v>
      </c>
      <c r="AG90" s="148" t="s">
        <v>307</v>
      </c>
      <c r="AH90" s="149" t="str">
        <f t="shared" ref="AH90" si="6">IF(ISBLANK(AF90),"","F")</f>
        <v>F</v>
      </c>
      <c r="AI90" s="215" t="s">
        <v>321</v>
      </c>
      <c r="AJ90" s="148" t="s">
        <v>307</v>
      </c>
      <c r="AK90" s="149" t="str">
        <f t="shared" ref="AK90" si="7">IF(ISBLANK(AI90),"","F")</f>
        <v>F</v>
      </c>
      <c r="AL90" s="215" t="s">
        <v>321</v>
      </c>
      <c r="AM90" s="148" t="s">
        <v>307</v>
      </c>
      <c r="AN90" s="149" t="s">
        <v>15</v>
      </c>
      <c r="AO90" s="156">
        <f t="shared" si="1"/>
        <v>45690.97</v>
      </c>
      <c r="AP90" s="148" t="s">
        <v>307</v>
      </c>
      <c r="AQ90" s="149" t="s">
        <v>15</v>
      </c>
      <c r="AR90" s="158" t="s">
        <v>321</v>
      </c>
      <c r="AS90" s="148" t="s">
        <v>36</v>
      </c>
      <c r="AT90" s="149" t="s">
        <v>15</v>
      </c>
      <c r="AU90" s="215" t="s">
        <v>321</v>
      </c>
      <c r="AV90" s="148" t="s">
        <v>307</v>
      </c>
      <c r="AW90" s="149" t="str">
        <f t="shared" ref="AW90" si="8">IF(ISBLANK(AU90),"","F")</f>
        <v>F</v>
      </c>
      <c r="AX90" s="215">
        <v>17472.77</v>
      </c>
      <c r="AY90" s="148" t="s">
        <v>307</v>
      </c>
      <c r="AZ90" s="149" t="str">
        <f t="shared" ref="AZ90" si="9">IF(ISBLANK(AX90),"","F")</f>
        <v>F</v>
      </c>
      <c r="BA90" s="215">
        <v>28218.2</v>
      </c>
      <c r="BB90" s="148" t="s">
        <v>307</v>
      </c>
      <c r="BC90" s="149" t="s">
        <v>15</v>
      </c>
      <c r="BD90" s="160">
        <v>0</v>
      </c>
      <c r="BE90" s="148" t="s">
        <v>307</v>
      </c>
      <c r="BF90" s="149" t="s">
        <v>15</v>
      </c>
      <c r="BG90" s="158" t="s">
        <v>321</v>
      </c>
      <c r="BH90" s="148" t="s">
        <v>36</v>
      </c>
      <c r="BI90" s="149" t="s">
        <v>15</v>
      </c>
      <c r="BJ90" s="158">
        <v>50715.07</v>
      </c>
      <c r="BK90" s="148" t="s">
        <v>307</v>
      </c>
      <c r="BL90" s="149" t="s">
        <v>15</v>
      </c>
      <c r="BM90" s="158" t="s">
        <v>321</v>
      </c>
      <c r="BN90" s="148" t="s">
        <v>36</v>
      </c>
      <c r="BO90" s="149" t="s">
        <v>15</v>
      </c>
      <c r="BP90" s="158">
        <v>2092.4</v>
      </c>
      <c r="BQ90" s="148" t="s">
        <v>307</v>
      </c>
      <c r="BR90" s="149" t="s">
        <v>15</v>
      </c>
      <c r="BS90" s="158">
        <v>20404.169999999998</v>
      </c>
      <c r="BT90" s="148" t="s">
        <v>307</v>
      </c>
      <c r="BU90" s="149" t="s">
        <v>15</v>
      </c>
      <c r="BV90" s="158">
        <v>28218.5</v>
      </c>
      <c r="BW90" s="148" t="s">
        <v>307</v>
      </c>
      <c r="BX90" s="149" t="s">
        <v>15</v>
      </c>
      <c r="BY90" s="158">
        <v>0</v>
      </c>
      <c r="BZ90" s="148" t="s">
        <v>307</v>
      </c>
      <c r="CA90" s="149" t="s">
        <v>15</v>
      </c>
      <c r="CB90" s="158">
        <v>24631.86</v>
      </c>
      <c r="CC90" s="148" t="s">
        <v>307</v>
      </c>
      <c r="CD90" s="149" t="s">
        <v>15</v>
      </c>
      <c r="CE90" s="170" t="s">
        <v>321</v>
      </c>
      <c r="CF90" s="148" t="s">
        <v>30</v>
      </c>
      <c r="CG90" s="149" t="s">
        <v>15</v>
      </c>
      <c r="CH90" s="170" t="s">
        <v>321</v>
      </c>
      <c r="CI90" s="148" t="s">
        <v>30</v>
      </c>
      <c r="CJ90" s="149" t="s">
        <v>15</v>
      </c>
      <c r="CK90" s="170" t="s">
        <v>321</v>
      </c>
      <c r="CL90" s="148" t="s">
        <v>30</v>
      </c>
      <c r="CM90" s="149" t="s">
        <v>15</v>
      </c>
      <c r="CN90" s="170" t="s">
        <v>321</v>
      </c>
      <c r="CO90" s="148" t="s">
        <v>307</v>
      </c>
      <c r="CP90" s="149" t="s">
        <v>15</v>
      </c>
      <c r="CQ90" s="158">
        <v>21797.81</v>
      </c>
      <c r="CR90" s="148" t="s">
        <v>307</v>
      </c>
      <c r="CS90" s="84" t="s">
        <v>15</v>
      </c>
    </row>
    <row r="91" spans="1:97" ht="12" customHeight="1" x14ac:dyDescent="0.2">
      <c r="A91" s="81" t="s">
        <v>274</v>
      </c>
      <c r="B91" s="156">
        <f t="shared" si="0"/>
        <v>6348.84</v>
      </c>
      <c r="C91" s="148" t="s">
        <v>307</v>
      </c>
      <c r="D91" s="149" t="s">
        <v>15</v>
      </c>
      <c r="E91" s="160">
        <v>2016.07</v>
      </c>
      <c r="F91" s="148" t="s">
        <v>307</v>
      </c>
      <c r="G91" s="149" t="s">
        <v>15</v>
      </c>
      <c r="H91" s="158">
        <v>4163.97</v>
      </c>
      <c r="I91" s="148" t="s">
        <v>307</v>
      </c>
      <c r="J91" s="149" t="s">
        <v>15</v>
      </c>
      <c r="K91" s="158">
        <v>168.8</v>
      </c>
      <c r="L91" s="148" t="s">
        <v>307</v>
      </c>
      <c r="M91" s="149" t="s">
        <v>15</v>
      </c>
      <c r="N91" s="158" t="s">
        <v>321</v>
      </c>
      <c r="O91" s="148" t="s">
        <v>36</v>
      </c>
      <c r="P91" s="149" t="s">
        <v>15</v>
      </c>
      <c r="Q91" s="158">
        <v>26347.18</v>
      </c>
      <c r="R91" s="148" t="s">
        <v>307</v>
      </c>
      <c r="S91" s="149" t="s">
        <v>15</v>
      </c>
      <c r="T91" s="215" t="s">
        <v>321</v>
      </c>
      <c r="U91" s="216" t="s">
        <v>307</v>
      </c>
      <c r="V91" s="217" t="s">
        <v>15</v>
      </c>
      <c r="W91" s="215" t="s">
        <v>321</v>
      </c>
      <c r="X91" s="216" t="s">
        <v>307</v>
      </c>
      <c r="Y91" s="217" t="s">
        <v>15</v>
      </c>
      <c r="Z91" s="215" t="s">
        <v>321</v>
      </c>
      <c r="AA91" s="216" t="s">
        <v>307</v>
      </c>
      <c r="AB91" s="217" t="s">
        <v>15</v>
      </c>
      <c r="AC91" s="215" t="s">
        <v>321</v>
      </c>
      <c r="AD91" s="216" t="s">
        <v>307</v>
      </c>
      <c r="AE91" s="217" t="s">
        <v>15</v>
      </c>
      <c r="AF91" s="215" t="s">
        <v>321</v>
      </c>
      <c r="AG91" s="216" t="s">
        <v>307</v>
      </c>
      <c r="AH91" s="217" t="s">
        <v>15</v>
      </c>
      <c r="AI91" s="215" t="s">
        <v>321</v>
      </c>
      <c r="AJ91" s="216" t="s">
        <v>307</v>
      </c>
      <c r="AK91" s="217" t="s">
        <v>15</v>
      </c>
      <c r="AL91" s="215" t="s">
        <v>321</v>
      </c>
      <c r="AM91" s="148" t="s">
        <v>307</v>
      </c>
      <c r="AN91" s="149" t="s">
        <v>15</v>
      </c>
      <c r="AO91" s="156">
        <f t="shared" si="1"/>
        <v>44745.97</v>
      </c>
      <c r="AP91" s="148" t="s">
        <v>307</v>
      </c>
      <c r="AQ91" s="149" t="s">
        <v>15</v>
      </c>
      <c r="AR91" s="158" t="s">
        <v>321</v>
      </c>
      <c r="AS91" s="148" t="s">
        <v>36</v>
      </c>
      <c r="AT91" s="149" t="s">
        <v>15</v>
      </c>
      <c r="AU91" s="215" t="s">
        <v>321</v>
      </c>
      <c r="AV91" s="216" t="s">
        <v>36</v>
      </c>
      <c r="AW91" s="217" t="s">
        <v>15</v>
      </c>
      <c r="AX91" s="215">
        <v>17043.07</v>
      </c>
      <c r="AY91" s="216" t="s">
        <v>307</v>
      </c>
      <c r="AZ91" s="217" t="s">
        <v>15</v>
      </c>
      <c r="BA91" s="215">
        <v>27702.899999999998</v>
      </c>
      <c r="BB91" s="148" t="s">
        <v>307</v>
      </c>
      <c r="BC91" s="149" t="s">
        <v>15</v>
      </c>
      <c r="BD91" s="160">
        <v>0</v>
      </c>
      <c r="BE91" s="148" t="s">
        <v>307</v>
      </c>
      <c r="BF91" s="149" t="s">
        <v>15</v>
      </c>
      <c r="BG91" s="158" t="s">
        <v>321</v>
      </c>
      <c r="BH91" s="148" t="s">
        <v>36</v>
      </c>
      <c r="BI91" s="149" t="s">
        <v>15</v>
      </c>
      <c r="BJ91" s="158">
        <v>51094.81</v>
      </c>
      <c r="BK91" s="148" t="s">
        <v>307</v>
      </c>
      <c r="BL91" s="149" t="s">
        <v>15</v>
      </c>
      <c r="BM91" s="158" t="s">
        <v>321</v>
      </c>
      <c r="BN91" s="148" t="s">
        <v>36</v>
      </c>
      <c r="BO91" s="149" t="s">
        <v>15</v>
      </c>
      <c r="BP91" s="158">
        <v>2016.07</v>
      </c>
      <c r="BQ91" s="148" t="s">
        <v>307</v>
      </c>
      <c r="BR91" s="149" t="s">
        <v>15</v>
      </c>
      <c r="BS91" s="158">
        <v>21207.040000000001</v>
      </c>
      <c r="BT91" s="148" t="s">
        <v>307</v>
      </c>
      <c r="BU91" s="149" t="s">
        <v>15</v>
      </c>
      <c r="BV91" s="158">
        <v>27871.7</v>
      </c>
      <c r="BW91" s="148" t="s">
        <v>307</v>
      </c>
      <c r="BX91" s="149" t="s">
        <v>15</v>
      </c>
      <c r="BY91" s="158">
        <v>0</v>
      </c>
      <c r="BZ91" s="148" t="s">
        <v>307</v>
      </c>
      <c r="CA91" s="149" t="s">
        <v>15</v>
      </c>
      <c r="CB91" s="158">
        <v>26347.18</v>
      </c>
      <c r="CC91" s="148" t="s">
        <v>307</v>
      </c>
      <c r="CD91" s="149" t="s">
        <v>15</v>
      </c>
      <c r="CE91" s="170" t="s">
        <v>321</v>
      </c>
      <c r="CF91" s="148" t="s">
        <v>30</v>
      </c>
      <c r="CG91" s="149" t="s">
        <v>15</v>
      </c>
      <c r="CH91" s="170" t="s">
        <v>321</v>
      </c>
      <c r="CI91" s="148" t="s">
        <v>30</v>
      </c>
      <c r="CJ91" s="149" t="s">
        <v>15</v>
      </c>
      <c r="CK91" s="170" t="s">
        <v>321</v>
      </c>
      <c r="CL91" s="148" t="s">
        <v>30</v>
      </c>
      <c r="CM91" s="149" t="s">
        <v>15</v>
      </c>
      <c r="CN91" s="170" t="s">
        <v>321</v>
      </c>
      <c r="CO91" s="148" t="s">
        <v>307</v>
      </c>
      <c r="CP91" s="149" t="s">
        <v>15</v>
      </c>
      <c r="CQ91" s="158">
        <v>21117.34</v>
      </c>
      <c r="CR91" s="148" t="s">
        <v>307</v>
      </c>
      <c r="CS91" s="84" t="s">
        <v>15</v>
      </c>
    </row>
    <row r="92" spans="1:97" ht="12" customHeight="1" x14ac:dyDescent="0.2">
      <c r="A92" s="81" t="s">
        <v>275</v>
      </c>
      <c r="B92" s="156">
        <f t="shared" si="0"/>
        <v>5584.02</v>
      </c>
      <c r="C92" s="148" t="s">
        <v>307</v>
      </c>
      <c r="D92" s="149" t="s">
        <v>15</v>
      </c>
      <c r="E92" s="160">
        <v>2057.88</v>
      </c>
      <c r="F92" s="148" t="s">
        <v>307</v>
      </c>
      <c r="G92" s="149" t="s">
        <v>15</v>
      </c>
      <c r="H92" s="158">
        <v>3525.84</v>
      </c>
      <c r="I92" s="148" t="s">
        <v>307</v>
      </c>
      <c r="J92" s="149" t="s">
        <v>15</v>
      </c>
      <c r="K92" s="158">
        <v>0.3</v>
      </c>
      <c r="L92" s="148" t="s">
        <v>307</v>
      </c>
      <c r="M92" s="149" t="s">
        <v>15</v>
      </c>
      <c r="N92" s="158" t="s">
        <v>321</v>
      </c>
      <c r="O92" s="148" t="s">
        <v>36</v>
      </c>
      <c r="P92" s="149" t="s">
        <v>15</v>
      </c>
      <c r="Q92" s="158">
        <v>28309.32</v>
      </c>
      <c r="R92" s="148" t="s">
        <v>307</v>
      </c>
      <c r="S92" s="149" t="s">
        <v>15</v>
      </c>
      <c r="T92" s="215" t="s">
        <v>321</v>
      </c>
      <c r="U92" s="216" t="s">
        <v>307</v>
      </c>
      <c r="V92" s="217" t="s">
        <v>15</v>
      </c>
      <c r="W92" s="215" t="s">
        <v>321</v>
      </c>
      <c r="X92" s="216" t="s">
        <v>307</v>
      </c>
      <c r="Y92" s="217" t="s">
        <v>15</v>
      </c>
      <c r="Z92" s="215" t="s">
        <v>321</v>
      </c>
      <c r="AA92" s="216" t="s">
        <v>307</v>
      </c>
      <c r="AB92" s="217" t="s">
        <v>15</v>
      </c>
      <c r="AC92" s="215" t="s">
        <v>321</v>
      </c>
      <c r="AD92" s="216" t="s">
        <v>307</v>
      </c>
      <c r="AE92" s="217" t="s">
        <v>15</v>
      </c>
      <c r="AF92" s="215" t="s">
        <v>321</v>
      </c>
      <c r="AG92" s="216" t="s">
        <v>307</v>
      </c>
      <c r="AH92" s="217" t="s">
        <v>15</v>
      </c>
      <c r="AI92" s="215" t="s">
        <v>321</v>
      </c>
      <c r="AJ92" s="216" t="s">
        <v>307</v>
      </c>
      <c r="AK92" s="217" t="s">
        <v>15</v>
      </c>
      <c r="AL92" s="215" t="s">
        <v>321</v>
      </c>
      <c r="AM92" s="148" t="s">
        <v>307</v>
      </c>
      <c r="AN92" s="149" t="s">
        <v>15</v>
      </c>
      <c r="AO92" s="156">
        <f t="shared" si="1"/>
        <v>47910</v>
      </c>
      <c r="AP92" s="148" t="s">
        <v>307</v>
      </c>
      <c r="AQ92" s="149" t="s">
        <v>15</v>
      </c>
      <c r="AR92" s="158" t="s">
        <v>321</v>
      </c>
      <c r="AS92" s="148" t="s">
        <v>36</v>
      </c>
      <c r="AT92" s="149" t="s">
        <v>15</v>
      </c>
      <c r="AU92" s="215" t="s">
        <v>321</v>
      </c>
      <c r="AV92" s="216" t="s">
        <v>36</v>
      </c>
      <c r="AW92" s="217" t="s">
        <v>15</v>
      </c>
      <c r="AX92" s="215">
        <v>17591.46</v>
      </c>
      <c r="AY92" s="216" t="s">
        <v>307</v>
      </c>
      <c r="AZ92" s="217" t="s">
        <v>15</v>
      </c>
      <c r="BA92" s="215">
        <v>30318.54</v>
      </c>
      <c r="BB92" s="148" t="s">
        <v>307</v>
      </c>
      <c r="BC92" s="149" t="s">
        <v>15</v>
      </c>
      <c r="BD92" s="160">
        <v>0</v>
      </c>
      <c r="BE92" s="148" t="s">
        <v>307</v>
      </c>
      <c r="BF92" s="149" t="s">
        <v>15</v>
      </c>
      <c r="BG92" s="158" t="s">
        <v>321</v>
      </c>
      <c r="BH92" s="148" t="s">
        <v>36</v>
      </c>
      <c r="BI92" s="149" t="s">
        <v>15</v>
      </c>
      <c r="BJ92" s="158">
        <v>53494.02</v>
      </c>
      <c r="BK92" s="148" t="s">
        <v>307</v>
      </c>
      <c r="BL92" s="149" t="s">
        <v>15</v>
      </c>
      <c r="BM92" s="158" t="s">
        <v>321</v>
      </c>
      <c r="BN92" s="148" t="s">
        <v>36</v>
      </c>
      <c r="BO92" s="149" t="s">
        <v>15</v>
      </c>
      <c r="BP92" s="158">
        <v>2057.88</v>
      </c>
      <c r="BQ92" s="148" t="s">
        <v>307</v>
      </c>
      <c r="BR92" s="149" t="s">
        <v>15</v>
      </c>
      <c r="BS92" s="158">
        <v>21117.3</v>
      </c>
      <c r="BT92" s="148" t="s">
        <v>307</v>
      </c>
      <c r="BU92" s="149" t="s">
        <v>15</v>
      </c>
      <c r="BV92" s="158">
        <v>30318.84</v>
      </c>
      <c r="BW92" s="148" t="s">
        <v>307</v>
      </c>
      <c r="BX92" s="149" t="s">
        <v>15</v>
      </c>
      <c r="BY92" s="158">
        <v>0</v>
      </c>
      <c r="BZ92" s="148" t="s">
        <v>307</v>
      </c>
      <c r="CA92" s="149" t="s">
        <v>15</v>
      </c>
      <c r="CB92" s="158">
        <v>28309.32</v>
      </c>
      <c r="CC92" s="148" t="s">
        <v>307</v>
      </c>
      <c r="CD92" s="149" t="s">
        <v>15</v>
      </c>
      <c r="CE92" s="170" t="s">
        <v>321</v>
      </c>
      <c r="CF92" s="148" t="s">
        <v>30</v>
      </c>
      <c r="CG92" s="149" t="s">
        <v>15</v>
      </c>
      <c r="CH92" s="170" t="s">
        <v>321</v>
      </c>
      <c r="CI92" s="148" t="s">
        <v>30</v>
      </c>
      <c r="CJ92" s="149" t="s">
        <v>15</v>
      </c>
      <c r="CK92" s="170" t="s">
        <v>321</v>
      </c>
      <c r="CL92" s="148" t="s">
        <v>30</v>
      </c>
      <c r="CM92" s="149" t="s">
        <v>15</v>
      </c>
      <c r="CN92" s="170" t="s">
        <v>321</v>
      </c>
      <c r="CO92" s="148" t="s">
        <v>307</v>
      </c>
      <c r="CP92" s="149" t="s">
        <v>15</v>
      </c>
      <c r="CQ92" s="158">
        <v>21837.72</v>
      </c>
      <c r="CR92" s="148" t="s">
        <v>307</v>
      </c>
      <c r="CS92" s="84" t="s">
        <v>15</v>
      </c>
    </row>
    <row r="93" spans="1:97" ht="12" customHeight="1" x14ac:dyDescent="0.2">
      <c r="A93" s="81" t="s">
        <v>276</v>
      </c>
      <c r="B93" s="156">
        <f t="shared" si="0"/>
        <v>12658.6</v>
      </c>
      <c r="C93" s="148" t="s">
        <v>307</v>
      </c>
      <c r="D93" s="149" t="s">
        <v>15</v>
      </c>
      <c r="E93" s="160">
        <v>3065.53</v>
      </c>
      <c r="F93" s="148" t="s">
        <v>307</v>
      </c>
      <c r="G93" s="149" t="s">
        <v>15</v>
      </c>
      <c r="H93" s="158">
        <v>7605.47</v>
      </c>
      <c r="I93" s="148" t="s">
        <v>307</v>
      </c>
      <c r="J93" s="149" t="s">
        <v>15</v>
      </c>
      <c r="K93" s="158">
        <v>1987.6</v>
      </c>
      <c r="L93" s="148" t="s">
        <v>307</v>
      </c>
      <c r="M93" s="149" t="s">
        <v>15</v>
      </c>
      <c r="N93" s="158" t="s">
        <v>321</v>
      </c>
      <c r="O93" s="148" t="s">
        <v>36</v>
      </c>
      <c r="P93" s="149" t="s">
        <v>15</v>
      </c>
      <c r="Q93" s="158">
        <v>29978.67</v>
      </c>
      <c r="R93" s="148" t="s">
        <v>307</v>
      </c>
      <c r="S93" s="149" t="s">
        <v>15</v>
      </c>
      <c r="T93" s="215" t="s">
        <v>321</v>
      </c>
      <c r="U93" s="216" t="s">
        <v>307</v>
      </c>
      <c r="V93" s="217" t="s">
        <v>15</v>
      </c>
      <c r="W93" s="215" t="s">
        <v>321</v>
      </c>
      <c r="X93" s="216" t="s">
        <v>307</v>
      </c>
      <c r="Y93" s="217" t="s">
        <v>15</v>
      </c>
      <c r="Z93" s="215" t="s">
        <v>321</v>
      </c>
      <c r="AA93" s="216" t="s">
        <v>307</v>
      </c>
      <c r="AB93" s="217" t="s">
        <v>15</v>
      </c>
      <c r="AC93" s="215" t="s">
        <v>321</v>
      </c>
      <c r="AD93" s="216" t="s">
        <v>307</v>
      </c>
      <c r="AE93" s="217" t="s">
        <v>15</v>
      </c>
      <c r="AF93" s="215" t="s">
        <v>321</v>
      </c>
      <c r="AG93" s="216" t="s">
        <v>307</v>
      </c>
      <c r="AH93" s="217" t="s">
        <v>15</v>
      </c>
      <c r="AI93" s="215" t="s">
        <v>321</v>
      </c>
      <c r="AJ93" s="216" t="s">
        <v>307</v>
      </c>
      <c r="AK93" s="217" t="s">
        <v>15</v>
      </c>
      <c r="AL93" s="215" t="s">
        <v>321</v>
      </c>
      <c r="AM93" s="148" t="s">
        <v>307</v>
      </c>
      <c r="AN93" s="149" t="s">
        <v>15</v>
      </c>
      <c r="AO93" s="156">
        <f t="shared" si="1"/>
        <v>53911.45</v>
      </c>
      <c r="AP93" s="148" t="s">
        <v>307</v>
      </c>
      <c r="AQ93" s="149" t="s">
        <v>15</v>
      </c>
      <c r="AR93" s="158" t="s">
        <v>321</v>
      </c>
      <c r="AS93" s="148" t="s">
        <v>36</v>
      </c>
      <c r="AT93" s="149" t="s">
        <v>15</v>
      </c>
      <c r="AU93" s="215" t="s">
        <v>321</v>
      </c>
      <c r="AV93" s="216" t="s">
        <v>36</v>
      </c>
      <c r="AW93" s="217" t="s">
        <v>15</v>
      </c>
      <c r="AX93" s="215">
        <v>20559.95</v>
      </c>
      <c r="AY93" s="216" t="s">
        <v>307</v>
      </c>
      <c r="AZ93" s="217" t="s">
        <v>15</v>
      </c>
      <c r="BA93" s="215">
        <v>33351.5</v>
      </c>
      <c r="BB93" s="148" t="s">
        <v>307</v>
      </c>
      <c r="BC93" s="149" t="s">
        <v>15</v>
      </c>
      <c r="BD93" s="160">
        <v>0</v>
      </c>
      <c r="BE93" s="148" t="s">
        <v>307</v>
      </c>
      <c r="BF93" s="149" t="s">
        <v>15</v>
      </c>
      <c r="BG93" s="158" t="s">
        <v>321</v>
      </c>
      <c r="BH93" s="148" t="s">
        <v>36</v>
      </c>
      <c r="BI93" s="149" t="s">
        <v>15</v>
      </c>
      <c r="BJ93" s="158">
        <v>66570.05</v>
      </c>
      <c r="BK93" s="148" t="s">
        <v>307</v>
      </c>
      <c r="BL93" s="149" t="s">
        <v>15</v>
      </c>
      <c r="BM93" s="158" t="s">
        <v>321</v>
      </c>
      <c r="BN93" s="148" t="s">
        <v>36</v>
      </c>
      <c r="BO93" s="149" t="s">
        <v>15</v>
      </c>
      <c r="BP93" s="158">
        <v>3065.53</v>
      </c>
      <c r="BQ93" s="148" t="s">
        <v>307</v>
      </c>
      <c r="BR93" s="149" t="s">
        <v>15</v>
      </c>
      <c r="BS93" s="158">
        <v>28165.42</v>
      </c>
      <c r="BT93" s="148" t="s">
        <v>307</v>
      </c>
      <c r="BU93" s="149" t="s">
        <v>15</v>
      </c>
      <c r="BV93" s="158">
        <v>35339.1</v>
      </c>
      <c r="BW93" s="148" t="s">
        <v>307</v>
      </c>
      <c r="BX93" s="149" t="s">
        <v>15</v>
      </c>
      <c r="BY93" s="158">
        <v>0</v>
      </c>
      <c r="BZ93" s="148" t="s">
        <v>307</v>
      </c>
      <c r="CA93" s="149" t="s">
        <v>15</v>
      </c>
      <c r="CB93" s="158">
        <v>29978.67</v>
      </c>
      <c r="CC93" s="148" t="s">
        <v>307</v>
      </c>
      <c r="CD93" s="149" t="s">
        <v>15</v>
      </c>
      <c r="CE93" s="170" t="s">
        <v>321</v>
      </c>
      <c r="CF93" s="148" t="s">
        <v>30</v>
      </c>
      <c r="CG93" s="149" t="s">
        <v>15</v>
      </c>
      <c r="CH93" s="170" t="s">
        <v>321</v>
      </c>
      <c r="CI93" s="148" t="s">
        <v>30</v>
      </c>
      <c r="CJ93" s="149" t="s">
        <v>15</v>
      </c>
      <c r="CK93" s="170" t="s">
        <v>321</v>
      </c>
      <c r="CL93" s="148" t="s">
        <v>30</v>
      </c>
      <c r="CM93" s="149" t="s">
        <v>15</v>
      </c>
      <c r="CN93" s="170" t="s">
        <v>321</v>
      </c>
      <c r="CO93" s="148" t="s">
        <v>307</v>
      </c>
      <c r="CP93" s="149" t="s">
        <v>15</v>
      </c>
      <c r="CQ93" s="158">
        <v>27445.66</v>
      </c>
      <c r="CR93" s="148" t="s">
        <v>307</v>
      </c>
      <c r="CS93" s="84" t="s">
        <v>15</v>
      </c>
    </row>
    <row r="94" spans="1:97" ht="12" customHeight="1" x14ac:dyDescent="0.2">
      <c r="A94" s="81" t="s">
        <v>277</v>
      </c>
      <c r="B94" s="156">
        <f t="shared" si="0"/>
        <v>23523.73</v>
      </c>
      <c r="C94" s="148" t="s">
        <v>307</v>
      </c>
      <c r="D94" s="149" t="s">
        <v>15</v>
      </c>
      <c r="E94" s="160">
        <v>1653.27</v>
      </c>
      <c r="F94" s="148" t="s">
        <v>307</v>
      </c>
      <c r="G94" s="149" t="s">
        <v>15</v>
      </c>
      <c r="H94" s="158">
        <v>21707.86</v>
      </c>
      <c r="I94" s="148" t="s">
        <v>307</v>
      </c>
      <c r="J94" s="149" t="s">
        <v>15</v>
      </c>
      <c r="K94" s="158">
        <v>162.6</v>
      </c>
      <c r="L94" s="148" t="s">
        <v>307</v>
      </c>
      <c r="M94" s="149" t="s">
        <v>15</v>
      </c>
      <c r="N94" s="158" t="s">
        <v>321</v>
      </c>
      <c r="O94" s="148" t="s">
        <v>36</v>
      </c>
      <c r="P94" s="149" t="s">
        <v>15</v>
      </c>
      <c r="Q94" s="158">
        <v>33928.870000000003</v>
      </c>
      <c r="R94" s="148" t="s">
        <v>307</v>
      </c>
      <c r="S94" s="149" t="s">
        <v>15</v>
      </c>
      <c r="T94" s="215" t="s">
        <v>321</v>
      </c>
      <c r="U94" s="216" t="s">
        <v>307</v>
      </c>
      <c r="V94" s="217" t="s">
        <v>15</v>
      </c>
      <c r="W94" s="215" t="s">
        <v>321</v>
      </c>
      <c r="X94" s="216" t="s">
        <v>307</v>
      </c>
      <c r="Y94" s="217" t="s">
        <v>15</v>
      </c>
      <c r="Z94" s="215" t="s">
        <v>321</v>
      </c>
      <c r="AA94" s="216" t="s">
        <v>307</v>
      </c>
      <c r="AB94" s="217" t="s">
        <v>15</v>
      </c>
      <c r="AC94" s="215" t="s">
        <v>321</v>
      </c>
      <c r="AD94" s="216" t="s">
        <v>307</v>
      </c>
      <c r="AE94" s="217" t="s">
        <v>15</v>
      </c>
      <c r="AF94" s="215" t="s">
        <v>321</v>
      </c>
      <c r="AG94" s="216" t="s">
        <v>307</v>
      </c>
      <c r="AH94" s="217" t="s">
        <v>15</v>
      </c>
      <c r="AI94" s="215" t="s">
        <v>321</v>
      </c>
      <c r="AJ94" s="216" t="s">
        <v>307</v>
      </c>
      <c r="AK94" s="217" t="s">
        <v>15</v>
      </c>
      <c r="AL94" s="215" t="s">
        <v>321</v>
      </c>
      <c r="AM94" s="148" t="s">
        <v>307</v>
      </c>
      <c r="AN94" s="149" t="s">
        <v>15</v>
      </c>
      <c r="AO94" s="156">
        <f t="shared" si="1"/>
        <v>56096.11</v>
      </c>
      <c r="AP94" s="148" t="s">
        <v>307</v>
      </c>
      <c r="AQ94" s="149" t="s">
        <v>15</v>
      </c>
      <c r="AR94" s="158" t="s">
        <v>321</v>
      </c>
      <c r="AS94" s="148" t="s">
        <v>36</v>
      </c>
      <c r="AT94" s="149" t="s">
        <v>15</v>
      </c>
      <c r="AU94" s="215" t="s">
        <v>321</v>
      </c>
      <c r="AV94" s="216" t="s">
        <v>36</v>
      </c>
      <c r="AW94" s="217" t="s">
        <v>15</v>
      </c>
      <c r="AX94" s="215">
        <v>21458.91</v>
      </c>
      <c r="AY94" s="216" t="s">
        <v>307</v>
      </c>
      <c r="AZ94" s="217" t="s">
        <v>15</v>
      </c>
      <c r="BA94" s="215">
        <v>34637.199999999997</v>
      </c>
      <c r="BB94" s="148" t="s">
        <v>307</v>
      </c>
      <c r="BC94" s="149" t="s">
        <v>15</v>
      </c>
      <c r="BD94" s="160">
        <v>5.45</v>
      </c>
      <c r="BE94" s="148" t="s">
        <v>307</v>
      </c>
      <c r="BF94" s="149" t="s">
        <v>15</v>
      </c>
      <c r="BG94" s="158" t="s">
        <v>321</v>
      </c>
      <c r="BH94" s="148" t="s">
        <v>36</v>
      </c>
      <c r="BI94" s="149" t="s">
        <v>15</v>
      </c>
      <c r="BJ94" s="158">
        <v>79619.839999999997</v>
      </c>
      <c r="BK94" s="148" t="s">
        <v>307</v>
      </c>
      <c r="BL94" s="149" t="s">
        <v>15</v>
      </c>
      <c r="BM94" s="158" t="s">
        <v>321</v>
      </c>
      <c r="BN94" s="148" t="s">
        <v>36</v>
      </c>
      <c r="BO94" s="149" t="s">
        <v>15</v>
      </c>
      <c r="BP94" s="158">
        <v>1653.27</v>
      </c>
      <c r="BQ94" s="148" t="s">
        <v>307</v>
      </c>
      <c r="BR94" s="149" t="s">
        <v>15</v>
      </c>
      <c r="BS94" s="158">
        <v>43166.77</v>
      </c>
      <c r="BT94" s="148" t="s">
        <v>307</v>
      </c>
      <c r="BU94" s="149" t="s">
        <v>15</v>
      </c>
      <c r="BV94" s="158">
        <v>34799.800000000003</v>
      </c>
      <c r="BW94" s="148" t="s">
        <v>307</v>
      </c>
      <c r="BX94" s="149" t="s">
        <v>15</v>
      </c>
      <c r="BY94" s="158">
        <v>5.45</v>
      </c>
      <c r="BZ94" s="148" t="s">
        <v>307</v>
      </c>
      <c r="CA94" s="149" t="s">
        <v>15</v>
      </c>
      <c r="CB94" s="158">
        <v>33928.870000000003</v>
      </c>
      <c r="CC94" s="148" t="s">
        <v>307</v>
      </c>
      <c r="CD94" s="149" t="s">
        <v>15</v>
      </c>
      <c r="CE94" s="170" t="s">
        <v>321</v>
      </c>
      <c r="CF94" s="148" t="s">
        <v>30</v>
      </c>
      <c r="CG94" s="149" t="s">
        <v>15</v>
      </c>
      <c r="CH94" s="170" t="s">
        <v>321</v>
      </c>
      <c r="CI94" s="148" t="s">
        <v>30</v>
      </c>
      <c r="CJ94" s="149" t="s">
        <v>15</v>
      </c>
      <c r="CK94" s="170" t="s">
        <v>321</v>
      </c>
      <c r="CL94" s="148" t="s">
        <v>30</v>
      </c>
      <c r="CM94" s="149" t="s">
        <v>15</v>
      </c>
      <c r="CN94" s="170" t="s">
        <v>321</v>
      </c>
      <c r="CO94" s="148" t="s">
        <v>307</v>
      </c>
      <c r="CP94" s="149" t="s">
        <v>15</v>
      </c>
      <c r="CQ94" s="158">
        <v>46237.55</v>
      </c>
      <c r="CR94" s="148" t="s">
        <v>307</v>
      </c>
      <c r="CS94" s="84" t="s">
        <v>15</v>
      </c>
    </row>
    <row r="95" spans="1:97" ht="12" customHeight="1" x14ac:dyDescent="0.2">
      <c r="A95" s="81" t="s">
        <v>278</v>
      </c>
      <c r="B95" s="156">
        <f>IF(OR(
     ISBLANK(K95),K95="NaN",
     ISBLANK(H95),H95="NaN"),
  "NaN", SUM(E95,K95,H95)
)</f>
        <v>28288.68</v>
      </c>
      <c r="C95" s="148" t="s">
        <v>307</v>
      </c>
      <c r="D95" s="149" t="s">
        <v>15</v>
      </c>
      <c r="E95" s="160">
        <v>1358.78</v>
      </c>
      <c r="F95" s="148" t="s">
        <v>307</v>
      </c>
      <c r="G95" s="149" t="s">
        <v>15</v>
      </c>
      <c r="H95" s="158">
        <v>26417.3</v>
      </c>
      <c r="I95" s="148" t="s">
        <v>307</v>
      </c>
      <c r="J95" s="149" t="s">
        <v>15</v>
      </c>
      <c r="K95" s="158">
        <v>512.6</v>
      </c>
      <c r="L95" s="148" t="s">
        <v>307</v>
      </c>
      <c r="M95" s="149" t="s">
        <v>15</v>
      </c>
      <c r="N95" s="158" t="s">
        <v>321</v>
      </c>
      <c r="O95" s="148" t="s">
        <v>36</v>
      </c>
      <c r="P95" s="149" t="s">
        <v>15</v>
      </c>
      <c r="Q95" s="158">
        <v>35459.29</v>
      </c>
      <c r="R95" s="148" t="s">
        <v>307</v>
      </c>
      <c r="S95" s="149" t="s">
        <v>15</v>
      </c>
      <c r="T95" s="215" t="s">
        <v>321</v>
      </c>
      <c r="U95" s="216" t="s">
        <v>307</v>
      </c>
      <c r="V95" s="217" t="s">
        <v>15</v>
      </c>
      <c r="W95" s="215" t="s">
        <v>321</v>
      </c>
      <c r="X95" s="216" t="s">
        <v>307</v>
      </c>
      <c r="Y95" s="217" t="s">
        <v>15</v>
      </c>
      <c r="Z95" s="215" t="s">
        <v>321</v>
      </c>
      <c r="AA95" s="216" t="s">
        <v>307</v>
      </c>
      <c r="AB95" s="217" t="s">
        <v>15</v>
      </c>
      <c r="AC95" s="215" t="s">
        <v>321</v>
      </c>
      <c r="AD95" s="216" t="s">
        <v>307</v>
      </c>
      <c r="AE95" s="217" t="s">
        <v>15</v>
      </c>
      <c r="AF95" s="215" t="s">
        <v>321</v>
      </c>
      <c r="AG95" s="216" t="s">
        <v>307</v>
      </c>
      <c r="AH95" s="217" t="s">
        <v>15</v>
      </c>
      <c r="AI95" s="215" t="s">
        <v>321</v>
      </c>
      <c r="AJ95" s="216" t="s">
        <v>307</v>
      </c>
      <c r="AK95" s="217" t="s">
        <v>15</v>
      </c>
      <c r="AL95" s="215" t="s">
        <v>321</v>
      </c>
      <c r="AM95" s="148" t="s">
        <v>307</v>
      </c>
      <c r="AN95" s="149" t="s">
        <v>15</v>
      </c>
      <c r="AO95" s="156">
        <f t="shared" si="1"/>
        <v>57330.369999999995</v>
      </c>
      <c r="AP95" s="148" t="s">
        <v>307</v>
      </c>
      <c r="AQ95" s="149" t="s">
        <v>15</v>
      </c>
      <c r="AR95" s="158" t="s">
        <v>321</v>
      </c>
      <c r="AS95" s="148" t="s">
        <v>36</v>
      </c>
      <c r="AT95" s="149" t="s">
        <v>15</v>
      </c>
      <c r="AU95" s="215" t="s">
        <v>321</v>
      </c>
      <c r="AV95" s="216" t="s">
        <v>36</v>
      </c>
      <c r="AW95" s="217" t="s">
        <v>15</v>
      </c>
      <c r="AX95" s="215">
        <v>23674.17</v>
      </c>
      <c r="AY95" s="216" t="s">
        <v>307</v>
      </c>
      <c r="AZ95" s="217" t="s">
        <v>15</v>
      </c>
      <c r="BA95" s="215">
        <v>33656.199999999997</v>
      </c>
      <c r="BB95" s="148" t="s">
        <v>307</v>
      </c>
      <c r="BC95" s="149" t="s">
        <v>15</v>
      </c>
      <c r="BD95" s="160">
        <v>10.9</v>
      </c>
      <c r="BE95" s="148" t="s">
        <v>307</v>
      </c>
      <c r="BF95" s="149" t="s">
        <v>15</v>
      </c>
      <c r="BG95" s="158" t="s">
        <v>321</v>
      </c>
      <c r="BH95" s="148" t="s">
        <v>36</v>
      </c>
      <c r="BI95" s="149" t="s">
        <v>15</v>
      </c>
      <c r="BJ95" s="158">
        <v>85619.05</v>
      </c>
      <c r="BK95" s="148" t="s">
        <v>307</v>
      </c>
      <c r="BL95" s="149" t="s">
        <v>15</v>
      </c>
      <c r="BM95" s="158" t="s">
        <v>321</v>
      </c>
      <c r="BN95" s="148" t="s">
        <v>36</v>
      </c>
      <c r="BO95" s="149" t="s">
        <v>15</v>
      </c>
      <c r="BP95" s="158">
        <v>1358.78</v>
      </c>
      <c r="BQ95" s="148" t="s">
        <v>307</v>
      </c>
      <c r="BR95" s="149" t="s">
        <v>15</v>
      </c>
      <c r="BS95" s="158">
        <v>50091.47</v>
      </c>
      <c r="BT95" s="148" t="s">
        <v>307</v>
      </c>
      <c r="BU95" s="149" t="s">
        <v>15</v>
      </c>
      <c r="BV95" s="158">
        <v>34168.800000000003</v>
      </c>
      <c r="BW95" s="148" t="s">
        <v>307</v>
      </c>
      <c r="BX95" s="149" t="s">
        <v>15</v>
      </c>
      <c r="BY95" s="158">
        <v>10.9</v>
      </c>
      <c r="BZ95" s="148" t="s">
        <v>307</v>
      </c>
      <c r="CA95" s="149" t="s">
        <v>15</v>
      </c>
      <c r="CB95" s="158">
        <v>35459.29</v>
      </c>
      <c r="CC95" s="148" t="s">
        <v>307</v>
      </c>
      <c r="CD95" s="149" t="s">
        <v>15</v>
      </c>
      <c r="CE95" s="170" t="s">
        <v>321</v>
      </c>
      <c r="CF95" s="148" t="s">
        <v>30</v>
      </c>
      <c r="CG95" s="149" t="s">
        <v>15</v>
      </c>
      <c r="CH95" s="170" t="s">
        <v>321</v>
      </c>
      <c r="CI95" s="148" t="s">
        <v>30</v>
      </c>
      <c r="CJ95" s="149" t="s">
        <v>15</v>
      </c>
      <c r="CK95" s="170" t="s">
        <v>321</v>
      </c>
      <c r="CL95" s="148" t="s">
        <v>30</v>
      </c>
      <c r="CM95" s="149" t="s">
        <v>15</v>
      </c>
      <c r="CN95" s="170" t="s">
        <v>321</v>
      </c>
      <c r="CO95" s="148" t="s">
        <v>307</v>
      </c>
      <c r="CP95" s="149" t="s">
        <v>15</v>
      </c>
      <c r="CQ95" s="158">
        <v>51517.9</v>
      </c>
      <c r="CR95" s="148" t="s">
        <v>307</v>
      </c>
      <c r="CS95" s="84" t="s">
        <v>15</v>
      </c>
    </row>
    <row r="96" spans="1:97" ht="12" customHeight="1" x14ac:dyDescent="0.2">
      <c r="A96" s="81" t="s">
        <v>279</v>
      </c>
      <c r="B96" s="156">
        <f t="shared" si="0"/>
        <v>28055.66</v>
      </c>
      <c r="C96" s="148" t="s">
        <v>307</v>
      </c>
      <c r="D96" s="149" t="s">
        <v>15</v>
      </c>
      <c r="E96" s="160">
        <v>1865.75</v>
      </c>
      <c r="F96" s="148" t="s">
        <v>307</v>
      </c>
      <c r="G96" s="149" t="s">
        <v>15</v>
      </c>
      <c r="H96" s="158">
        <v>26027.31</v>
      </c>
      <c r="I96" s="148" t="s">
        <v>307</v>
      </c>
      <c r="J96" s="149" t="s">
        <v>15</v>
      </c>
      <c r="K96" s="158">
        <v>162.6</v>
      </c>
      <c r="L96" s="148" t="s">
        <v>307</v>
      </c>
      <c r="M96" s="149" t="s">
        <v>15</v>
      </c>
      <c r="N96" s="158" t="s">
        <v>321</v>
      </c>
      <c r="O96" s="148" t="s">
        <v>36</v>
      </c>
      <c r="P96" s="149" t="s">
        <v>15</v>
      </c>
      <c r="Q96" s="158">
        <v>38161.56</v>
      </c>
      <c r="R96" s="148" t="s">
        <v>307</v>
      </c>
      <c r="S96" s="149" t="s">
        <v>15</v>
      </c>
      <c r="T96" s="215" t="s">
        <v>321</v>
      </c>
      <c r="U96" s="216" t="s">
        <v>307</v>
      </c>
      <c r="V96" s="217" t="s">
        <v>15</v>
      </c>
      <c r="W96" s="215" t="s">
        <v>321</v>
      </c>
      <c r="X96" s="216" t="s">
        <v>307</v>
      </c>
      <c r="Y96" s="217" t="s">
        <v>15</v>
      </c>
      <c r="Z96" s="215" t="s">
        <v>321</v>
      </c>
      <c r="AA96" s="216" t="s">
        <v>307</v>
      </c>
      <c r="AB96" s="217" t="s">
        <v>15</v>
      </c>
      <c r="AC96" s="215" t="s">
        <v>321</v>
      </c>
      <c r="AD96" s="216" t="s">
        <v>307</v>
      </c>
      <c r="AE96" s="217" t="s">
        <v>15</v>
      </c>
      <c r="AF96" s="215" t="s">
        <v>321</v>
      </c>
      <c r="AG96" s="216" t="s">
        <v>307</v>
      </c>
      <c r="AH96" s="217" t="s">
        <v>15</v>
      </c>
      <c r="AI96" s="215" t="s">
        <v>321</v>
      </c>
      <c r="AJ96" s="216" t="s">
        <v>307</v>
      </c>
      <c r="AK96" s="217" t="s">
        <v>15</v>
      </c>
      <c r="AL96" s="215" t="s">
        <v>321</v>
      </c>
      <c r="AM96" s="148" t="s">
        <v>307</v>
      </c>
      <c r="AN96" s="149" t="s">
        <v>15</v>
      </c>
      <c r="AO96" s="156">
        <f t="shared" si="1"/>
        <v>77315.289999999994</v>
      </c>
      <c r="AP96" s="148" t="s">
        <v>307</v>
      </c>
      <c r="AQ96" s="149" t="s">
        <v>15</v>
      </c>
      <c r="AR96" s="158" t="s">
        <v>321</v>
      </c>
      <c r="AS96" s="148" t="s">
        <v>36</v>
      </c>
      <c r="AT96" s="149" t="s">
        <v>15</v>
      </c>
      <c r="AU96" s="215" t="s">
        <v>321</v>
      </c>
      <c r="AV96" s="216" t="s">
        <v>36</v>
      </c>
      <c r="AW96" s="217" t="s">
        <v>15</v>
      </c>
      <c r="AX96" s="215">
        <v>28323.59</v>
      </c>
      <c r="AY96" s="216" t="s">
        <v>307</v>
      </c>
      <c r="AZ96" s="217" t="s">
        <v>15</v>
      </c>
      <c r="BA96" s="215">
        <v>48991.7</v>
      </c>
      <c r="BB96" s="148" t="s">
        <v>307</v>
      </c>
      <c r="BC96" s="149" t="s">
        <v>15</v>
      </c>
      <c r="BD96" s="160">
        <v>16.350000000000001</v>
      </c>
      <c r="BE96" s="148" t="s">
        <v>307</v>
      </c>
      <c r="BF96" s="149" t="s">
        <v>15</v>
      </c>
      <c r="BG96" s="158" t="s">
        <v>321</v>
      </c>
      <c r="BH96" s="148" t="s">
        <v>36</v>
      </c>
      <c r="BI96" s="149" t="s">
        <v>15</v>
      </c>
      <c r="BJ96" s="158">
        <v>105370.95</v>
      </c>
      <c r="BK96" s="148" t="s">
        <v>307</v>
      </c>
      <c r="BL96" s="149" t="s">
        <v>15</v>
      </c>
      <c r="BM96" s="158" t="s">
        <v>321</v>
      </c>
      <c r="BN96" s="148" t="s">
        <v>36</v>
      </c>
      <c r="BO96" s="149" t="s">
        <v>15</v>
      </c>
      <c r="BP96" s="158">
        <v>1865.75</v>
      </c>
      <c r="BQ96" s="148" t="s">
        <v>307</v>
      </c>
      <c r="BR96" s="149" t="s">
        <v>15</v>
      </c>
      <c r="BS96" s="158">
        <v>54350.9</v>
      </c>
      <c r="BT96" s="148" t="s">
        <v>307</v>
      </c>
      <c r="BU96" s="149" t="s">
        <v>15</v>
      </c>
      <c r="BV96" s="158">
        <v>49154.3</v>
      </c>
      <c r="BW96" s="148" t="s">
        <v>307</v>
      </c>
      <c r="BX96" s="149" t="s">
        <v>15</v>
      </c>
      <c r="BY96" s="158">
        <v>16.350000000000001</v>
      </c>
      <c r="BZ96" s="148" t="s">
        <v>307</v>
      </c>
      <c r="CA96" s="149" t="s">
        <v>15</v>
      </c>
      <c r="CB96" s="158">
        <v>38161.56</v>
      </c>
      <c r="CC96" s="148" t="s">
        <v>307</v>
      </c>
      <c r="CD96" s="149" t="s">
        <v>15</v>
      </c>
      <c r="CE96" s="170" t="s">
        <v>321</v>
      </c>
      <c r="CF96" s="148" t="s">
        <v>30</v>
      </c>
      <c r="CG96" s="149" t="s">
        <v>15</v>
      </c>
      <c r="CH96" s="170" t="s">
        <v>321</v>
      </c>
      <c r="CI96" s="148" t="s">
        <v>30</v>
      </c>
      <c r="CJ96" s="149" t="s">
        <v>15</v>
      </c>
      <c r="CK96" s="170" t="s">
        <v>321</v>
      </c>
      <c r="CL96" s="148" t="s">
        <v>30</v>
      </c>
      <c r="CM96" s="149" t="s">
        <v>15</v>
      </c>
      <c r="CN96" s="170" t="s">
        <v>321</v>
      </c>
      <c r="CO96" s="148" t="s">
        <v>307</v>
      </c>
      <c r="CP96" s="149" t="s">
        <v>15</v>
      </c>
      <c r="CQ96" s="158">
        <v>57076.19</v>
      </c>
      <c r="CR96" s="148" t="s">
        <v>307</v>
      </c>
      <c r="CS96" s="84" t="s">
        <v>15</v>
      </c>
    </row>
    <row r="97" spans="1:98" ht="12" customHeight="1" x14ac:dyDescent="0.2">
      <c r="A97" s="81" t="s">
        <v>280</v>
      </c>
      <c r="B97" s="156">
        <f t="shared" si="0"/>
        <v>26908.89</v>
      </c>
      <c r="C97" s="148" t="s">
        <v>307</v>
      </c>
      <c r="D97" s="149" t="s">
        <v>15</v>
      </c>
      <c r="E97" s="160">
        <v>2357.87</v>
      </c>
      <c r="F97" s="148" t="s">
        <v>307</v>
      </c>
      <c r="G97" s="149" t="s">
        <v>15</v>
      </c>
      <c r="H97" s="158">
        <v>24245.32</v>
      </c>
      <c r="I97" s="148" t="s">
        <v>307</v>
      </c>
      <c r="J97" s="149" t="s">
        <v>15</v>
      </c>
      <c r="K97" s="158">
        <v>305.7</v>
      </c>
      <c r="L97" s="148" t="s">
        <v>307</v>
      </c>
      <c r="M97" s="149" t="s">
        <v>15</v>
      </c>
      <c r="N97" s="158" t="s">
        <v>321</v>
      </c>
      <c r="O97" s="148" t="s">
        <v>36</v>
      </c>
      <c r="P97" s="149" t="s">
        <v>15</v>
      </c>
      <c r="Q97" s="158">
        <v>34933.379999999997</v>
      </c>
      <c r="R97" s="148" t="s">
        <v>307</v>
      </c>
      <c r="S97" s="149" t="s">
        <v>15</v>
      </c>
      <c r="T97" s="215" t="s">
        <v>321</v>
      </c>
      <c r="U97" s="216" t="s">
        <v>307</v>
      </c>
      <c r="V97" s="217" t="s">
        <v>15</v>
      </c>
      <c r="W97" s="215" t="s">
        <v>321</v>
      </c>
      <c r="X97" s="216" t="s">
        <v>307</v>
      </c>
      <c r="Y97" s="217" t="s">
        <v>15</v>
      </c>
      <c r="Z97" s="215" t="s">
        <v>321</v>
      </c>
      <c r="AA97" s="216" t="s">
        <v>307</v>
      </c>
      <c r="AB97" s="217" t="s">
        <v>15</v>
      </c>
      <c r="AC97" s="215" t="s">
        <v>321</v>
      </c>
      <c r="AD97" s="216" t="s">
        <v>307</v>
      </c>
      <c r="AE97" s="217" t="s">
        <v>15</v>
      </c>
      <c r="AF97" s="215" t="s">
        <v>321</v>
      </c>
      <c r="AG97" s="216" t="s">
        <v>307</v>
      </c>
      <c r="AH97" s="217" t="s">
        <v>15</v>
      </c>
      <c r="AI97" s="215" t="s">
        <v>321</v>
      </c>
      <c r="AJ97" s="216" t="s">
        <v>307</v>
      </c>
      <c r="AK97" s="217" t="s">
        <v>15</v>
      </c>
      <c r="AL97" s="215" t="s">
        <v>321</v>
      </c>
      <c r="AM97" s="148" t="s">
        <v>307</v>
      </c>
      <c r="AN97" s="149" t="s">
        <v>15</v>
      </c>
      <c r="AO97" s="156">
        <f t="shared" si="1"/>
        <v>88692.78</v>
      </c>
      <c r="AP97" s="148" t="s">
        <v>307</v>
      </c>
      <c r="AQ97" s="149" t="s">
        <v>15</v>
      </c>
      <c r="AR97" s="158" t="s">
        <v>321</v>
      </c>
      <c r="AS97" s="148" t="s">
        <v>36</v>
      </c>
      <c r="AT97" s="149" t="s">
        <v>15</v>
      </c>
      <c r="AU97" s="215" t="s">
        <v>321</v>
      </c>
      <c r="AV97" s="216" t="s">
        <v>36</v>
      </c>
      <c r="AW97" s="217" t="s">
        <v>15</v>
      </c>
      <c r="AX97" s="215">
        <v>35335.980000000003</v>
      </c>
      <c r="AY97" s="216" t="s">
        <v>307</v>
      </c>
      <c r="AZ97" s="217" t="s">
        <v>15</v>
      </c>
      <c r="BA97" s="215">
        <v>53356.800000000003</v>
      </c>
      <c r="BB97" s="148" t="s">
        <v>307</v>
      </c>
      <c r="BC97" s="149" t="s">
        <v>15</v>
      </c>
      <c r="BD97" s="160">
        <v>21.8</v>
      </c>
      <c r="BE97" s="148" t="s">
        <v>307</v>
      </c>
      <c r="BF97" s="149" t="s">
        <v>15</v>
      </c>
      <c r="BG97" s="158" t="s">
        <v>321</v>
      </c>
      <c r="BH97" s="148" t="s">
        <v>36</v>
      </c>
      <c r="BI97" s="149" t="s">
        <v>15</v>
      </c>
      <c r="BJ97" s="158">
        <v>115601.67</v>
      </c>
      <c r="BK97" s="148" t="s">
        <v>307</v>
      </c>
      <c r="BL97" s="149" t="s">
        <v>15</v>
      </c>
      <c r="BM97" s="158" t="s">
        <v>321</v>
      </c>
      <c r="BN97" s="148" t="s">
        <v>36</v>
      </c>
      <c r="BO97" s="149" t="s">
        <v>15</v>
      </c>
      <c r="BP97" s="158">
        <v>2357.87</v>
      </c>
      <c r="BQ97" s="148" t="s">
        <v>307</v>
      </c>
      <c r="BR97" s="149" t="s">
        <v>15</v>
      </c>
      <c r="BS97" s="158">
        <v>59581.3</v>
      </c>
      <c r="BT97" s="148" t="s">
        <v>307</v>
      </c>
      <c r="BU97" s="149" t="s">
        <v>15</v>
      </c>
      <c r="BV97" s="158">
        <v>53662.5</v>
      </c>
      <c r="BW97" s="148" t="s">
        <v>307</v>
      </c>
      <c r="BX97" s="149" t="s">
        <v>15</v>
      </c>
      <c r="BY97" s="158">
        <v>21.8</v>
      </c>
      <c r="BZ97" s="148" t="s">
        <v>307</v>
      </c>
      <c r="CA97" s="149" t="s">
        <v>15</v>
      </c>
      <c r="CB97" s="158">
        <v>34933.379999999997</v>
      </c>
      <c r="CC97" s="148" t="s">
        <v>307</v>
      </c>
      <c r="CD97" s="149" t="s">
        <v>15</v>
      </c>
      <c r="CE97" s="170" t="s">
        <v>321</v>
      </c>
      <c r="CF97" s="148" t="s">
        <v>30</v>
      </c>
      <c r="CG97" s="149" t="s">
        <v>15</v>
      </c>
      <c r="CH97" s="170" t="s">
        <v>321</v>
      </c>
      <c r="CI97" s="148" t="s">
        <v>30</v>
      </c>
      <c r="CJ97" s="149" t="s">
        <v>15</v>
      </c>
      <c r="CK97" s="170" t="s">
        <v>321</v>
      </c>
      <c r="CL97" s="148" t="s">
        <v>30</v>
      </c>
      <c r="CM97" s="149" t="s">
        <v>15</v>
      </c>
      <c r="CN97" s="170" t="s">
        <v>321</v>
      </c>
      <c r="CO97" s="148" t="s">
        <v>307</v>
      </c>
      <c r="CP97" s="149" t="s">
        <v>15</v>
      </c>
      <c r="CQ97" s="158">
        <v>62312.47</v>
      </c>
      <c r="CR97" s="148" t="s">
        <v>307</v>
      </c>
      <c r="CS97" s="84" t="s">
        <v>15</v>
      </c>
    </row>
    <row r="98" spans="1:98" ht="12" customHeight="1" x14ac:dyDescent="0.2">
      <c r="A98" s="81" t="s">
        <v>281</v>
      </c>
      <c r="B98" s="156">
        <f t="shared" si="0"/>
        <v>29034.41</v>
      </c>
      <c r="C98" s="148" t="s">
        <v>307</v>
      </c>
      <c r="D98" s="149" t="s">
        <v>15</v>
      </c>
      <c r="E98" s="160">
        <v>1235.56</v>
      </c>
      <c r="F98" s="148" t="s">
        <v>307</v>
      </c>
      <c r="G98" s="149" t="s">
        <v>15</v>
      </c>
      <c r="H98" s="158">
        <v>27798.85</v>
      </c>
      <c r="I98" s="148" t="s">
        <v>307</v>
      </c>
      <c r="J98" s="149" t="s">
        <v>15</v>
      </c>
      <c r="K98" s="158">
        <v>0</v>
      </c>
      <c r="L98" s="148" t="s">
        <v>307</v>
      </c>
      <c r="M98" s="149" t="s">
        <v>15</v>
      </c>
      <c r="N98" s="158" t="s">
        <v>321</v>
      </c>
      <c r="O98" s="148" t="s">
        <v>36</v>
      </c>
      <c r="P98" s="149" t="s">
        <v>15</v>
      </c>
      <c r="Q98" s="158">
        <v>36159.269999999997</v>
      </c>
      <c r="R98" s="148" t="s">
        <v>307</v>
      </c>
      <c r="S98" s="149" t="s">
        <v>15</v>
      </c>
      <c r="T98" s="215" t="s">
        <v>321</v>
      </c>
      <c r="U98" s="216" t="s">
        <v>307</v>
      </c>
      <c r="V98" s="217" t="s">
        <v>15</v>
      </c>
      <c r="W98" s="215" t="s">
        <v>321</v>
      </c>
      <c r="X98" s="216" t="s">
        <v>307</v>
      </c>
      <c r="Y98" s="217" t="s">
        <v>15</v>
      </c>
      <c r="Z98" s="215" t="s">
        <v>321</v>
      </c>
      <c r="AA98" s="216" t="s">
        <v>307</v>
      </c>
      <c r="AB98" s="217" t="s">
        <v>15</v>
      </c>
      <c r="AC98" s="215" t="s">
        <v>321</v>
      </c>
      <c r="AD98" s="216" t="s">
        <v>307</v>
      </c>
      <c r="AE98" s="217" t="s">
        <v>15</v>
      </c>
      <c r="AF98" s="215" t="s">
        <v>321</v>
      </c>
      <c r="AG98" s="216" t="s">
        <v>307</v>
      </c>
      <c r="AH98" s="217" t="s">
        <v>15</v>
      </c>
      <c r="AI98" s="215" t="s">
        <v>321</v>
      </c>
      <c r="AJ98" s="216" t="s">
        <v>307</v>
      </c>
      <c r="AK98" s="217" t="s">
        <v>15</v>
      </c>
      <c r="AL98" s="215" t="s">
        <v>321</v>
      </c>
      <c r="AM98" s="148" t="s">
        <v>307</v>
      </c>
      <c r="AN98" s="149" t="s">
        <v>15</v>
      </c>
      <c r="AO98" s="156">
        <f t="shared" si="1"/>
        <v>102194.53</v>
      </c>
      <c r="AP98" s="148" t="s">
        <v>307</v>
      </c>
      <c r="AQ98" s="149" t="s">
        <v>15</v>
      </c>
      <c r="AR98" s="158" t="s">
        <v>321</v>
      </c>
      <c r="AS98" s="148" t="s">
        <v>36</v>
      </c>
      <c r="AT98" s="149" t="s">
        <v>15</v>
      </c>
      <c r="AU98" s="215" t="s">
        <v>321</v>
      </c>
      <c r="AV98" s="216" t="s">
        <v>36</v>
      </c>
      <c r="AW98" s="217" t="s">
        <v>15</v>
      </c>
      <c r="AX98" s="215">
        <v>41056.03</v>
      </c>
      <c r="AY98" s="216" t="s">
        <v>307</v>
      </c>
      <c r="AZ98" s="217" t="s">
        <v>15</v>
      </c>
      <c r="BA98" s="215">
        <v>61138.5</v>
      </c>
      <c r="BB98" s="148" t="s">
        <v>307</v>
      </c>
      <c r="BC98" s="149" t="s">
        <v>15</v>
      </c>
      <c r="BD98" s="160">
        <v>31.63</v>
      </c>
      <c r="BE98" s="148" t="s">
        <v>307</v>
      </c>
      <c r="BF98" s="149" t="s">
        <v>15</v>
      </c>
      <c r="BG98" s="158" t="s">
        <v>321</v>
      </c>
      <c r="BH98" s="148" t="s">
        <v>36</v>
      </c>
      <c r="BI98" s="149" t="s">
        <v>15</v>
      </c>
      <c r="BJ98" s="158">
        <v>131228.94</v>
      </c>
      <c r="BK98" s="148" t="s">
        <v>307</v>
      </c>
      <c r="BL98" s="149" t="s">
        <v>15</v>
      </c>
      <c r="BM98" s="158" t="s">
        <v>321</v>
      </c>
      <c r="BN98" s="148" t="s">
        <v>36</v>
      </c>
      <c r="BO98" s="149" t="s">
        <v>15</v>
      </c>
      <c r="BP98" s="158">
        <v>1235.56</v>
      </c>
      <c r="BQ98" s="148" t="s">
        <v>307</v>
      </c>
      <c r="BR98" s="149" t="s">
        <v>15</v>
      </c>
      <c r="BS98" s="158">
        <v>68854.880000000005</v>
      </c>
      <c r="BT98" s="148" t="s">
        <v>307</v>
      </c>
      <c r="BU98" s="149" t="s">
        <v>15</v>
      </c>
      <c r="BV98" s="158">
        <v>61138.5</v>
      </c>
      <c r="BW98" s="148" t="s">
        <v>307</v>
      </c>
      <c r="BX98" s="149" t="s">
        <v>15</v>
      </c>
      <c r="BY98" s="158">
        <v>31.63</v>
      </c>
      <c r="BZ98" s="148" t="s">
        <v>307</v>
      </c>
      <c r="CA98" s="149" t="s">
        <v>15</v>
      </c>
      <c r="CB98" s="158">
        <v>36159.269999999997</v>
      </c>
      <c r="CC98" s="148" t="s">
        <v>307</v>
      </c>
      <c r="CD98" s="149" t="s">
        <v>15</v>
      </c>
      <c r="CE98" s="170" t="s">
        <v>321</v>
      </c>
      <c r="CF98" s="148" t="s">
        <v>30</v>
      </c>
      <c r="CG98" s="149" t="s">
        <v>15</v>
      </c>
      <c r="CH98" s="170" t="s">
        <v>321</v>
      </c>
      <c r="CI98" s="148" t="s">
        <v>30</v>
      </c>
      <c r="CJ98" s="149" t="s">
        <v>15</v>
      </c>
      <c r="CK98" s="170" t="s">
        <v>321</v>
      </c>
      <c r="CL98" s="148" t="s">
        <v>30</v>
      </c>
      <c r="CM98" s="149" t="s">
        <v>15</v>
      </c>
      <c r="CN98" s="170" t="s">
        <v>321</v>
      </c>
      <c r="CO98" s="148" t="s">
        <v>307</v>
      </c>
      <c r="CP98" s="149" t="s">
        <v>15</v>
      </c>
      <c r="CQ98" s="158">
        <v>70315.179999999993</v>
      </c>
      <c r="CR98" s="148" t="s">
        <v>307</v>
      </c>
      <c r="CS98" s="84" t="s">
        <v>15</v>
      </c>
    </row>
    <row r="99" spans="1:98" ht="12" customHeight="1" x14ac:dyDescent="0.2">
      <c r="A99" s="81" t="s">
        <v>282</v>
      </c>
      <c r="B99" s="156">
        <f t="shared" si="0"/>
        <v>29631</v>
      </c>
      <c r="C99" s="148" t="s">
        <v>307</v>
      </c>
      <c r="D99" s="149" t="s">
        <v>15</v>
      </c>
      <c r="E99" s="160">
        <v>1638.5</v>
      </c>
      <c r="F99" s="148" t="s">
        <v>307</v>
      </c>
      <c r="G99" s="149" t="s">
        <v>15</v>
      </c>
      <c r="H99" s="158">
        <v>27992.5</v>
      </c>
      <c r="I99" s="148" t="s">
        <v>307</v>
      </c>
      <c r="J99" s="149" t="s">
        <v>15</v>
      </c>
      <c r="K99" s="158">
        <v>0</v>
      </c>
      <c r="L99" s="148" t="s">
        <v>307</v>
      </c>
      <c r="M99" s="149" t="s">
        <v>15</v>
      </c>
      <c r="N99" s="158" t="s">
        <v>321</v>
      </c>
      <c r="O99" s="148" t="s">
        <v>36</v>
      </c>
      <c r="P99" s="149" t="s">
        <v>15</v>
      </c>
      <c r="Q99" s="158">
        <v>34560.71</v>
      </c>
      <c r="R99" s="148" t="s">
        <v>307</v>
      </c>
      <c r="S99" s="149" t="s">
        <v>15</v>
      </c>
      <c r="T99" s="215" t="s">
        <v>321</v>
      </c>
      <c r="U99" s="216" t="s">
        <v>307</v>
      </c>
      <c r="V99" s="217" t="s">
        <v>15</v>
      </c>
      <c r="W99" s="215" t="s">
        <v>321</v>
      </c>
      <c r="X99" s="216" t="s">
        <v>307</v>
      </c>
      <c r="Y99" s="217" t="s">
        <v>15</v>
      </c>
      <c r="Z99" s="215" t="s">
        <v>321</v>
      </c>
      <c r="AA99" s="216" t="s">
        <v>307</v>
      </c>
      <c r="AB99" s="217" t="s">
        <v>15</v>
      </c>
      <c r="AC99" s="215" t="s">
        <v>321</v>
      </c>
      <c r="AD99" s="216" t="s">
        <v>307</v>
      </c>
      <c r="AE99" s="217" t="s">
        <v>15</v>
      </c>
      <c r="AF99" s="215" t="s">
        <v>321</v>
      </c>
      <c r="AG99" s="216" t="s">
        <v>307</v>
      </c>
      <c r="AH99" s="217" t="s">
        <v>15</v>
      </c>
      <c r="AI99" s="215" t="s">
        <v>321</v>
      </c>
      <c r="AJ99" s="216" t="s">
        <v>307</v>
      </c>
      <c r="AK99" s="217" t="s">
        <v>15</v>
      </c>
      <c r="AL99" s="215" t="s">
        <v>321</v>
      </c>
      <c r="AM99" s="148" t="s">
        <v>307</v>
      </c>
      <c r="AN99" s="149" t="s">
        <v>15</v>
      </c>
      <c r="AO99" s="156">
        <f t="shared" si="1"/>
        <v>110870.67000000001</v>
      </c>
      <c r="AP99" s="148" t="s">
        <v>307</v>
      </c>
      <c r="AQ99" s="149" t="s">
        <v>15</v>
      </c>
      <c r="AR99" s="158" t="s">
        <v>321</v>
      </c>
      <c r="AS99" s="148" t="s">
        <v>36</v>
      </c>
      <c r="AT99" s="149" t="s">
        <v>15</v>
      </c>
      <c r="AU99" s="215" t="s">
        <v>321</v>
      </c>
      <c r="AV99" s="216" t="s">
        <v>36</v>
      </c>
      <c r="AW99" s="217" t="s">
        <v>15</v>
      </c>
      <c r="AX99" s="215">
        <v>44806.47</v>
      </c>
      <c r="AY99" s="216" t="s">
        <v>307</v>
      </c>
      <c r="AZ99" s="217" t="s">
        <v>15</v>
      </c>
      <c r="BA99" s="215">
        <v>66064.200000000012</v>
      </c>
      <c r="BB99" s="148" t="s">
        <v>307</v>
      </c>
      <c r="BC99" s="149" t="s">
        <v>15</v>
      </c>
      <c r="BD99" s="160">
        <v>41.45</v>
      </c>
      <c r="BE99" s="148" t="s">
        <v>307</v>
      </c>
      <c r="BF99" s="149" t="s">
        <v>15</v>
      </c>
      <c r="BG99" s="158" t="s">
        <v>321</v>
      </c>
      <c r="BH99" s="148" t="s">
        <v>36</v>
      </c>
      <c r="BI99" s="149" t="s">
        <v>15</v>
      </c>
      <c r="BJ99" s="158">
        <v>140501.67000000001</v>
      </c>
      <c r="BK99" s="148" t="s">
        <v>307</v>
      </c>
      <c r="BL99" s="149" t="s">
        <v>15</v>
      </c>
      <c r="BM99" s="158" t="s">
        <v>321</v>
      </c>
      <c r="BN99" s="148" t="s">
        <v>36</v>
      </c>
      <c r="BO99" s="149" t="s">
        <v>15</v>
      </c>
      <c r="BP99" s="158">
        <v>1638.5</v>
      </c>
      <c r="BQ99" s="148" t="s">
        <v>307</v>
      </c>
      <c r="BR99" s="149" t="s">
        <v>15</v>
      </c>
      <c r="BS99" s="158">
        <v>72798.97</v>
      </c>
      <c r="BT99" s="148" t="s">
        <v>307</v>
      </c>
      <c r="BU99" s="149" t="s">
        <v>15</v>
      </c>
      <c r="BV99" s="158">
        <v>66064.2</v>
      </c>
      <c r="BW99" s="148" t="s">
        <v>307</v>
      </c>
      <c r="BX99" s="149" t="s">
        <v>15</v>
      </c>
      <c r="BY99" s="158">
        <v>41.45</v>
      </c>
      <c r="BZ99" s="148" t="s">
        <v>307</v>
      </c>
      <c r="CA99" s="149" t="s">
        <v>15</v>
      </c>
      <c r="CB99" s="158">
        <v>34560.71</v>
      </c>
      <c r="CC99" s="148" t="s">
        <v>307</v>
      </c>
      <c r="CD99" s="149" t="s">
        <v>15</v>
      </c>
      <c r="CE99" s="170" t="s">
        <v>321</v>
      </c>
      <c r="CF99" s="148" t="s">
        <v>30</v>
      </c>
      <c r="CG99" s="149" t="s">
        <v>15</v>
      </c>
      <c r="CH99" s="170" t="s">
        <v>321</v>
      </c>
      <c r="CI99" s="148" t="s">
        <v>30</v>
      </c>
      <c r="CJ99" s="149" t="s">
        <v>15</v>
      </c>
      <c r="CK99" s="170" t="s">
        <v>321</v>
      </c>
      <c r="CL99" s="148" t="s">
        <v>30</v>
      </c>
      <c r="CM99" s="149" t="s">
        <v>15</v>
      </c>
      <c r="CN99" s="170" t="s">
        <v>321</v>
      </c>
      <c r="CO99" s="148" t="s">
        <v>307</v>
      </c>
      <c r="CP99" s="149" t="s">
        <v>15</v>
      </c>
      <c r="CQ99" s="158">
        <v>73889.56</v>
      </c>
      <c r="CR99" s="148" t="s">
        <v>307</v>
      </c>
      <c r="CS99" s="84" t="s">
        <v>15</v>
      </c>
    </row>
    <row r="100" spans="1:98" ht="12" customHeight="1" x14ac:dyDescent="0.2">
      <c r="A100" s="81" t="s">
        <v>283</v>
      </c>
      <c r="B100" s="156">
        <f t="shared" si="0"/>
        <v>33998.720000000001</v>
      </c>
      <c r="C100" s="148" t="s">
        <v>307</v>
      </c>
      <c r="D100" s="149" t="s">
        <v>15</v>
      </c>
      <c r="E100" s="160">
        <v>2355.6999999999998</v>
      </c>
      <c r="F100" s="148" t="s">
        <v>307</v>
      </c>
      <c r="G100" s="149" t="s">
        <v>15</v>
      </c>
      <c r="H100" s="158">
        <v>31643.02</v>
      </c>
      <c r="I100" s="148" t="s">
        <v>307</v>
      </c>
      <c r="J100" s="149" t="s">
        <v>15</v>
      </c>
      <c r="K100" s="158">
        <v>0</v>
      </c>
      <c r="L100" s="148" t="s">
        <v>307</v>
      </c>
      <c r="M100" s="149" t="s">
        <v>15</v>
      </c>
      <c r="N100" s="158" t="s">
        <v>321</v>
      </c>
      <c r="O100" s="148" t="s">
        <v>36</v>
      </c>
      <c r="P100" s="149" t="s">
        <v>15</v>
      </c>
      <c r="Q100" s="158">
        <v>35291.11</v>
      </c>
      <c r="R100" s="148" t="s">
        <v>307</v>
      </c>
      <c r="S100" s="149" t="s">
        <v>15</v>
      </c>
      <c r="T100" s="215" t="s">
        <v>321</v>
      </c>
      <c r="U100" s="216" t="s">
        <v>307</v>
      </c>
      <c r="V100" s="217" t="s">
        <v>15</v>
      </c>
      <c r="W100" s="215" t="s">
        <v>321</v>
      </c>
      <c r="X100" s="216" t="s">
        <v>307</v>
      </c>
      <c r="Y100" s="217" t="s">
        <v>15</v>
      </c>
      <c r="Z100" s="215" t="s">
        <v>321</v>
      </c>
      <c r="AA100" s="216" t="s">
        <v>307</v>
      </c>
      <c r="AB100" s="217" t="s">
        <v>15</v>
      </c>
      <c r="AC100" s="215" t="s">
        <v>321</v>
      </c>
      <c r="AD100" s="216" t="s">
        <v>307</v>
      </c>
      <c r="AE100" s="217" t="s">
        <v>15</v>
      </c>
      <c r="AF100" s="215" t="s">
        <v>321</v>
      </c>
      <c r="AG100" s="216" t="s">
        <v>307</v>
      </c>
      <c r="AH100" s="217" t="s">
        <v>15</v>
      </c>
      <c r="AI100" s="215" t="s">
        <v>321</v>
      </c>
      <c r="AJ100" s="216" t="s">
        <v>307</v>
      </c>
      <c r="AK100" s="217" t="s">
        <v>15</v>
      </c>
      <c r="AL100" s="215" t="s">
        <v>321</v>
      </c>
      <c r="AM100" s="148" t="s">
        <v>307</v>
      </c>
      <c r="AN100" s="149" t="s">
        <v>15</v>
      </c>
      <c r="AO100" s="156">
        <f t="shared" si="1"/>
        <v>110796.86</v>
      </c>
      <c r="AP100" s="148" t="s">
        <v>307</v>
      </c>
      <c r="AQ100" s="149" t="s">
        <v>15</v>
      </c>
      <c r="AR100" s="158" t="s">
        <v>321</v>
      </c>
      <c r="AS100" s="148" t="s">
        <v>36</v>
      </c>
      <c r="AT100" s="149" t="s">
        <v>15</v>
      </c>
      <c r="AU100" s="215" t="s">
        <v>321</v>
      </c>
      <c r="AV100" s="216" t="s">
        <v>36</v>
      </c>
      <c r="AW100" s="217" t="s">
        <v>15</v>
      </c>
      <c r="AX100" s="215">
        <v>42024.020000000004</v>
      </c>
      <c r="AY100" s="216" t="s">
        <v>307</v>
      </c>
      <c r="AZ100" s="217" t="s">
        <v>15</v>
      </c>
      <c r="BA100" s="215">
        <v>68772.84</v>
      </c>
      <c r="BB100" s="148" t="s">
        <v>307</v>
      </c>
      <c r="BC100" s="149" t="s">
        <v>15</v>
      </c>
      <c r="BD100" s="160">
        <v>51.28</v>
      </c>
      <c r="BE100" s="148" t="s">
        <v>307</v>
      </c>
      <c r="BF100" s="149" t="s">
        <v>15</v>
      </c>
      <c r="BG100" s="158" t="s">
        <v>321</v>
      </c>
      <c r="BH100" s="148" t="s">
        <v>36</v>
      </c>
      <c r="BI100" s="149" t="s">
        <v>15</v>
      </c>
      <c r="BJ100" s="158">
        <v>144795.57999999999</v>
      </c>
      <c r="BK100" s="148" t="s">
        <v>307</v>
      </c>
      <c r="BL100" s="149" t="s">
        <v>15</v>
      </c>
      <c r="BM100" s="158" t="s">
        <v>321</v>
      </c>
      <c r="BN100" s="148" t="s">
        <v>36</v>
      </c>
      <c r="BO100" s="149" t="s">
        <v>15</v>
      </c>
      <c r="BP100" s="158">
        <v>2355.6999999999998</v>
      </c>
      <c r="BQ100" s="148" t="s">
        <v>307</v>
      </c>
      <c r="BR100" s="149" t="s">
        <v>15</v>
      </c>
      <c r="BS100" s="158">
        <v>73667.039999999994</v>
      </c>
      <c r="BT100" s="148" t="s">
        <v>307</v>
      </c>
      <c r="BU100" s="149" t="s">
        <v>15</v>
      </c>
      <c r="BV100" s="158">
        <v>68772.84</v>
      </c>
      <c r="BW100" s="148" t="s">
        <v>307</v>
      </c>
      <c r="BX100" s="149" t="s">
        <v>15</v>
      </c>
      <c r="BY100" s="158">
        <v>51.28</v>
      </c>
      <c r="BZ100" s="148" t="s">
        <v>307</v>
      </c>
      <c r="CA100" s="149" t="s">
        <v>15</v>
      </c>
      <c r="CB100" s="158">
        <v>35291.11</v>
      </c>
      <c r="CC100" s="148" t="s">
        <v>307</v>
      </c>
      <c r="CD100" s="149" t="s">
        <v>15</v>
      </c>
      <c r="CE100" s="170" t="s">
        <v>321</v>
      </c>
      <c r="CF100" s="148" t="s">
        <v>30</v>
      </c>
      <c r="CG100" s="149" t="s">
        <v>15</v>
      </c>
      <c r="CH100" s="170" t="s">
        <v>321</v>
      </c>
      <c r="CI100" s="148" t="s">
        <v>30</v>
      </c>
      <c r="CJ100" s="149" t="s">
        <v>15</v>
      </c>
      <c r="CK100" s="170" t="s">
        <v>321</v>
      </c>
      <c r="CL100" s="148" t="s">
        <v>30</v>
      </c>
      <c r="CM100" s="149" t="s">
        <v>15</v>
      </c>
      <c r="CN100" s="170" t="s">
        <v>321</v>
      </c>
      <c r="CO100" s="148" t="s">
        <v>307</v>
      </c>
      <c r="CP100" s="149" t="s">
        <v>15</v>
      </c>
      <c r="CQ100" s="158">
        <v>77156.02</v>
      </c>
      <c r="CR100" s="148" t="s">
        <v>307</v>
      </c>
      <c r="CS100" s="84" t="s">
        <v>15</v>
      </c>
    </row>
    <row r="101" spans="1:98" ht="12" customHeight="1" x14ac:dyDescent="0.2">
      <c r="A101" s="81" t="s">
        <v>284</v>
      </c>
      <c r="B101" s="156">
        <f t="shared" si="0"/>
        <v>38944.28</v>
      </c>
      <c r="C101" s="148" t="s">
        <v>307</v>
      </c>
      <c r="D101" s="149" t="s">
        <v>15</v>
      </c>
      <c r="E101" s="160">
        <v>4677.1000000000004</v>
      </c>
      <c r="F101" s="148" t="s">
        <v>307</v>
      </c>
      <c r="G101" s="149" t="s">
        <v>15</v>
      </c>
      <c r="H101" s="158">
        <v>33909.78</v>
      </c>
      <c r="I101" s="148" t="s">
        <v>307</v>
      </c>
      <c r="J101" s="149" t="s">
        <v>15</v>
      </c>
      <c r="K101" s="158">
        <v>357.4</v>
      </c>
      <c r="L101" s="148" t="s">
        <v>307</v>
      </c>
      <c r="M101" s="149" t="s">
        <v>15</v>
      </c>
      <c r="N101" s="158" t="s">
        <v>321</v>
      </c>
      <c r="O101" s="148" t="s">
        <v>36</v>
      </c>
      <c r="P101" s="149" t="s">
        <v>15</v>
      </c>
      <c r="Q101" s="158">
        <v>30079.98</v>
      </c>
      <c r="R101" s="148" t="s">
        <v>307</v>
      </c>
      <c r="S101" s="149" t="s">
        <v>15</v>
      </c>
      <c r="T101" s="215" t="s">
        <v>321</v>
      </c>
      <c r="U101" s="216" t="s">
        <v>307</v>
      </c>
      <c r="V101" s="217" t="s">
        <v>15</v>
      </c>
      <c r="W101" s="215" t="s">
        <v>321</v>
      </c>
      <c r="X101" s="216" t="s">
        <v>307</v>
      </c>
      <c r="Y101" s="217" t="s">
        <v>15</v>
      </c>
      <c r="Z101" s="215" t="s">
        <v>321</v>
      </c>
      <c r="AA101" s="216" t="s">
        <v>307</v>
      </c>
      <c r="AB101" s="217" t="s">
        <v>15</v>
      </c>
      <c r="AC101" s="215" t="s">
        <v>321</v>
      </c>
      <c r="AD101" s="216" t="s">
        <v>307</v>
      </c>
      <c r="AE101" s="217" t="s">
        <v>15</v>
      </c>
      <c r="AF101" s="215" t="s">
        <v>321</v>
      </c>
      <c r="AG101" s="216" t="s">
        <v>307</v>
      </c>
      <c r="AH101" s="217" t="s">
        <v>15</v>
      </c>
      <c r="AI101" s="215" t="s">
        <v>321</v>
      </c>
      <c r="AJ101" s="216" t="s">
        <v>307</v>
      </c>
      <c r="AK101" s="217" t="s">
        <v>15</v>
      </c>
      <c r="AL101" s="215" t="s">
        <v>321</v>
      </c>
      <c r="AM101" s="148" t="s">
        <v>307</v>
      </c>
      <c r="AN101" s="149" t="s">
        <v>15</v>
      </c>
      <c r="AO101" s="156">
        <f t="shared" si="1"/>
        <v>117577.07999999999</v>
      </c>
      <c r="AP101" s="148" t="s">
        <v>307</v>
      </c>
      <c r="AQ101" s="149" t="s">
        <v>15</v>
      </c>
      <c r="AR101" s="158" t="s">
        <v>321</v>
      </c>
      <c r="AS101" s="148" t="s">
        <v>36</v>
      </c>
      <c r="AT101" s="149" t="s">
        <v>15</v>
      </c>
      <c r="AU101" s="215" t="s">
        <v>321</v>
      </c>
      <c r="AV101" s="216" t="s">
        <v>36</v>
      </c>
      <c r="AW101" s="217" t="s">
        <v>15</v>
      </c>
      <c r="AX101" s="215">
        <v>47487.96</v>
      </c>
      <c r="AY101" s="216" t="s">
        <v>307</v>
      </c>
      <c r="AZ101" s="217" t="s">
        <v>15</v>
      </c>
      <c r="BA101" s="215">
        <v>70089.119999999995</v>
      </c>
      <c r="BB101" s="148" t="s">
        <v>307</v>
      </c>
      <c r="BC101" s="149" t="s">
        <v>15</v>
      </c>
      <c r="BD101" s="160">
        <v>61.1</v>
      </c>
      <c r="BE101" s="148" t="s">
        <v>307</v>
      </c>
      <c r="BF101" s="149" t="s">
        <v>15</v>
      </c>
      <c r="BG101" s="158" t="s">
        <v>321</v>
      </c>
      <c r="BH101" s="148" t="s">
        <v>36</v>
      </c>
      <c r="BI101" s="149" t="s">
        <v>15</v>
      </c>
      <c r="BJ101" s="158">
        <v>156521.35999999999</v>
      </c>
      <c r="BK101" s="148" t="s">
        <v>307</v>
      </c>
      <c r="BL101" s="149" t="s">
        <v>15</v>
      </c>
      <c r="BM101" s="158" t="s">
        <v>321</v>
      </c>
      <c r="BN101" s="148" t="s">
        <v>36</v>
      </c>
      <c r="BO101" s="149" t="s">
        <v>15</v>
      </c>
      <c r="BP101" s="158">
        <v>4677.1000000000004</v>
      </c>
      <c r="BQ101" s="148" t="s">
        <v>307</v>
      </c>
      <c r="BR101" s="149" t="s">
        <v>15</v>
      </c>
      <c r="BS101" s="158">
        <v>81397.740000000005</v>
      </c>
      <c r="BT101" s="148" t="s">
        <v>307</v>
      </c>
      <c r="BU101" s="149" t="s">
        <v>15</v>
      </c>
      <c r="BV101" s="158">
        <v>70446.52</v>
      </c>
      <c r="BW101" s="148" t="s">
        <v>307</v>
      </c>
      <c r="BX101" s="149" t="s">
        <v>15</v>
      </c>
      <c r="BY101" s="158">
        <v>61.1</v>
      </c>
      <c r="BZ101" s="148" t="s">
        <v>307</v>
      </c>
      <c r="CA101" s="149" t="s">
        <v>15</v>
      </c>
      <c r="CB101" s="158">
        <v>30079.98</v>
      </c>
      <c r="CC101" s="148" t="s">
        <v>307</v>
      </c>
      <c r="CD101" s="149" t="s">
        <v>15</v>
      </c>
      <c r="CE101" s="170" t="s">
        <v>321</v>
      </c>
      <c r="CF101" s="148" t="s">
        <v>30</v>
      </c>
      <c r="CG101" s="149" t="s">
        <v>15</v>
      </c>
      <c r="CH101" s="170" t="s">
        <v>321</v>
      </c>
      <c r="CI101" s="148" t="s">
        <v>30</v>
      </c>
      <c r="CJ101" s="149" t="s">
        <v>15</v>
      </c>
      <c r="CK101" s="170" t="s">
        <v>321</v>
      </c>
      <c r="CL101" s="148" t="s">
        <v>30</v>
      </c>
      <c r="CM101" s="149" t="s">
        <v>15</v>
      </c>
      <c r="CN101" s="170" t="s">
        <v>321</v>
      </c>
      <c r="CO101" s="148" t="s">
        <v>307</v>
      </c>
      <c r="CP101" s="149" t="s">
        <v>15</v>
      </c>
      <c r="CQ101" s="158">
        <v>85244.64</v>
      </c>
      <c r="CR101" s="148" t="s">
        <v>307</v>
      </c>
      <c r="CS101" s="84" t="s">
        <v>15</v>
      </c>
    </row>
    <row r="102" spans="1:98" ht="12" customHeight="1" x14ac:dyDescent="0.2">
      <c r="A102" s="81" t="s">
        <v>285</v>
      </c>
      <c r="B102" s="156">
        <f t="shared" ref="B102:B152" si="10">IF(OR(
     ISBLANK(K102),K102="NaN",
     ISBLANK(H102),H102="NaN"),
  "NaN", SUM(E102,K102,H102)
)</f>
        <v>39590.49</v>
      </c>
      <c r="C102" s="148" t="s">
        <v>307</v>
      </c>
      <c r="D102" s="149" t="s">
        <v>15</v>
      </c>
      <c r="E102" s="160">
        <v>3613.23</v>
      </c>
      <c r="F102" s="148" t="s">
        <v>307</v>
      </c>
      <c r="G102" s="149" t="s">
        <v>15</v>
      </c>
      <c r="H102" s="158">
        <v>35649.86</v>
      </c>
      <c r="I102" s="148" t="s">
        <v>307</v>
      </c>
      <c r="J102" s="149" t="s">
        <v>15</v>
      </c>
      <c r="K102" s="158">
        <v>327.39999999999998</v>
      </c>
      <c r="L102" s="148" t="s">
        <v>307</v>
      </c>
      <c r="M102" s="149" t="s">
        <v>15</v>
      </c>
      <c r="N102" s="158" t="s">
        <v>321</v>
      </c>
      <c r="O102" s="148" t="s">
        <v>36</v>
      </c>
      <c r="P102" s="149" t="s">
        <v>15</v>
      </c>
      <c r="Q102" s="158">
        <v>30888.79</v>
      </c>
      <c r="R102" s="148" t="s">
        <v>307</v>
      </c>
      <c r="S102" s="149" t="s">
        <v>15</v>
      </c>
      <c r="T102" s="215" t="s">
        <v>321</v>
      </c>
      <c r="U102" s="216" t="s">
        <v>307</v>
      </c>
      <c r="V102" s="217" t="s">
        <v>15</v>
      </c>
      <c r="W102" s="215" t="s">
        <v>321</v>
      </c>
      <c r="X102" s="216" t="s">
        <v>307</v>
      </c>
      <c r="Y102" s="217" t="s">
        <v>15</v>
      </c>
      <c r="Z102" s="215" t="s">
        <v>321</v>
      </c>
      <c r="AA102" s="216" t="s">
        <v>307</v>
      </c>
      <c r="AB102" s="217" t="s">
        <v>15</v>
      </c>
      <c r="AC102" s="215" t="s">
        <v>321</v>
      </c>
      <c r="AD102" s="216" t="s">
        <v>307</v>
      </c>
      <c r="AE102" s="217" t="s">
        <v>15</v>
      </c>
      <c r="AF102" s="215" t="s">
        <v>321</v>
      </c>
      <c r="AG102" s="216" t="s">
        <v>307</v>
      </c>
      <c r="AH102" s="217" t="s">
        <v>15</v>
      </c>
      <c r="AI102" s="215" t="s">
        <v>321</v>
      </c>
      <c r="AJ102" s="216" t="s">
        <v>307</v>
      </c>
      <c r="AK102" s="217" t="s">
        <v>15</v>
      </c>
      <c r="AL102" s="215" t="s">
        <v>321</v>
      </c>
      <c r="AM102" s="148" t="s">
        <v>307</v>
      </c>
      <c r="AN102" s="149" t="s">
        <v>15</v>
      </c>
      <c r="AO102" s="156">
        <f t="shared" ref="AO102:AO159" si="11">IF(OR(
     ISBLANK(AX102),AX102="NaN",
     ISBLANK(BA102),BA102="NaN"),
  "NaN", SUM(AX102,BA102)
)</f>
        <v>121458.82</v>
      </c>
      <c r="AP102" s="148" t="s">
        <v>307</v>
      </c>
      <c r="AQ102" s="149" t="s">
        <v>15</v>
      </c>
      <c r="AR102" s="158" t="s">
        <v>321</v>
      </c>
      <c r="AS102" s="148" t="s">
        <v>36</v>
      </c>
      <c r="AT102" s="149" t="s">
        <v>15</v>
      </c>
      <c r="AU102" s="215" t="s">
        <v>321</v>
      </c>
      <c r="AV102" s="216" t="s">
        <v>36</v>
      </c>
      <c r="AW102" s="217" t="s">
        <v>15</v>
      </c>
      <c r="AX102" s="215">
        <v>50625.62</v>
      </c>
      <c r="AY102" s="216" t="s">
        <v>307</v>
      </c>
      <c r="AZ102" s="217" t="s">
        <v>15</v>
      </c>
      <c r="BA102" s="215">
        <v>70833.2</v>
      </c>
      <c r="BB102" s="148" t="s">
        <v>307</v>
      </c>
      <c r="BC102" s="149" t="s">
        <v>15</v>
      </c>
      <c r="BD102" s="160">
        <v>68.150000000000006</v>
      </c>
      <c r="BE102" s="148" t="s">
        <v>307</v>
      </c>
      <c r="BF102" s="149" t="s">
        <v>15</v>
      </c>
      <c r="BG102" s="158" t="s">
        <v>321</v>
      </c>
      <c r="BH102" s="148" t="s">
        <v>36</v>
      </c>
      <c r="BI102" s="149" t="s">
        <v>15</v>
      </c>
      <c r="BJ102" s="158">
        <v>161049.31</v>
      </c>
      <c r="BK102" s="148" t="s">
        <v>307</v>
      </c>
      <c r="BL102" s="149" t="s">
        <v>15</v>
      </c>
      <c r="BM102" s="158" t="s">
        <v>321</v>
      </c>
      <c r="BN102" s="148" t="s">
        <v>36</v>
      </c>
      <c r="BO102" s="149" t="s">
        <v>15</v>
      </c>
      <c r="BP102" s="158">
        <v>3613.23</v>
      </c>
      <c r="BQ102" s="148" t="s">
        <v>307</v>
      </c>
      <c r="BR102" s="149" t="s">
        <v>15</v>
      </c>
      <c r="BS102" s="158">
        <v>86275.48</v>
      </c>
      <c r="BT102" s="148" t="s">
        <v>307</v>
      </c>
      <c r="BU102" s="149" t="s">
        <v>15</v>
      </c>
      <c r="BV102" s="158">
        <v>71160.600000000006</v>
      </c>
      <c r="BW102" s="148" t="s">
        <v>307</v>
      </c>
      <c r="BX102" s="149" t="s">
        <v>15</v>
      </c>
      <c r="BY102" s="158">
        <v>68.150000000000006</v>
      </c>
      <c r="BZ102" s="148" t="s">
        <v>307</v>
      </c>
      <c r="CA102" s="149" t="s">
        <v>15</v>
      </c>
      <c r="CB102" s="158">
        <v>30888.79</v>
      </c>
      <c r="CC102" s="148" t="s">
        <v>307</v>
      </c>
      <c r="CD102" s="149" t="s">
        <v>15</v>
      </c>
      <c r="CE102" s="170" t="s">
        <v>321</v>
      </c>
      <c r="CF102" s="148" t="s">
        <v>30</v>
      </c>
      <c r="CG102" s="149" t="s">
        <v>15</v>
      </c>
      <c r="CH102" s="170" t="s">
        <v>321</v>
      </c>
      <c r="CI102" s="148" t="s">
        <v>30</v>
      </c>
      <c r="CJ102" s="149" t="s">
        <v>15</v>
      </c>
      <c r="CK102" s="170" t="s">
        <v>321</v>
      </c>
      <c r="CL102" s="148" t="s">
        <v>30</v>
      </c>
      <c r="CM102" s="149" t="s">
        <v>15</v>
      </c>
      <c r="CN102" s="170" t="s">
        <v>321</v>
      </c>
      <c r="CO102" s="148" t="s">
        <v>307</v>
      </c>
      <c r="CP102" s="149" t="s">
        <v>15</v>
      </c>
      <c r="CQ102" s="158">
        <v>87513</v>
      </c>
      <c r="CR102" s="148" t="s">
        <v>307</v>
      </c>
      <c r="CS102" s="84" t="s">
        <v>15</v>
      </c>
    </row>
    <row r="103" spans="1:98" ht="12" customHeight="1" x14ac:dyDescent="0.2">
      <c r="A103" s="81" t="s">
        <v>286</v>
      </c>
      <c r="B103" s="156">
        <f t="shared" si="10"/>
        <v>41173.276999999995</v>
      </c>
      <c r="C103" s="148" t="s">
        <v>307</v>
      </c>
      <c r="D103" s="149" t="s">
        <v>15</v>
      </c>
      <c r="E103" s="160">
        <v>3929.5369999999998</v>
      </c>
      <c r="F103" s="148" t="s">
        <v>307</v>
      </c>
      <c r="G103" s="149" t="s">
        <v>15</v>
      </c>
      <c r="H103" s="158">
        <v>36884.339999999997</v>
      </c>
      <c r="I103" s="148" t="s">
        <v>307</v>
      </c>
      <c r="J103" s="149" t="s">
        <v>15</v>
      </c>
      <c r="K103" s="158">
        <v>359.4</v>
      </c>
      <c r="L103" s="148" t="s">
        <v>307</v>
      </c>
      <c r="M103" s="149" t="s">
        <v>15</v>
      </c>
      <c r="N103" s="158" t="s">
        <v>321</v>
      </c>
      <c r="O103" s="148" t="s">
        <v>36</v>
      </c>
      <c r="P103" s="149" t="s">
        <v>15</v>
      </c>
      <c r="Q103" s="158">
        <v>31475.34</v>
      </c>
      <c r="R103" s="148" t="s">
        <v>307</v>
      </c>
      <c r="S103" s="149" t="s">
        <v>15</v>
      </c>
      <c r="T103" s="215" t="s">
        <v>321</v>
      </c>
      <c r="U103" s="216" t="s">
        <v>307</v>
      </c>
      <c r="V103" s="217" t="s">
        <v>15</v>
      </c>
      <c r="W103" s="215" t="s">
        <v>321</v>
      </c>
      <c r="X103" s="216" t="s">
        <v>307</v>
      </c>
      <c r="Y103" s="217" t="s">
        <v>15</v>
      </c>
      <c r="Z103" s="215" t="s">
        <v>321</v>
      </c>
      <c r="AA103" s="216" t="s">
        <v>307</v>
      </c>
      <c r="AB103" s="217" t="s">
        <v>15</v>
      </c>
      <c r="AC103" s="215" t="s">
        <v>321</v>
      </c>
      <c r="AD103" s="216" t="s">
        <v>307</v>
      </c>
      <c r="AE103" s="217" t="s">
        <v>15</v>
      </c>
      <c r="AF103" s="215" t="s">
        <v>321</v>
      </c>
      <c r="AG103" s="216" t="s">
        <v>307</v>
      </c>
      <c r="AH103" s="217" t="s">
        <v>15</v>
      </c>
      <c r="AI103" s="215" t="s">
        <v>321</v>
      </c>
      <c r="AJ103" s="216" t="s">
        <v>307</v>
      </c>
      <c r="AK103" s="217" t="s">
        <v>15</v>
      </c>
      <c r="AL103" s="215" t="s">
        <v>321</v>
      </c>
      <c r="AM103" s="148" t="s">
        <v>307</v>
      </c>
      <c r="AN103" s="149" t="s">
        <v>15</v>
      </c>
      <c r="AO103" s="156">
        <f t="shared" si="11"/>
        <v>138722.39000000001</v>
      </c>
      <c r="AP103" s="148" t="s">
        <v>307</v>
      </c>
      <c r="AQ103" s="149" t="s">
        <v>15</v>
      </c>
      <c r="AR103" s="158" t="s">
        <v>321</v>
      </c>
      <c r="AS103" s="148" t="s">
        <v>36</v>
      </c>
      <c r="AT103" s="149" t="s">
        <v>15</v>
      </c>
      <c r="AU103" s="215" t="s">
        <v>321</v>
      </c>
      <c r="AV103" s="216" t="s">
        <v>36</v>
      </c>
      <c r="AW103" s="217" t="s">
        <v>15</v>
      </c>
      <c r="AX103" s="215">
        <v>64748.19</v>
      </c>
      <c r="AY103" s="216" t="s">
        <v>307</v>
      </c>
      <c r="AZ103" s="217" t="s">
        <v>15</v>
      </c>
      <c r="BA103" s="215">
        <v>73974.2</v>
      </c>
      <c r="BB103" s="148" t="s">
        <v>307</v>
      </c>
      <c r="BC103" s="149" t="s">
        <v>15</v>
      </c>
      <c r="BD103" s="160">
        <v>75.2</v>
      </c>
      <c r="BE103" s="148" t="s">
        <v>307</v>
      </c>
      <c r="BF103" s="149" t="s">
        <v>15</v>
      </c>
      <c r="BG103" s="158" t="s">
        <v>321</v>
      </c>
      <c r="BH103" s="148" t="s">
        <v>36</v>
      </c>
      <c r="BI103" s="149" t="s">
        <v>15</v>
      </c>
      <c r="BJ103" s="158">
        <v>179895.66699999999</v>
      </c>
      <c r="BK103" s="148" t="s">
        <v>307</v>
      </c>
      <c r="BL103" s="149" t="s">
        <v>15</v>
      </c>
      <c r="BM103" s="158" t="s">
        <v>321</v>
      </c>
      <c r="BN103" s="148" t="s">
        <v>36</v>
      </c>
      <c r="BO103" s="149" t="s">
        <v>15</v>
      </c>
      <c r="BP103" s="158">
        <v>3929.5369999999998</v>
      </c>
      <c r="BQ103" s="148" t="s">
        <v>307</v>
      </c>
      <c r="BR103" s="149" t="s">
        <v>15</v>
      </c>
      <c r="BS103" s="158">
        <v>101632.53</v>
      </c>
      <c r="BT103" s="148" t="s">
        <v>307</v>
      </c>
      <c r="BU103" s="149" t="s">
        <v>15</v>
      </c>
      <c r="BV103" s="158">
        <v>74333.600000000006</v>
      </c>
      <c r="BW103" s="148" t="s">
        <v>307</v>
      </c>
      <c r="BX103" s="149" t="s">
        <v>15</v>
      </c>
      <c r="BY103" s="158">
        <v>75.2</v>
      </c>
      <c r="BZ103" s="148" t="s">
        <v>307</v>
      </c>
      <c r="CA103" s="149" t="s">
        <v>15</v>
      </c>
      <c r="CB103" s="158">
        <v>31475.34</v>
      </c>
      <c r="CC103" s="148" t="s">
        <v>307</v>
      </c>
      <c r="CD103" s="149" t="s">
        <v>15</v>
      </c>
      <c r="CE103" s="170" t="s">
        <v>321</v>
      </c>
      <c r="CF103" s="148" t="s">
        <v>30</v>
      </c>
      <c r="CG103" s="149" t="s">
        <v>15</v>
      </c>
      <c r="CH103" s="170" t="s">
        <v>321</v>
      </c>
      <c r="CI103" s="148" t="s">
        <v>30</v>
      </c>
      <c r="CJ103" s="149" t="s">
        <v>15</v>
      </c>
      <c r="CK103" s="170" t="s">
        <v>321</v>
      </c>
      <c r="CL103" s="148" t="s">
        <v>30</v>
      </c>
      <c r="CM103" s="149" t="s">
        <v>15</v>
      </c>
      <c r="CN103" s="170" t="s">
        <v>321</v>
      </c>
      <c r="CO103" s="148" t="s">
        <v>307</v>
      </c>
      <c r="CP103" s="149" t="s">
        <v>15</v>
      </c>
      <c r="CQ103" s="158">
        <v>104715.4</v>
      </c>
      <c r="CR103" s="148" t="s">
        <v>307</v>
      </c>
      <c r="CS103" s="84" t="s">
        <v>15</v>
      </c>
    </row>
    <row r="104" spans="1:98" ht="12" customHeight="1" x14ac:dyDescent="0.2">
      <c r="A104" s="81" t="s">
        <v>287</v>
      </c>
      <c r="B104" s="156">
        <f t="shared" si="10"/>
        <v>37255.810000000005</v>
      </c>
      <c r="C104" s="148" t="s">
        <v>307</v>
      </c>
      <c r="D104" s="149" t="s">
        <v>15</v>
      </c>
      <c r="E104" s="160">
        <v>3770.28</v>
      </c>
      <c r="F104" s="148" t="s">
        <v>307</v>
      </c>
      <c r="G104" s="149" t="s">
        <v>15</v>
      </c>
      <c r="H104" s="158">
        <v>33138.730000000003</v>
      </c>
      <c r="I104" s="148" t="s">
        <v>307</v>
      </c>
      <c r="J104" s="149" t="s">
        <v>15</v>
      </c>
      <c r="K104" s="158">
        <v>346.8</v>
      </c>
      <c r="L104" s="148" t="s">
        <v>307</v>
      </c>
      <c r="M104" s="149" t="s">
        <v>15</v>
      </c>
      <c r="N104" s="158" t="s">
        <v>321</v>
      </c>
      <c r="O104" s="148" t="s">
        <v>36</v>
      </c>
      <c r="P104" s="149" t="s">
        <v>15</v>
      </c>
      <c r="Q104" s="158">
        <v>36827.769999999997</v>
      </c>
      <c r="R104" s="148" t="s">
        <v>307</v>
      </c>
      <c r="S104" s="149" t="s">
        <v>15</v>
      </c>
      <c r="T104" s="215" t="s">
        <v>321</v>
      </c>
      <c r="U104" s="216" t="s">
        <v>307</v>
      </c>
      <c r="V104" s="217" t="s">
        <v>15</v>
      </c>
      <c r="W104" s="215" t="s">
        <v>321</v>
      </c>
      <c r="X104" s="216" t="s">
        <v>307</v>
      </c>
      <c r="Y104" s="217" t="s">
        <v>15</v>
      </c>
      <c r="Z104" s="215" t="s">
        <v>321</v>
      </c>
      <c r="AA104" s="216" t="s">
        <v>307</v>
      </c>
      <c r="AB104" s="217" t="s">
        <v>15</v>
      </c>
      <c r="AC104" s="215" t="s">
        <v>321</v>
      </c>
      <c r="AD104" s="216" t="s">
        <v>307</v>
      </c>
      <c r="AE104" s="217" t="s">
        <v>15</v>
      </c>
      <c r="AF104" s="215" t="s">
        <v>321</v>
      </c>
      <c r="AG104" s="216" t="s">
        <v>307</v>
      </c>
      <c r="AH104" s="217" t="s">
        <v>15</v>
      </c>
      <c r="AI104" s="215" t="s">
        <v>321</v>
      </c>
      <c r="AJ104" s="216" t="s">
        <v>307</v>
      </c>
      <c r="AK104" s="217" t="s">
        <v>15</v>
      </c>
      <c r="AL104" s="215" t="s">
        <v>321</v>
      </c>
      <c r="AM104" s="148" t="s">
        <v>307</v>
      </c>
      <c r="AN104" s="149" t="s">
        <v>15</v>
      </c>
      <c r="AO104" s="156">
        <f t="shared" si="11"/>
        <v>142350.10999999999</v>
      </c>
      <c r="AP104" s="148" t="s">
        <v>307</v>
      </c>
      <c r="AQ104" s="149" t="s">
        <v>15</v>
      </c>
      <c r="AR104" s="158" t="s">
        <v>321</v>
      </c>
      <c r="AS104" s="148" t="s">
        <v>36</v>
      </c>
      <c r="AT104" s="149" t="s">
        <v>15</v>
      </c>
      <c r="AU104" s="215" t="s">
        <v>321</v>
      </c>
      <c r="AV104" s="216" t="s">
        <v>36</v>
      </c>
      <c r="AW104" s="217" t="s">
        <v>15</v>
      </c>
      <c r="AX104" s="215">
        <v>70866.409999999989</v>
      </c>
      <c r="AY104" s="216" t="s">
        <v>307</v>
      </c>
      <c r="AZ104" s="217" t="s">
        <v>15</v>
      </c>
      <c r="BA104" s="215">
        <v>71483.7</v>
      </c>
      <c r="BB104" s="148" t="s">
        <v>307</v>
      </c>
      <c r="BC104" s="149" t="s">
        <v>15</v>
      </c>
      <c r="BD104" s="160">
        <v>82.25</v>
      </c>
      <c r="BE104" s="148" t="s">
        <v>307</v>
      </c>
      <c r="BF104" s="149" t="s">
        <v>15</v>
      </c>
      <c r="BG104" s="158" t="s">
        <v>321</v>
      </c>
      <c r="BH104" s="148" t="s">
        <v>36</v>
      </c>
      <c r="BI104" s="149" t="s">
        <v>15</v>
      </c>
      <c r="BJ104" s="158">
        <v>179605.92</v>
      </c>
      <c r="BK104" s="148" t="s">
        <v>307</v>
      </c>
      <c r="BL104" s="149" t="s">
        <v>15</v>
      </c>
      <c r="BM104" s="158" t="s">
        <v>321</v>
      </c>
      <c r="BN104" s="148" t="s">
        <v>36</v>
      </c>
      <c r="BO104" s="149" t="s">
        <v>15</v>
      </c>
      <c r="BP104" s="158">
        <v>3770.28</v>
      </c>
      <c r="BQ104" s="148" t="s">
        <v>307</v>
      </c>
      <c r="BR104" s="149" t="s">
        <v>15</v>
      </c>
      <c r="BS104" s="158">
        <v>104005.14</v>
      </c>
      <c r="BT104" s="148" t="s">
        <v>307</v>
      </c>
      <c r="BU104" s="149" t="s">
        <v>15</v>
      </c>
      <c r="BV104" s="158">
        <v>71830.5</v>
      </c>
      <c r="BW104" s="148" t="s">
        <v>307</v>
      </c>
      <c r="BX104" s="149" t="s">
        <v>15</v>
      </c>
      <c r="BY104" s="158">
        <v>82.25</v>
      </c>
      <c r="BZ104" s="148" t="s">
        <v>307</v>
      </c>
      <c r="CA104" s="149" t="s">
        <v>15</v>
      </c>
      <c r="CB104" s="158">
        <v>36827.769999999997</v>
      </c>
      <c r="CC104" s="148" t="s">
        <v>307</v>
      </c>
      <c r="CD104" s="149" t="s">
        <v>15</v>
      </c>
      <c r="CE104" s="170" t="s">
        <v>321</v>
      </c>
      <c r="CF104" s="148" t="s">
        <v>30</v>
      </c>
      <c r="CG104" s="149" t="s">
        <v>15</v>
      </c>
      <c r="CH104" s="170" t="s">
        <v>321</v>
      </c>
      <c r="CI104" s="148" t="s">
        <v>30</v>
      </c>
      <c r="CJ104" s="149" t="s">
        <v>15</v>
      </c>
      <c r="CK104" s="170" t="s">
        <v>321</v>
      </c>
      <c r="CL104" s="148" t="s">
        <v>30</v>
      </c>
      <c r="CM104" s="149" t="s">
        <v>15</v>
      </c>
      <c r="CN104" s="170" t="s">
        <v>321</v>
      </c>
      <c r="CO104" s="148" t="s">
        <v>307</v>
      </c>
      <c r="CP104" s="149" t="s">
        <v>15</v>
      </c>
      <c r="CQ104" s="158">
        <v>107694.57</v>
      </c>
      <c r="CR104" s="148" t="s">
        <v>307</v>
      </c>
      <c r="CS104" s="84" t="s">
        <v>15</v>
      </c>
    </row>
    <row r="105" spans="1:98" ht="12" customHeight="1" x14ac:dyDescent="0.2">
      <c r="A105" s="81" t="s">
        <v>288</v>
      </c>
      <c r="B105" s="156">
        <f t="shared" si="10"/>
        <v>44043.75</v>
      </c>
      <c r="C105" s="148" t="s">
        <v>307</v>
      </c>
      <c r="D105" s="149" t="s">
        <v>15</v>
      </c>
      <c r="E105" s="160">
        <v>6397.6</v>
      </c>
      <c r="F105" s="148" t="s">
        <v>307</v>
      </c>
      <c r="G105" s="149" t="s">
        <v>15</v>
      </c>
      <c r="H105" s="158">
        <v>35095.25</v>
      </c>
      <c r="I105" s="148" t="s">
        <v>307</v>
      </c>
      <c r="J105" s="149" t="s">
        <v>15</v>
      </c>
      <c r="K105" s="158">
        <v>2550.9</v>
      </c>
      <c r="L105" s="148" t="s">
        <v>307</v>
      </c>
      <c r="M105" s="149" t="s">
        <v>15</v>
      </c>
      <c r="N105" s="158" t="s">
        <v>321</v>
      </c>
      <c r="O105" s="148" t="s">
        <v>36</v>
      </c>
      <c r="P105" s="149" t="s">
        <v>15</v>
      </c>
      <c r="Q105" s="158">
        <v>38592.5</v>
      </c>
      <c r="R105" s="148" t="s">
        <v>307</v>
      </c>
      <c r="S105" s="149" t="s">
        <v>15</v>
      </c>
      <c r="T105" s="215" t="s">
        <v>321</v>
      </c>
      <c r="U105" s="216" t="s">
        <v>307</v>
      </c>
      <c r="V105" s="217" t="s">
        <v>15</v>
      </c>
      <c r="W105" s="215" t="s">
        <v>321</v>
      </c>
      <c r="X105" s="216" t="s">
        <v>307</v>
      </c>
      <c r="Y105" s="217" t="s">
        <v>15</v>
      </c>
      <c r="Z105" s="215" t="s">
        <v>321</v>
      </c>
      <c r="AA105" s="216" t="s">
        <v>307</v>
      </c>
      <c r="AB105" s="217" t="s">
        <v>15</v>
      </c>
      <c r="AC105" s="215" t="s">
        <v>321</v>
      </c>
      <c r="AD105" s="216" t="s">
        <v>307</v>
      </c>
      <c r="AE105" s="217" t="s">
        <v>15</v>
      </c>
      <c r="AF105" s="215" t="s">
        <v>321</v>
      </c>
      <c r="AG105" s="216" t="s">
        <v>307</v>
      </c>
      <c r="AH105" s="217" t="s">
        <v>15</v>
      </c>
      <c r="AI105" s="215" t="s">
        <v>321</v>
      </c>
      <c r="AJ105" s="216" t="s">
        <v>307</v>
      </c>
      <c r="AK105" s="217" t="s">
        <v>15</v>
      </c>
      <c r="AL105" s="215" t="s">
        <v>321</v>
      </c>
      <c r="AM105" s="148" t="s">
        <v>307</v>
      </c>
      <c r="AN105" s="149" t="s">
        <v>15</v>
      </c>
      <c r="AO105" s="156">
        <f t="shared" si="11"/>
        <v>145895.86499999999</v>
      </c>
      <c r="AP105" s="148" t="s">
        <v>307</v>
      </c>
      <c r="AQ105" s="149" t="s">
        <v>15</v>
      </c>
      <c r="AR105" s="158" t="s">
        <v>321</v>
      </c>
      <c r="AS105" s="148" t="s">
        <v>36</v>
      </c>
      <c r="AT105" s="149" t="s">
        <v>15</v>
      </c>
      <c r="AU105" s="215" t="s">
        <v>321</v>
      </c>
      <c r="AV105" s="216" t="s">
        <v>36</v>
      </c>
      <c r="AW105" s="217" t="s">
        <v>15</v>
      </c>
      <c r="AX105" s="215">
        <v>70321.065000000002</v>
      </c>
      <c r="AY105" s="216" t="s">
        <v>307</v>
      </c>
      <c r="AZ105" s="217" t="s">
        <v>15</v>
      </c>
      <c r="BA105" s="215">
        <v>75574.8</v>
      </c>
      <c r="BB105" s="148" t="s">
        <v>307</v>
      </c>
      <c r="BC105" s="149" t="s">
        <v>15</v>
      </c>
      <c r="BD105" s="160">
        <v>89.3</v>
      </c>
      <c r="BE105" s="148" t="s">
        <v>307</v>
      </c>
      <c r="BF105" s="149" t="s">
        <v>15</v>
      </c>
      <c r="BG105" s="158" t="s">
        <v>321</v>
      </c>
      <c r="BH105" s="148" t="s">
        <v>36</v>
      </c>
      <c r="BI105" s="149" t="s">
        <v>15</v>
      </c>
      <c r="BJ105" s="158">
        <v>189939.61499999999</v>
      </c>
      <c r="BK105" s="148" t="s">
        <v>307</v>
      </c>
      <c r="BL105" s="149" t="s">
        <v>15</v>
      </c>
      <c r="BM105" s="158" t="s">
        <v>321</v>
      </c>
      <c r="BN105" s="148" t="s">
        <v>36</v>
      </c>
      <c r="BO105" s="149" t="s">
        <v>15</v>
      </c>
      <c r="BP105" s="158">
        <v>6397.6</v>
      </c>
      <c r="BQ105" s="148" t="s">
        <v>307</v>
      </c>
      <c r="BR105" s="149" t="s">
        <v>15</v>
      </c>
      <c r="BS105" s="158">
        <v>105416.315</v>
      </c>
      <c r="BT105" s="148" t="s">
        <v>307</v>
      </c>
      <c r="BU105" s="149" t="s">
        <v>15</v>
      </c>
      <c r="BV105" s="158">
        <v>78125.7</v>
      </c>
      <c r="BW105" s="148" t="s">
        <v>307</v>
      </c>
      <c r="BX105" s="149" t="s">
        <v>15</v>
      </c>
      <c r="BY105" s="158">
        <v>89.3</v>
      </c>
      <c r="BZ105" s="148" t="s">
        <v>307</v>
      </c>
      <c r="CA105" s="149" t="s">
        <v>15</v>
      </c>
      <c r="CB105" s="158">
        <v>38592.5</v>
      </c>
      <c r="CC105" s="148" t="s">
        <v>307</v>
      </c>
      <c r="CD105" s="149" t="s">
        <v>15</v>
      </c>
      <c r="CE105" s="170" t="s">
        <v>321</v>
      </c>
      <c r="CF105" s="148" t="s">
        <v>30</v>
      </c>
      <c r="CG105" s="149" t="s">
        <v>15</v>
      </c>
      <c r="CH105" s="170" t="s">
        <v>321</v>
      </c>
      <c r="CI105" s="148" t="s">
        <v>30</v>
      </c>
      <c r="CJ105" s="149" t="s">
        <v>15</v>
      </c>
      <c r="CK105" s="170" t="s">
        <v>321</v>
      </c>
      <c r="CL105" s="148" t="s">
        <v>30</v>
      </c>
      <c r="CM105" s="149" t="s">
        <v>15</v>
      </c>
      <c r="CN105" s="170" t="s">
        <v>321</v>
      </c>
      <c r="CO105" s="148" t="s">
        <v>307</v>
      </c>
      <c r="CP105" s="149" t="s">
        <v>15</v>
      </c>
      <c r="CQ105" s="158">
        <v>109756.49</v>
      </c>
      <c r="CR105" s="148" t="s">
        <v>307</v>
      </c>
      <c r="CS105" s="84" t="s">
        <v>15</v>
      </c>
    </row>
    <row r="106" spans="1:98" ht="12" customHeight="1" x14ac:dyDescent="0.2">
      <c r="A106" s="81" t="s">
        <v>289</v>
      </c>
      <c r="B106" s="156">
        <f t="shared" si="10"/>
        <v>45873</v>
      </c>
      <c r="C106" s="148" t="s">
        <v>307</v>
      </c>
      <c r="D106" s="149" t="s">
        <v>15</v>
      </c>
      <c r="E106" s="160">
        <v>3911</v>
      </c>
      <c r="F106" s="148" t="s">
        <v>307</v>
      </c>
      <c r="G106" s="149" t="s">
        <v>15</v>
      </c>
      <c r="H106" s="158">
        <v>41600.300000000003</v>
      </c>
      <c r="I106" s="148" t="s">
        <v>307</v>
      </c>
      <c r="J106" s="149" t="s">
        <v>15</v>
      </c>
      <c r="K106" s="158">
        <v>361.7</v>
      </c>
      <c r="L106" s="148" t="s">
        <v>307</v>
      </c>
      <c r="M106" s="149" t="s">
        <v>15</v>
      </c>
      <c r="N106" s="158" t="s">
        <v>321</v>
      </c>
      <c r="O106" s="148" t="s">
        <v>36</v>
      </c>
      <c r="P106" s="149" t="s">
        <v>15</v>
      </c>
      <c r="Q106" s="158">
        <v>45709.63</v>
      </c>
      <c r="R106" s="148" t="s">
        <v>307</v>
      </c>
      <c r="S106" s="149" t="s">
        <v>15</v>
      </c>
      <c r="T106" s="215">
        <f t="shared" ref="T106:T158" si="12">W106+AO106</f>
        <v>162401.4</v>
      </c>
      <c r="U106" s="216" t="s">
        <v>307</v>
      </c>
      <c r="V106" s="217" t="s">
        <v>15</v>
      </c>
      <c r="W106" s="215">
        <f t="shared" ref="W106:W159" si="13">Z106+AC106+AF106</f>
        <v>18604.7</v>
      </c>
      <c r="X106" s="216" t="s">
        <v>307</v>
      </c>
      <c r="Y106" s="217" t="s">
        <v>15</v>
      </c>
      <c r="Z106" s="215">
        <v>0</v>
      </c>
      <c r="AA106" s="216" t="s">
        <v>307</v>
      </c>
      <c r="AB106" s="217" t="s">
        <v>15</v>
      </c>
      <c r="AC106" s="215">
        <v>13429.1</v>
      </c>
      <c r="AD106" s="216" t="s">
        <v>307</v>
      </c>
      <c r="AE106" s="217" t="s">
        <v>15</v>
      </c>
      <c r="AF106" s="215">
        <v>5175.6000000000004</v>
      </c>
      <c r="AG106" s="216" t="s">
        <v>307</v>
      </c>
      <c r="AH106" s="217" t="s">
        <v>15</v>
      </c>
      <c r="AI106" s="215" t="s">
        <v>321</v>
      </c>
      <c r="AJ106" s="216" t="s">
        <v>307</v>
      </c>
      <c r="AK106" s="217" t="s">
        <v>15</v>
      </c>
      <c r="AL106" s="215" t="s">
        <v>321</v>
      </c>
      <c r="AM106" s="148" t="s">
        <v>307</v>
      </c>
      <c r="AN106" s="149" t="s">
        <v>15</v>
      </c>
      <c r="AO106" s="156">
        <f t="shared" si="11"/>
        <v>143796.69999999998</v>
      </c>
      <c r="AP106" s="148" t="s">
        <v>307</v>
      </c>
      <c r="AQ106" s="149" t="s">
        <v>15</v>
      </c>
      <c r="AR106" s="158" t="s">
        <v>321</v>
      </c>
      <c r="AS106" s="148" t="s">
        <v>36</v>
      </c>
      <c r="AT106" s="149" t="s">
        <v>15</v>
      </c>
      <c r="AU106" s="215">
        <v>0</v>
      </c>
      <c r="AV106" s="216" t="s">
        <v>36</v>
      </c>
      <c r="AW106" s="217" t="s">
        <v>15</v>
      </c>
      <c r="AX106" s="215">
        <f>73760.4-10</f>
        <v>73750.399999999994</v>
      </c>
      <c r="AY106" s="216" t="s">
        <v>307</v>
      </c>
      <c r="AZ106" s="217" t="s">
        <v>15</v>
      </c>
      <c r="BA106" s="215">
        <v>70046.299999999988</v>
      </c>
      <c r="BB106" s="148" t="s">
        <v>307</v>
      </c>
      <c r="BC106" s="149" t="s">
        <v>15</v>
      </c>
      <c r="BD106" s="160">
        <v>99.1</v>
      </c>
      <c r="BE106" s="148" t="s">
        <v>307</v>
      </c>
      <c r="BF106" s="149" t="s">
        <v>15</v>
      </c>
      <c r="BG106" s="158" t="s">
        <v>321</v>
      </c>
      <c r="BH106" s="148" t="s">
        <v>36</v>
      </c>
      <c r="BI106" s="149" t="s">
        <v>15</v>
      </c>
      <c r="BJ106" s="158">
        <v>208274.5</v>
      </c>
      <c r="BK106" s="148" t="s">
        <v>307</v>
      </c>
      <c r="BL106" s="149" t="s">
        <v>15</v>
      </c>
      <c r="BM106" s="158" t="s">
        <v>321</v>
      </c>
      <c r="BN106" s="148" t="s">
        <v>36</v>
      </c>
      <c r="BO106" s="149" t="s">
        <v>15</v>
      </c>
      <c r="BP106" s="158">
        <v>3911</v>
      </c>
      <c r="BQ106" s="148" t="s">
        <v>307</v>
      </c>
      <c r="BR106" s="149" t="s">
        <v>15</v>
      </c>
      <c r="BS106" s="158">
        <v>128779.8</v>
      </c>
      <c r="BT106" s="148" t="s">
        <v>307</v>
      </c>
      <c r="BU106" s="149" t="s">
        <v>15</v>
      </c>
      <c r="BV106" s="158">
        <v>75583.7</v>
      </c>
      <c r="BW106" s="148" t="s">
        <v>307</v>
      </c>
      <c r="BX106" s="149" t="s">
        <v>15</v>
      </c>
      <c r="BY106" s="158">
        <v>99.1</v>
      </c>
      <c r="BZ106" s="148" t="s">
        <v>307</v>
      </c>
      <c r="CA106" s="149" t="s">
        <v>15</v>
      </c>
      <c r="CB106" s="158">
        <v>45709.63</v>
      </c>
      <c r="CC106" s="148" t="s">
        <v>307</v>
      </c>
      <c r="CD106" s="149" t="s">
        <v>15</v>
      </c>
      <c r="CE106" s="170">
        <v>141086.21412137669</v>
      </c>
      <c r="CF106" s="148" t="s">
        <v>307</v>
      </c>
      <c r="CG106" s="149" t="s">
        <v>15</v>
      </c>
      <c r="CH106" s="170">
        <v>112997.01587862329</v>
      </c>
      <c r="CI106" s="148" t="s">
        <v>307</v>
      </c>
      <c r="CJ106" s="149" t="s">
        <v>15</v>
      </c>
      <c r="CK106" s="170">
        <v>151971.95412137671</v>
      </c>
      <c r="CL106" s="148" t="s">
        <v>307</v>
      </c>
      <c r="CM106" s="149" t="s">
        <v>15</v>
      </c>
      <c r="CN106" s="170">
        <v>102111.27587862329</v>
      </c>
      <c r="CO106" s="148" t="s">
        <v>307</v>
      </c>
      <c r="CP106" s="149" t="s">
        <v>15</v>
      </c>
      <c r="CQ106" s="158">
        <v>133575.48000000001</v>
      </c>
      <c r="CR106" s="148" t="s">
        <v>307</v>
      </c>
      <c r="CS106" s="84" t="s">
        <v>15</v>
      </c>
      <c r="CT106" s="102"/>
    </row>
    <row r="107" spans="1:98" ht="12" customHeight="1" x14ac:dyDescent="0.2">
      <c r="A107" s="81" t="s">
        <v>290</v>
      </c>
      <c r="B107" s="156">
        <f t="shared" si="10"/>
        <v>35991.449999999997</v>
      </c>
      <c r="C107" s="148" t="s">
        <v>307</v>
      </c>
      <c r="D107" s="149" t="s">
        <v>15</v>
      </c>
      <c r="E107" s="160">
        <v>3819.4</v>
      </c>
      <c r="F107" s="148" t="s">
        <v>307</v>
      </c>
      <c r="G107" s="149" t="s">
        <v>15</v>
      </c>
      <c r="H107" s="158">
        <v>31810.25</v>
      </c>
      <c r="I107" s="148" t="s">
        <v>307</v>
      </c>
      <c r="J107" s="149" t="s">
        <v>15</v>
      </c>
      <c r="K107" s="158">
        <v>361.8</v>
      </c>
      <c r="L107" s="148" t="s">
        <v>307</v>
      </c>
      <c r="M107" s="149" t="s">
        <v>15</v>
      </c>
      <c r="N107" s="158" t="s">
        <v>321</v>
      </c>
      <c r="O107" s="148" t="s">
        <v>36</v>
      </c>
      <c r="P107" s="149" t="s">
        <v>15</v>
      </c>
      <c r="Q107" s="158">
        <v>44686.23</v>
      </c>
      <c r="R107" s="148" t="s">
        <v>307</v>
      </c>
      <c r="S107" s="149" t="s">
        <v>15</v>
      </c>
      <c r="T107" s="215">
        <f t="shared" si="12"/>
        <v>170567.7</v>
      </c>
      <c r="U107" s="216" t="s">
        <v>307</v>
      </c>
      <c r="V107" s="217" t="s">
        <v>15</v>
      </c>
      <c r="W107" s="215">
        <f t="shared" si="13"/>
        <v>16972.5</v>
      </c>
      <c r="X107" s="216" t="s">
        <v>307</v>
      </c>
      <c r="Y107" s="217" t="s">
        <v>15</v>
      </c>
      <c r="Z107" s="215">
        <v>0</v>
      </c>
      <c r="AA107" s="216" t="s">
        <v>307</v>
      </c>
      <c r="AB107" s="217" t="s">
        <v>15</v>
      </c>
      <c r="AC107" s="215">
        <v>10351.200000000001</v>
      </c>
      <c r="AD107" s="216" t="s">
        <v>307</v>
      </c>
      <c r="AE107" s="217" t="s">
        <v>15</v>
      </c>
      <c r="AF107" s="215">
        <v>6621.3</v>
      </c>
      <c r="AG107" s="216" t="s">
        <v>307</v>
      </c>
      <c r="AH107" s="217" t="s">
        <v>15</v>
      </c>
      <c r="AI107" s="215" t="s">
        <v>321</v>
      </c>
      <c r="AJ107" s="216" t="s">
        <v>307</v>
      </c>
      <c r="AK107" s="217" t="s">
        <v>15</v>
      </c>
      <c r="AL107" s="215" t="s">
        <v>321</v>
      </c>
      <c r="AM107" s="148" t="s">
        <v>307</v>
      </c>
      <c r="AN107" s="149" t="s">
        <v>15</v>
      </c>
      <c r="AO107" s="156">
        <f t="shared" si="11"/>
        <v>153595.20000000001</v>
      </c>
      <c r="AP107" s="148" t="s">
        <v>307</v>
      </c>
      <c r="AQ107" s="149" t="s">
        <v>15</v>
      </c>
      <c r="AR107" s="158" t="s">
        <v>321</v>
      </c>
      <c r="AS107" s="148" t="s">
        <v>36</v>
      </c>
      <c r="AT107" s="149" t="s">
        <v>15</v>
      </c>
      <c r="AU107" s="215">
        <v>0</v>
      </c>
      <c r="AV107" s="216" t="s">
        <v>36</v>
      </c>
      <c r="AW107" s="217" t="s">
        <v>15</v>
      </c>
      <c r="AX107" s="215">
        <f>82121.8-10.1</f>
        <v>82111.7</v>
      </c>
      <c r="AY107" s="216" t="s">
        <v>307</v>
      </c>
      <c r="AZ107" s="217" t="s">
        <v>15</v>
      </c>
      <c r="BA107" s="215">
        <v>71483.5</v>
      </c>
      <c r="BB107" s="148" t="s">
        <v>307</v>
      </c>
      <c r="BC107" s="149" t="s">
        <v>15</v>
      </c>
      <c r="BD107" s="160">
        <v>108.9</v>
      </c>
      <c r="BE107" s="148" t="s">
        <v>307</v>
      </c>
      <c r="BF107" s="149" t="s">
        <v>15</v>
      </c>
      <c r="BG107" s="158" t="s">
        <v>321</v>
      </c>
      <c r="BH107" s="148" t="s">
        <v>36</v>
      </c>
      <c r="BI107" s="149" t="s">
        <v>15</v>
      </c>
      <c r="BJ107" s="158">
        <v>206559.15</v>
      </c>
      <c r="BK107" s="148" t="s">
        <v>307</v>
      </c>
      <c r="BL107" s="149" t="s">
        <v>15</v>
      </c>
      <c r="BM107" s="158" t="s">
        <v>321</v>
      </c>
      <c r="BN107" s="148" t="s">
        <v>36</v>
      </c>
      <c r="BO107" s="149" t="s">
        <v>15</v>
      </c>
      <c r="BP107" s="158">
        <v>3819.4</v>
      </c>
      <c r="BQ107" s="148" t="s">
        <v>307</v>
      </c>
      <c r="BR107" s="149" t="s">
        <v>15</v>
      </c>
      <c r="BS107" s="158">
        <v>124273.15</v>
      </c>
      <c r="BT107" s="148" t="s">
        <v>307</v>
      </c>
      <c r="BU107" s="149" t="s">
        <v>15</v>
      </c>
      <c r="BV107" s="158">
        <v>78466.600000000006</v>
      </c>
      <c r="BW107" s="148" t="s">
        <v>307</v>
      </c>
      <c r="BX107" s="149" t="s">
        <v>15</v>
      </c>
      <c r="BY107" s="158">
        <v>108.9</v>
      </c>
      <c r="BZ107" s="148" t="s">
        <v>307</v>
      </c>
      <c r="CA107" s="149" t="s">
        <v>15</v>
      </c>
      <c r="CB107" s="158">
        <v>44686.23</v>
      </c>
      <c r="CC107" s="148" t="s">
        <v>307</v>
      </c>
      <c r="CD107" s="149" t="s">
        <v>15</v>
      </c>
      <c r="CE107" s="170">
        <v>140072.51685708552</v>
      </c>
      <c r="CF107" s="148" t="s">
        <v>307</v>
      </c>
      <c r="CG107" s="149" t="s">
        <v>15</v>
      </c>
      <c r="CH107" s="170">
        <v>111281.76314291448</v>
      </c>
      <c r="CI107" s="148" t="s">
        <v>307</v>
      </c>
      <c r="CJ107" s="149" t="s">
        <v>15</v>
      </c>
      <c r="CK107" s="170">
        <v>150714.85685708551</v>
      </c>
      <c r="CL107" s="148" t="s">
        <v>307</v>
      </c>
      <c r="CM107" s="149" t="s">
        <v>15</v>
      </c>
      <c r="CN107" s="170">
        <v>100639.4231429145</v>
      </c>
      <c r="CO107" s="148" t="s">
        <v>307</v>
      </c>
      <c r="CP107" s="149" t="s">
        <v>15</v>
      </c>
      <c r="CQ107" s="158">
        <v>128765.51</v>
      </c>
      <c r="CR107" s="148" t="s">
        <v>307</v>
      </c>
      <c r="CS107" s="84" t="s">
        <v>15</v>
      </c>
      <c r="CT107" s="102"/>
    </row>
    <row r="108" spans="1:98" ht="12" customHeight="1" x14ac:dyDescent="0.2">
      <c r="A108" s="81" t="s">
        <v>291</v>
      </c>
      <c r="B108" s="156">
        <f t="shared" si="10"/>
        <v>31474.945</v>
      </c>
      <c r="C108" s="148" t="s">
        <v>307</v>
      </c>
      <c r="D108" s="149" t="s">
        <v>15</v>
      </c>
      <c r="E108" s="160">
        <v>4205.74</v>
      </c>
      <c r="F108" s="148" t="s">
        <v>307</v>
      </c>
      <c r="G108" s="149" t="s">
        <v>15</v>
      </c>
      <c r="H108" s="158">
        <v>26920.855</v>
      </c>
      <c r="I108" s="148" t="s">
        <v>307</v>
      </c>
      <c r="J108" s="149" t="s">
        <v>15</v>
      </c>
      <c r="K108" s="158">
        <v>348.35</v>
      </c>
      <c r="L108" s="148" t="s">
        <v>307</v>
      </c>
      <c r="M108" s="149" t="s">
        <v>15</v>
      </c>
      <c r="N108" s="158" t="s">
        <v>321</v>
      </c>
      <c r="O108" s="148" t="s">
        <v>36</v>
      </c>
      <c r="P108" s="149" t="s">
        <v>15</v>
      </c>
      <c r="Q108" s="158">
        <v>45953.18</v>
      </c>
      <c r="R108" s="148" t="s">
        <v>307</v>
      </c>
      <c r="S108" s="149" t="s">
        <v>15</v>
      </c>
      <c r="T108" s="215">
        <f t="shared" si="12"/>
        <v>176395</v>
      </c>
      <c r="U108" s="216" t="s">
        <v>307</v>
      </c>
      <c r="V108" s="217" t="s">
        <v>15</v>
      </c>
      <c r="W108" s="215">
        <f t="shared" si="13"/>
        <v>23856</v>
      </c>
      <c r="X108" s="216" t="s">
        <v>307</v>
      </c>
      <c r="Y108" s="217" t="s">
        <v>15</v>
      </c>
      <c r="Z108" s="215">
        <v>0</v>
      </c>
      <c r="AA108" s="216" t="s">
        <v>307</v>
      </c>
      <c r="AB108" s="217" t="s">
        <v>15</v>
      </c>
      <c r="AC108" s="215">
        <v>15922.3</v>
      </c>
      <c r="AD108" s="216" t="s">
        <v>307</v>
      </c>
      <c r="AE108" s="217" t="s">
        <v>15</v>
      </c>
      <c r="AF108" s="215">
        <v>7933.7</v>
      </c>
      <c r="AG108" s="216" t="s">
        <v>307</v>
      </c>
      <c r="AH108" s="217" t="s">
        <v>15</v>
      </c>
      <c r="AI108" s="215" t="s">
        <v>321</v>
      </c>
      <c r="AJ108" s="216" t="s">
        <v>307</v>
      </c>
      <c r="AK108" s="217" t="s">
        <v>15</v>
      </c>
      <c r="AL108" s="215" t="s">
        <v>321</v>
      </c>
      <c r="AM108" s="148" t="s">
        <v>307</v>
      </c>
      <c r="AN108" s="149" t="s">
        <v>15</v>
      </c>
      <c r="AO108" s="156">
        <f t="shared" si="11"/>
        <v>152539</v>
      </c>
      <c r="AP108" s="148" t="s">
        <v>307</v>
      </c>
      <c r="AQ108" s="149" t="s">
        <v>15</v>
      </c>
      <c r="AR108" s="158" t="s">
        <v>321</v>
      </c>
      <c r="AS108" s="148" t="s">
        <v>36</v>
      </c>
      <c r="AT108" s="149" t="s">
        <v>15</v>
      </c>
      <c r="AU108" s="215">
        <v>0</v>
      </c>
      <c r="AV108" s="216" t="s">
        <v>36</v>
      </c>
      <c r="AW108" s="217" t="s">
        <v>15</v>
      </c>
      <c r="AX108" s="215">
        <f>81764.9-10.1</f>
        <v>81754.799999999988</v>
      </c>
      <c r="AY108" s="216" t="s">
        <v>307</v>
      </c>
      <c r="AZ108" s="217" t="s">
        <v>15</v>
      </c>
      <c r="BA108" s="215">
        <v>70784.2</v>
      </c>
      <c r="BB108" s="148" t="s">
        <v>307</v>
      </c>
      <c r="BC108" s="149" t="s">
        <v>15</v>
      </c>
      <c r="BD108" s="160">
        <v>118.69</v>
      </c>
      <c r="BE108" s="148" t="s">
        <v>307</v>
      </c>
      <c r="BF108" s="149" t="s">
        <v>15</v>
      </c>
      <c r="BG108" s="158" t="s">
        <v>321</v>
      </c>
      <c r="BH108" s="148" t="s">
        <v>36</v>
      </c>
      <c r="BI108" s="149" t="s">
        <v>15</v>
      </c>
      <c r="BJ108" s="158">
        <v>207870.005</v>
      </c>
      <c r="BK108" s="148" t="s">
        <v>307</v>
      </c>
      <c r="BL108" s="149" t="s">
        <v>15</v>
      </c>
      <c r="BM108" s="158" t="s">
        <v>321</v>
      </c>
      <c r="BN108" s="148" t="s">
        <v>36</v>
      </c>
      <c r="BO108" s="149" t="s">
        <v>15</v>
      </c>
      <c r="BP108" s="158">
        <v>4205.74</v>
      </c>
      <c r="BQ108" s="148" t="s">
        <v>307</v>
      </c>
      <c r="BR108" s="149" t="s">
        <v>15</v>
      </c>
      <c r="BS108" s="158">
        <v>124597.965</v>
      </c>
      <c r="BT108" s="148" t="s">
        <v>307</v>
      </c>
      <c r="BU108" s="149" t="s">
        <v>15</v>
      </c>
      <c r="BV108" s="158">
        <v>79066.3</v>
      </c>
      <c r="BW108" s="148" t="s">
        <v>307</v>
      </c>
      <c r="BX108" s="149" t="s">
        <v>15</v>
      </c>
      <c r="BY108" s="158">
        <v>118.69</v>
      </c>
      <c r="BZ108" s="148" t="s">
        <v>307</v>
      </c>
      <c r="CA108" s="149" t="s">
        <v>15</v>
      </c>
      <c r="CB108" s="158">
        <v>45953.18</v>
      </c>
      <c r="CC108" s="148" t="s">
        <v>307</v>
      </c>
      <c r="CD108" s="149" t="s">
        <v>15</v>
      </c>
      <c r="CE108" s="170">
        <v>141349.27467585402</v>
      </c>
      <c r="CF108" s="148" t="s">
        <v>307</v>
      </c>
      <c r="CG108" s="149" t="s">
        <v>15</v>
      </c>
      <c r="CH108" s="170">
        <v>112592.600324146</v>
      </c>
      <c r="CI108" s="148" t="s">
        <v>307</v>
      </c>
      <c r="CJ108" s="149" t="s">
        <v>15</v>
      </c>
      <c r="CK108" s="170">
        <v>150483.414675854</v>
      </c>
      <c r="CL108" s="148" t="s">
        <v>307</v>
      </c>
      <c r="CM108" s="149" t="s">
        <v>15</v>
      </c>
      <c r="CN108" s="170">
        <v>103458.460324146</v>
      </c>
      <c r="CO108" s="148" t="s">
        <v>307</v>
      </c>
      <c r="CP108" s="149" t="s">
        <v>15</v>
      </c>
      <c r="CQ108" s="158">
        <v>133144.29</v>
      </c>
      <c r="CR108" s="148" t="s">
        <v>307</v>
      </c>
      <c r="CS108" s="84" t="s">
        <v>15</v>
      </c>
      <c r="CT108" s="102"/>
    </row>
    <row r="109" spans="1:98" ht="12" customHeight="1" x14ac:dyDescent="0.2">
      <c r="A109" s="81" t="s">
        <v>292</v>
      </c>
      <c r="B109" s="156">
        <f t="shared" si="10"/>
        <v>33792.9</v>
      </c>
      <c r="C109" s="148" t="s">
        <v>307</v>
      </c>
      <c r="D109" s="149" t="s">
        <v>15</v>
      </c>
      <c r="E109" s="160">
        <v>4987.2</v>
      </c>
      <c r="F109" s="148" t="s">
        <v>307</v>
      </c>
      <c r="G109" s="149" t="s">
        <v>15</v>
      </c>
      <c r="H109" s="158">
        <v>28425.9</v>
      </c>
      <c r="I109" s="148" t="s">
        <v>307</v>
      </c>
      <c r="J109" s="149" t="s">
        <v>15</v>
      </c>
      <c r="K109" s="158">
        <v>379.8</v>
      </c>
      <c r="L109" s="148" t="s">
        <v>307</v>
      </c>
      <c r="M109" s="149" t="s">
        <v>15</v>
      </c>
      <c r="N109" s="158" t="s">
        <v>321</v>
      </c>
      <c r="O109" s="148" t="s">
        <v>36</v>
      </c>
      <c r="P109" s="149" t="s">
        <v>15</v>
      </c>
      <c r="Q109" s="158">
        <v>48736.95</v>
      </c>
      <c r="R109" s="148" t="s">
        <v>307</v>
      </c>
      <c r="S109" s="149" t="s">
        <v>15</v>
      </c>
      <c r="T109" s="215">
        <f t="shared" si="12"/>
        <v>185958.6</v>
      </c>
      <c r="U109" s="216" t="s">
        <v>307</v>
      </c>
      <c r="V109" s="217" t="s">
        <v>15</v>
      </c>
      <c r="W109" s="215">
        <f t="shared" si="13"/>
        <v>28383.1</v>
      </c>
      <c r="X109" s="216" t="s">
        <v>307</v>
      </c>
      <c r="Y109" s="217" t="s">
        <v>15</v>
      </c>
      <c r="Z109" s="215">
        <v>0</v>
      </c>
      <c r="AA109" s="216" t="s">
        <v>307</v>
      </c>
      <c r="AB109" s="217" t="s">
        <v>15</v>
      </c>
      <c r="AC109" s="215">
        <v>19708.8</v>
      </c>
      <c r="AD109" s="216" t="s">
        <v>307</v>
      </c>
      <c r="AE109" s="217" t="s">
        <v>15</v>
      </c>
      <c r="AF109" s="215">
        <v>8674.2999999999993</v>
      </c>
      <c r="AG109" s="216" t="s">
        <v>307</v>
      </c>
      <c r="AH109" s="217" t="s">
        <v>15</v>
      </c>
      <c r="AI109" s="215" t="s">
        <v>321</v>
      </c>
      <c r="AJ109" s="216" t="s">
        <v>307</v>
      </c>
      <c r="AK109" s="217" t="s">
        <v>15</v>
      </c>
      <c r="AL109" s="215" t="s">
        <v>321</v>
      </c>
      <c r="AM109" s="148" t="s">
        <v>307</v>
      </c>
      <c r="AN109" s="149" t="s">
        <v>15</v>
      </c>
      <c r="AO109" s="156">
        <f t="shared" si="11"/>
        <v>157575.5</v>
      </c>
      <c r="AP109" s="148" t="s">
        <v>307</v>
      </c>
      <c r="AQ109" s="149" t="s">
        <v>15</v>
      </c>
      <c r="AR109" s="158" t="s">
        <v>321</v>
      </c>
      <c r="AS109" s="148" t="s">
        <v>36</v>
      </c>
      <c r="AT109" s="149" t="s">
        <v>15</v>
      </c>
      <c r="AU109" s="215">
        <v>0</v>
      </c>
      <c r="AV109" s="216" t="s">
        <v>36</v>
      </c>
      <c r="AW109" s="217" t="s">
        <v>15</v>
      </c>
      <c r="AX109" s="215">
        <f>87536.5-10.2</f>
        <v>87526.3</v>
      </c>
      <c r="AY109" s="216" t="s">
        <v>307</v>
      </c>
      <c r="AZ109" s="217" t="s">
        <v>15</v>
      </c>
      <c r="BA109" s="215">
        <v>70049.2</v>
      </c>
      <c r="BB109" s="148" t="s">
        <v>307</v>
      </c>
      <c r="BC109" s="149" t="s">
        <v>15</v>
      </c>
      <c r="BD109" s="160">
        <v>128.49</v>
      </c>
      <c r="BE109" s="148" t="s">
        <v>307</v>
      </c>
      <c r="BF109" s="149" t="s">
        <v>15</v>
      </c>
      <c r="BG109" s="158" t="s">
        <v>321</v>
      </c>
      <c r="BH109" s="148" t="s">
        <v>36</v>
      </c>
      <c r="BI109" s="149" t="s">
        <v>15</v>
      </c>
      <c r="BJ109" s="158">
        <v>219751.6</v>
      </c>
      <c r="BK109" s="148" t="s">
        <v>307</v>
      </c>
      <c r="BL109" s="149" t="s">
        <v>15</v>
      </c>
      <c r="BM109" s="158" t="s">
        <v>321</v>
      </c>
      <c r="BN109" s="148" t="s">
        <v>36</v>
      </c>
      <c r="BO109" s="149" t="s">
        <v>15</v>
      </c>
      <c r="BP109" s="158">
        <v>4987.2</v>
      </c>
      <c r="BQ109" s="148" t="s">
        <v>307</v>
      </c>
      <c r="BR109" s="149" t="s">
        <v>15</v>
      </c>
      <c r="BS109" s="158">
        <v>135661.20000000001</v>
      </c>
      <c r="BT109" s="148" t="s">
        <v>307</v>
      </c>
      <c r="BU109" s="149" t="s">
        <v>15</v>
      </c>
      <c r="BV109" s="158">
        <v>79103.199999999997</v>
      </c>
      <c r="BW109" s="148" t="s">
        <v>307</v>
      </c>
      <c r="BX109" s="149" t="s">
        <v>15</v>
      </c>
      <c r="BY109" s="158">
        <v>128.49</v>
      </c>
      <c r="BZ109" s="148" t="s">
        <v>307</v>
      </c>
      <c r="CA109" s="149" t="s">
        <v>15</v>
      </c>
      <c r="CB109" s="158">
        <v>48736.95</v>
      </c>
      <c r="CC109" s="148" t="s">
        <v>307</v>
      </c>
      <c r="CD109" s="149" t="s">
        <v>15</v>
      </c>
      <c r="CE109" s="170">
        <v>139086.12424293475</v>
      </c>
      <c r="CF109" s="148" t="s">
        <v>307</v>
      </c>
      <c r="CG109" s="149" t="s">
        <v>15</v>
      </c>
      <c r="CH109" s="170">
        <v>129530.91575706529</v>
      </c>
      <c r="CI109" s="148" t="s">
        <v>307</v>
      </c>
      <c r="CJ109" s="149" t="s">
        <v>15</v>
      </c>
      <c r="CK109" s="170">
        <v>157358.03424293472</v>
      </c>
      <c r="CL109" s="148" t="s">
        <v>307</v>
      </c>
      <c r="CM109" s="149" t="s">
        <v>15</v>
      </c>
      <c r="CN109" s="170">
        <v>111259.0057570653</v>
      </c>
      <c r="CO109" s="148" t="s">
        <v>307</v>
      </c>
      <c r="CP109" s="149" t="s">
        <v>15</v>
      </c>
      <c r="CQ109" s="158">
        <v>143517.38</v>
      </c>
      <c r="CR109" s="148" t="s">
        <v>307</v>
      </c>
      <c r="CS109" s="84" t="s">
        <v>15</v>
      </c>
      <c r="CT109" s="102"/>
    </row>
    <row r="110" spans="1:98" ht="12" customHeight="1" x14ac:dyDescent="0.2">
      <c r="A110" s="81" t="s">
        <v>293</v>
      </c>
      <c r="B110" s="156">
        <f t="shared" si="10"/>
        <v>24278.400000000001</v>
      </c>
      <c r="C110" s="148" t="s">
        <v>307</v>
      </c>
      <c r="D110" s="149" t="s">
        <v>15</v>
      </c>
      <c r="E110" s="160">
        <v>3892.9</v>
      </c>
      <c r="F110" s="148" t="s">
        <v>307</v>
      </c>
      <c r="G110" s="149" t="s">
        <v>15</v>
      </c>
      <c r="H110" s="158">
        <v>20043.8</v>
      </c>
      <c r="I110" s="148" t="s">
        <v>307</v>
      </c>
      <c r="J110" s="149" t="s">
        <v>15</v>
      </c>
      <c r="K110" s="158">
        <v>341.7</v>
      </c>
      <c r="L110" s="148" t="s">
        <v>307</v>
      </c>
      <c r="M110" s="149" t="s">
        <v>15</v>
      </c>
      <c r="N110" s="158" t="s">
        <v>321</v>
      </c>
      <c r="O110" s="148" t="s">
        <v>36</v>
      </c>
      <c r="P110" s="149" t="s">
        <v>15</v>
      </c>
      <c r="Q110" s="158">
        <v>45628.99</v>
      </c>
      <c r="R110" s="148" t="s">
        <v>307</v>
      </c>
      <c r="S110" s="149" t="s">
        <v>15</v>
      </c>
      <c r="T110" s="215">
        <f t="shared" si="12"/>
        <v>202801.49999999997</v>
      </c>
      <c r="U110" s="216" t="s">
        <v>307</v>
      </c>
      <c r="V110" s="217" t="s">
        <v>15</v>
      </c>
      <c r="W110" s="215">
        <f t="shared" si="13"/>
        <v>30502.400000000001</v>
      </c>
      <c r="X110" s="216" t="s">
        <v>307</v>
      </c>
      <c r="Y110" s="217" t="s">
        <v>15</v>
      </c>
      <c r="Z110" s="215">
        <v>0</v>
      </c>
      <c r="AA110" s="216" t="s">
        <v>307</v>
      </c>
      <c r="AB110" s="217" t="s">
        <v>15</v>
      </c>
      <c r="AC110" s="215">
        <v>21332.9</v>
      </c>
      <c r="AD110" s="216" t="s">
        <v>307</v>
      </c>
      <c r="AE110" s="217" t="s">
        <v>15</v>
      </c>
      <c r="AF110" s="215">
        <v>9169.5</v>
      </c>
      <c r="AG110" s="216" t="s">
        <v>307</v>
      </c>
      <c r="AH110" s="217" t="s">
        <v>15</v>
      </c>
      <c r="AI110" s="215" t="s">
        <v>321</v>
      </c>
      <c r="AJ110" s="216" t="s">
        <v>307</v>
      </c>
      <c r="AK110" s="217" t="s">
        <v>15</v>
      </c>
      <c r="AL110" s="215" t="s">
        <v>321</v>
      </c>
      <c r="AM110" s="148" t="s">
        <v>307</v>
      </c>
      <c r="AN110" s="149" t="s">
        <v>15</v>
      </c>
      <c r="AO110" s="156">
        <f t="shared" si="11"/>
        <v>172299.09999999998</v>
      </c>
      <c r="AP110" s="148" t="s">
        <v>307</v>
      </c>
      <c r="AQ110" s="149" t="s">
        <v>15</v>
      </c>
      <c r="AR110" s="158" t="s">
        <v>321</v>
      </c>
      <c r="AS110" s="148" t="s">
        <v>36</v>
      </c>
      <c r="AT110" s="149" t="s">
        <v>15</v>
      </c>
      <c r="AU110" s="215">
        <v>0</v>
      </c>
      <c r="AV110" s="216" t="s">
        <v>36</v>
      </c>
      <c r="AW110" s="217" t="s">
        <v>15</v>
      </c>
      <c r="AX110" s="215">
        <f>104499.2-10.1</f>
        <v>104489.09999999999</v>
      </c>
      <c r="AY110" s="216" t="s">
        <v>307</v>
      </c>
      <c r="AZ110" s="217" t="s">
        <v>15</v>
      </c>
      <c r="BA110" s="215">
        <v>67810</v>
      </c>
      <c r="BB110" s="148" t="s">
        <v>307</v>
      </c>
      <c r="BC110" s="149" t="s">
        <v>15</v>
      </c>
      <c r="BD110" s="160">
        <v>137.41</v>
      </c>
      <c r="BE110" s="148" t="s">
        <v>307</v>
      </c>
      <c r="BF110" s="149" t="s">
        <v>15</v>
      </c>
      <c r="BG110" s="158" t="s">
        <v>321</v>
      </c>
      <c r="BH110" s="148" t="s">
        <v>36</v>
      </c>
      <c r="BI110" s="149" t="s">
        <v>15</v>
      </c>
      <c r="BJ110" s="158">
        <v>227080</v>
      </c>
      <c r="BK110" s="148" t="s">
        <v>307</v>
      </c>
      <c r="BL110" s="149" t="s">
        <v>15</v>
      </c>
      <c r="BM110" s="158" t="s">
        <v>321</v>
      </c>
      <c r="BN110" s="148" t="s">
        <v>36</v>
      </c>
      <c r="BO110" s="149" t="s">
        <v>15</v>
      </c>
      <c r="BP110" s="158">
        <v>3892.9</v>
      </c>
      <c r="BQ110" s="148" t="s">
        <v>307</v>
      </c>
      <c r="BR110" s="149" t="s">
        <v>15</v>
      </c>
      <c r="BS110" s="158">
        <v>145865.9</v>
      </c>
      <c r="BT110" s="148" t="s">
        <v>307</v>
      </c>
      <c r="BU110" s="149" t="s">
        <v>15</v>
      </c>
      <c r="BV110" s="158">
        <v>77321.2</v>
      </c>
      <c r="BW110" s="148" t="s">
        <v>307</v>
      </c>
      <c r="BX110" s="149" t="s">
        <v>15</v>
      </c>
      <c r="BY110" s="158">
        <v>137.41</v>
      </c>
      <c r="BZ110" s="148" t="s">
        <v>307</v>
      </c>
      <c r="CA110" s="149" t="s">
        <v>15</v>
      </c>
      <c r="CB110" s="158">
        <v>45628.99</v>
      </c>
      <c r="CC110" s="148" t="s">
        <v>307</v>
      </c>
      <c r="CD110" s="149" t="s">
        <v>15</v>
      </c>
      <c r="CE110" s="170">
        <v>138827.15208778746</v>
      </c>
      <c r="CF110" s="148" t="s">
        <v>307</v>
      </c>
      <c r="CG110" s="149" t="s">
        <v>15</v>
      </c>
      <c r="CH110" s="170">
        <v>134019.24791221254</v>
      </c>
      <c r="CI110" s="148" t="s">
        <v>307</v>
      </c>
      <c r="CJ110" s="149" t="s">
        <v>15</v>
      </c>
      <c r="CK110" s="170">
        <v>147389.05208778739</v>
      </c>
      <c r="CL110" s="148" t="s">
        <v>307</v>
      </c>
      <c r="CM110" s="149" t="s">
        <v>15</v>
      </c>
      <c r="CN110" s="170">
        <v>125457.3479122126</v>
      </c>
      <c r="CO110" s="148" t="s">
        <v>307</v>
      </c>
      <c r="CP110" s="149" t="s">
        <v>15</v>
      </c>
      <c r="CQ110" s="158">
        <v>150249.5</v>
      </c>
      <c r="CR110" s="148" t="s">
        <v>307</v>
      </c>
      <c r="CS110" s="84" t="s">
        <v>15</v>
      </c>
      <c r="CT110" s="102"/>
    </row>
    <row r="111" spans="1:98" ht="12" customHeight="1" x14ac:dyDescent="0.2">
      <c r="A111" s="81" t="s">
        <v>294</v>
      </c>
      <c r="B111" s="156">
        <f t="shared" si="10"/>
        <v>18545.400000000001</v>
      </c>
      <c r="C111" s="148" t="s">
        <v>307</v>
      </c>
      <c r="D111" s="149" t="s">
        <v>15</v>
      </c>
      <c r="E111" s="160">
        <v>4225.3</v>
      </c>
      <c r="F111" s="148" t="s">
        <v>307</v>
      </c>
      <c r="G111" s="149" t="s">
        <v>15</v>
      </c>
      <c r="H111" s="158">
        <v>13985.5</v>
      </c>
      <c r="I111" s="148" t="s">
        <v>307</v>
      </c>
      <c r="J111" s="149" t="s">
        <v>15</v>
      </c>
      <c r="K111" s="158">
        <v>334.6</v>
      </c>
      <c r="L111" s="148" t="s">
        <v>307</v>
      </c>
      <c r="M111" s="149" t="s">
        <v>15</v>
      </c>
      <c r="N111" s="158" t="s">
        <v>321</v>
      </c>
      <c r="O111" s="148" t="s">
        <v>36</v>
      </c>
      <c r="P111" s="149" t="s">
        <v>15</v>
      </c>
      <c r="Q111" s="158">
        <v>48967.43</v>
      </c>
      <c r="R111" s="148" t="s">
        <v>307</v>
      </c>
      <c r="S111" s="149" t="s">
        <v>15</v>
      </c>
      <c r="T111" s="215">
        <f t="shared" si="12"/>
        <v>211447.34999999998</v>
      </c>
      <c r="U111" s="216" t="s">
        <v>307</v>
      </c>
      <c r="V111" s="217" t="s">
        <v>15</v>
      </c>
      <c r="W111" s="215">
        <f t="shared" si="13"/>
        <v>41193.199999999997</v>
      </c>
      <c r="X111" s="216" t="s">
        <v>307</v>
      </c>
      <c r="Y111" s="217" t="s">
        <v>15</v>
      </c>
      <c r="Z111" s="215">
        <v>0</v>
      </c>
      <c r="AA111" s="216" t="s">
        <v>307</v>
      </c>
      <c r="AB111" s="217" t="s">
        <v>15</v>
      </c>
      <c r="AC111" s="215">
        <v>31978.400000000001</v>
      </c>
      <c r="AD111" s="216" t="s">
        <v>307</v>
      </c>
      <c r="AE111" s="217" t="s">
        <v>15</v>
      </c>
      <c r="AF111" s="215">
        <v>9214.7999999999993</v>
      </c>
      <c r="AG111" s="216" t="s">
        <v>307</v>
      </c>
      <c r="AH111" s="217" t="s">
        <v>15</v>
      </c>
      <c r="AI111" s="215" t="s">
        <v>321</v>
      </c>
      <c r="AJ111" s="216" t="s">
        <v>307</v>
      </c>
      <c r="AK111" s="217" t="s">
        <v>15</v>
      </c>
      <c r="AL111" s="215" t="s">
        <v>321</v>
      </c>
      <c r="AM111" s="148" t="s">
        <v>307</v>
      </c>
      <c r="AN111" s="149" t="s">
        <v>15</v>
      </c>
      <c r="AO111" s="156">
        <f t="shared" si="11"/>
        <v>170254.15</v>
      </c>
      <c r="AP111" s="148" t="s">
        <v>307</v>
      </c>
      <c r="AQ111" s="149" t="s">
        <v>15</v>
      </c>
      <c r="AR111" s="158" t="s">
        <v>321</v>
      </c>
      <c r="AS111" s="148" t="s">
        <v>36</v>
      </c>
      <c r="AT111" s="149" t="s">
        <v>15</v>
      </c>
      <c r="AU111" s="215">
        <v>0</v>
      </c>
      <c r="AV111" s="216" t="s">
        <v>36</v>
      </c>
      <c r="AW111" s="217" t="s">
        <v>15</v>
      </c>
      <c r="AX111" s="215">
        <f>103486.7-101.3</f>
        <v>103385.4</v>
      </c>
      <c r="AY111" s="216" t="s">
        <v>307</v>
      </c>
      <c r="AZ111" s="217" t="s">
        <v>15</v>
      </c>
      <c r="BA111" s="215">
        <v>66868.75</v>
      </c>
      <c r="BB111" s="148" t="s">
        <v>307</v>
      </c>
      <c r="BC111" s="149" t="s">
        <v>15</v>
      </c>
      <c r="BD111" s="160">
        <v>146.33000000000001</v>
      </c>
      <c r="BE111" s="148" t="s">
        <v>307</v>
      </c>
      <c r="BF111" s="149" t="s">
        <v>15</v>
      </c>
      <c r="BG111" s="158" t="s">
        <v>321</v>
      </c>
      <c r="BH111" s="148" t="s">
        <v>36</v>
      </c>
      <c r="BI111" s="149" t="s">
        <v>15</v>
      </c>
      <c r="BJ111" s="158">
        <v>229993</v>
      </c>
      <c r="BK111" s="148" t="s">
        <v>307</v>
      </c>
      <c r="BL111" s="149" t="s">
        <v>15</v>
      </c>
      <c r="BM111" s="158" t="s">
        <v>321</v>
      </c>
      <c r="BN111" s="148" t="s">
        <v>36</v>
      </c>
      <c r="BO111" s="149" t="s">
        <v>15</v>
      </c>
      <c r="BP111" s="158">
        <v>4225.3</v>
      </c>
      <c r="BQ111" s="148" t="s">
        <v>307</v>
      </c>
      <c r="BR111" s="149" t="s">
        <v>15</v>
      </c>
      <c r="BS111" s="158">
        <v>149349.6</v>
      </c>
      <c r="BT111" s="148" t="s">
        <v>307</v>
      </c>
      <c r="BU111" s="149" t="s">
        <v>15</v>
      </c>
      <c r="BV111" s="158">
        <v>76418.100000000006</v>
      </c>
      <c r="BW111" s="148" t="s">
        <v>307</v>
      </c>
      <c r="BX111" s="149" t="s">
        <v>15</v>
      </c>
      <c r="BY111" s="158">
        <v>146.33000000000001</v>
      </c>
      <c r="BZ111" s="148" t="s">
        <v>307</v>
      </c>
      <c r="CA111" s="149" t="s">
        <v>15</v>
      </c>
      <c r="CB111" s="158">
        <v>48967.43</v>
      </c>
      <c r="CC111" s="148" t="s">
        <v>307</v>
      </c>
      <c r="CD111" s="149" t="s">
        <v>15</v>
      </c>
      <c r="CE111" s="170">
        <v>146329.30569753904</v>
      </c>
      <c r="CF111" s="148" t="s">
        <v>307</v>
      </c>
      <c r="CG111" s="149" t="s">
        <v>15</v>
      </c>
      <c r="CH111" s="170">
        <v>132777.45430246097</v>
      </c>
      <c r="CI111" s="148" t="s">
        <v>307</v>
      </c>
      <c r="CJ111" s="149" t="s">
        <v>15</v>
      </c>
      <c r="CK111" s="170">
        <v>152196.00569753902</v>
      </c>
      <c r="CL111" s="148" t="s">
        <v>307</v>
      </c>
      <c r="CM111" s="149" t="s">
        <v>15</v>
      </c>
      <c r="CN111" s="170">
        <v>126910.75430246099</v>
      </c>
      <c r="CO111" s="148" t="s">
        <v>307</v>
      </c>
      <c r="CP111" s="149" t="s">
        <v>15</v>
      </c>
      <c r="CQ111" s="158">
        <v>153479.67000000001</v>
      </c>
      <c r="CR111" s="148" t="s">
        <v>307</v>
      </c>
      <c r="CS111" s="84" t="s">
        <v>15</v>
      </c>
      <c r="CT111" s="102"/>
    </row>
    <row r="112" spans="1:98" ht="12" customHeight="1" x14ac:dyDescent="0.2">
      <c r="A112" s="81" t="s">
        <v>295</v>
      </c>
      <c r="B112" s="156">
        <f t="shared" si="10"/>
        <v>16312.3</v>
      </c>
      <c r="C112" s="148" t="s">
        <v>307</v>
      </c>
      <c r="D112" s="149" t="s">
        <v>15</v>
      </c>
      <c r="E112" s="160">
        <v>4337.8999999999996</v>
      </c>
      <c r="F112" s="148" t="s">
        <v>307</v>
      </c>
      <c r="G112" s="149" t="s">
        <v>15</v>
      </c>
      <c r="H112" s="158">
        <v>11649.7</v>
      </c>
      <c r="I112" s="148" t="s">
        <v>307</v>
      </c>
      <c r="J112" s="149" t="s">
        <v>15</v>
      </c>
      <c r="K112" s="158">
        <v>324.7</v>
      </c>
      <c r="L112" s="148" t="s">
        <v>307</v>
      </c>
      <c r="M112" s="149" t="s">
        <v>15</v>
      </c>
      <c r="N112" s="158" t="s">
        <v>321</v>
      </c>
      <c r="O112" s="148" t="s">
        <v>36</v>
      </c>
      <c r="P112" s="149" t="s">
        <v>15</v>
      </c>
      <c r="Q112" s="158">
        <v>48942.46</v>
      </c>
      <c r="R112" s="148" t="s">
        <v>307</v>
      </c>
      <c r="S112" s="149" t="s">
        <v>15</v>
      </c>
      <c r="T112" s="215">
        <f t="shared" si="12"/>
        <v>219133.55</v>
      </c>
      <c r="U112" s="216" t="s">
        <v>307</v>
      </c>
      <c r="V112" s="217" t="s">
        <v>15</v>
      </c>
      <c r="W112" s="215">
        <f t="shared" si="13"/>
        <v>41875.699999999997</v>
      </c>
      <c r="X112" s="216" t="s">
        <v>307</v>
      </c>
      <c r="Y112" s="217" t="s">
        <v>15</v>
      </c>
      <c r="Z112" s="215">
        <v>0</v>
      </c>
      <c r="AA112" s="216" t="s">
        <v>307</v>
      </c>
      <c r="AB112" s="217" t="s">
        <v>15</v>
      </c>
      <c r="AC112" s="215">
        <v>32649.9</v>
      </c>
      <c r="AD112" s="216" t="s">
        <v>307</v>
      </c>
      <c r="AE112" s="217" t="s">
        <v>15</v>
      </c>
      <c r="AF112" s="215">
        <v>9225.7999999999993</v>
      </c>
      <c r="AG112" s="216" t="s">
        <v>307</v>
      </c>
      <c r="AH112" s="217" t="s">
        <v>15</v>
      </c>
      <c r="AI112" s="215" t="s">
        <v>321</v>
      </c>
      <c r="AJ112" s="216" t="s">
        <v>307</v>
      </c>
      <c r="AK112" s="217" t="s">
        <v>15</v>
      </c>
      <c r="AL112" s="215" t="s">
        <v>321</v>
      </c>
      <c r="AM112" s="148" t="s">
        <v>307</v>
      </c>
      <c r="AN112" s="149" t="s">
        <v>15</v>
      </c>
      <c r="AO112" s="156">
        <f t="shared" si="11"/>
        <v>177257.85</v>
      </c>
      <c r="AP112" s="148" t="s">
        <v>307</v>
      </c>
      <c r="AQ112" s="149" t="s">
        <v>15</v>
      </c>
      <c r="AR112" s="158" t="s">
        <v>321</v>
      </c>
      <c r="AS112" s="148" t="s">
        <v>36</v>
      </c>
      <c r="AT112" s="149" t="s">
        <v>15</v>
      </c>
      <c r="AU112" s="215">
        <v>0</v>
      </c>
      <c r="AV112" s="216" t="s">
        <v>36</v>
      </c>
      <c r="AW112" s="217" t="s">
        <v>15</v>
      </c>
      <c r="AX112" s="215">
        <f>110949.5-176</f>
        <v>110773.5</v>
      </c>
      <c r="AY112" s="216" t="s">
        <v>307</v>
      </c>
      <c r="AZ112" s="217" t="s">
        <v>15</v>
      </c>
      <c r="BA112" s="215">
        <v>66484.350000000006</v>
      </c>
      <c r="BB112" s="148" t="s">
        <v>307</v>
      </c>
      <c r="BC112" s="149" t="s">
        <v>15</v>
      </c>
      <c r="BD112" s="160">
        <v>155.25</v>
      </c>
      <c r="BE112" s="148" t="s">
        <v>307</v>
      </c>
      <c r="BF112" s="149" t="s">
        <v>15</v>
      </c>
      <c r="BG112" s="158" t="s">
        <v>321</v>
      </c>
      <c r="BH112" s="148" t="s">
        <v>36</v>
      </c>
      <c r="BI112" s="149" t="s">
        <v>15</v>
      </c>
      <c r="BJ112" s="158">
        <v>235445.75</v>
      </c>
      <c r="BK112" s="148" t="s">
        <v>307</v>
      </c>
      <c r="BL112" s="149" t="s">
        <v>15</v>
      </c>
      <c r="BM112" s="158" t="s">
        <v>321</v>
      </c>
      <c r="BN112" s="148" t="s">
        <v>36</v>
      </c>
      <c r="BO112" s="149" t="s">
        <v>15</v>
      </c>
      <c r="BP112" s="158">
        <v>4337.8999999999996</v>
      </c>
      <c r="BQ112" s="148" t="s">
        <v>307</v>
      </c>
      <c r="BR112" s="149" t="s">
        <v>15</v>
      </c>
      <c r="BS112" s="158">
        <v>155073.04999999999</v>
      </c>
      <c r="BT112" s="148" t="s">
        <v>307</v>
      </c>
      <c r="BU112" s="149" t="s">
        <v>15</v>
      </c>
      <c r="BV112" s="158">
        <v>76034.8</v>
      </c>
      <c r="BW112" s="148" t="s">
        <v>307</v>
      </c>
      <c r="BX112" s="149" t="s">
        <v>15</v>
      </c>
      <c r="BY112" s="158">
        <v>155.25</v>
      </c>
      <c r="BZ112" s="148" t="s">
        <v>307</v>
      </c>
      <c r="CA112" s="149" t="s">
        <v>15</v>
      </c>
      <c r="CB112" s="158">
        <v>48942.46</v>
      </c>
      <c r="CC112" s="148" t="s">
        <v>307</v>
      </c>
      <c r="CD112" s="149" t="s">
        <v>15</v>
      </c>
      <c r="CE112" s="170">
        <v>144763.22497891239</v>
      </c>
      <c r="CF112" s="148" t="s">
        <v>307</v>
      </c>
      <c r="CG112" s="149" t="s">
        <v>15</v>
      </c>
      <c r="CH112" s="170">
        <v>139780.2350210876</v>
      </c>
      <c r="CI112" s="148" t="s">
        <v>307</v>
      </c>
      <c r="CJ112" s="149" t="s">
        <v>15</v>
      </c>
      <c r="CK112" s="170">
        <v>153478.82497891242</v>
      </c>
      <c r="CL112" s="148" t="s">
        <v>307</v>
      </c>
      <c r="CM112" s="149" t="s">
        <v>15</v>
      </c>
      <c r="CN112" s="170">
        <v>131064.63502108758</v>
      </c>
      <c r="CO112" s="148" t="s">
        <v>307</v>
      </c>
      <c r="CP112" s="149" t="s">
        <v>15</v>
      </c>
      <c r="CQ112" s="158">
        <v>161487.95000000001</v>
      </c>
      <c r="CR112" s="148" t="s">
        <v>307</v>
      </c>
      <c r="CS112" s="84" t="s">
        <v>15</v>
      </c>
      <c r="CT112" s="102"/>
    </row>
    <row r="113" spans="1:98" ht="12" customHeight="1" x14ac:dyDescent="0.2">
      <c r="A113" s="81" t="s">
        <v>296</v>
      </c>
      <c r="B113" s="156">
        <f t="shared" si="10"/>
        <v>14922.279999999999</v>
      </c>
      <c r="C113" s="148" t="s">
        <v>307</v>
      </c>
      <c r="D113" s="149" t="s">
        <v>15</v>
      </c>
      <c r="E113" s="160">
        <v>4222.3100000000004</v>
      </c>
      <c r="F113" s="148" t="s">
        <v>307</v>
      </c>
      <c r="G113" s="149" t="s">
        <v>15</v>
      </c>
      <c r="H113" s="158">
        <v>10304.57</v>
      </c>
      <c r="I113" s="148" t="s">
        <v>307</v>
      </c>
      <c r="J113" s="149" t="s">
        <v>15</v>
      </c>
      <c r="K113" s="158">
        <v>395.4</v>
      </c>
      <c r="L113" s="148" t="s">
        <v>307</v>
      </c>
      <c r="M113" s="149" t="s">
        <v>15</v>
      </c>
      <c r="N113" s="158" t="s">
        <v>321</v>
      </c>
      <c r="O113" s="148" t="s">
        <v>36</v>
      </c>
      <c r="P113" s="149" t="s">
        <v>15</v>
      </c>
      <c r="Q113" s="158">
        <v>52136.27</v>
      </c>
      <c r="R113" s="148" t="s">
        <v>307</v>
      </c>
      <c r="S113" s="149" t="s">
        <v>15</v>
      </c>
      <c r="T113" s="215">
        <f t="shared" si="12"/>
        <v>223717.48</v>
      </c>
      <c r="U113" s="216" t="s">
        <v>307</v>
      </c>
      <c r="V113" s="217" t="s">
        <v>15</v>
      </c>
      <c r="W113" s="215">
        <f t="shared" si="13"/>
        <v>35193.599999999999</v>
      </c>
      <c r="X113" s="216" t="s">
        <v>307</v>
      </c>
      <c r="Y113" s="217" t="s">
        <v>15</v>
      </c>
      <c r="Z113" s="215">
        <v>0</v>
      </c>
      <c r="AA113" s="216" t="s">
        <v>307</v>
      </c>
      <c r="AB113" s="217" t="s">
        <v>15</v>
      </c>
      <c r="AC113" s="215">
        <v>27122.2</v>
      </c>
      <c r="AD113" s="216" t="s">
        <v>307</v>
      </c>
      <c r="AE113" s="217" t="s">
        <v>15</v>
      </c>
      <c r="AF113" s="215">
        <v>8071.4</v>
      </c>
      <c r="AG113" s="216" t="s">
        <v>307</v>
      </c>
      <c r="AH113" s="217" t="s">
        <v>15</v>
      </c>
      <c r="AI113" s="215" t="s">
        <v>321</v>
      </c>
      <c r="AJ113" s="216" t="s">
        <v>307</v>
      </c>
      <c r="AK113" s="217" t="s">
        <v>15</v>
      </c>
      <c r="AL113" s="215" t="s">
        <v>321</v>
      </c>
      <c r="AM113" s="148" t="s">
        <v>307</v>
      </c>
      <c r="AN113" s="149" t="s">
        <v>15</v>
      </c>
      <c r="AO113" s="156">
        <f t="shared" si="11"/>
        <v>188523.88</v>
      </c>
      <c r="AP113" s="148" t="s">
        <v>307</v>
      </c>
      <c r="AQ113" s="149" t="s">
        <v>15</v>
      </c>
      <c r="AR113" s="158" t="s">
        <v>321</v>
      </c>
      <c r="AS113" s="148" t="s">
        <v>36</v>
      </c>
      <c r="AT113" s="149" t="s">
        <v>15</v>
      </c>
      <c r="AU113" s="215">
        <v>0</v>
      </c>
      <c r="AV113" s="216" t="s">
        <v>36</v>
      </c>
      <c r="AW113" s="217" t="s">
        <v>15</v>
      </c>
      <c r="AX113" s="215">
        <f>118478.6-242.6</f>
        <v>118236</v>
      </c>
      <c r="AY113" s="216" t="s">
        <v>307</v>
      </c>
      <c r="AZ113" s="217" t="s">
        <v>15</v>
      </c>
      <c r="BA113" s="215">
        <v>70287.88</v>
      </c>
      <c r="BB113" s="148" t="s">
        <v>307</v>
      </c>
      <c r="BC113" s="149" t="s">
        <v>15</v>
      </c>
      <c r="BD113" s="160">
        <v>164.17</v>
      </c>
      <c r="BE113" s="148" t="s">
        <v>307</v>
      </c>
      <c r="BF113" s="149" t="s">
        <v>15</v>
      </c>
      <c r="BG113" s="158" t="s">
        <v>321</v>
      </c>
      <c r="BH113" s="148" t="s">
        <v>36</v>
      </c>
      <c r="BI113" s="149" t="s">
        <v>15</v>
      </c>
      <c r="BJ113" s="158">
        <v>238639.35</v>
      </c>
      <c r="BK113" s="148" t="s">
        <v>307</v>
      </c>
      <c r="BL113" s="149" t="s">
        <v>15</v>
      </c>
      <c r="BM113" s="158" t="s">
        <v>321</v>
      </c>
      <c r="BN113" s="148" t="s">
        <v>36</v>
      </c>
      <c r="BO113" s="149" t="s">
        <v>15</v>
      </c>
      <c r="BP113" s="158">
        <v>4222.3100000000004</v>
      </c>
      <c r="BQ113" s="148" t="s">
        <v>307</v>
      </c>
      <c r="BR113" s="149" t="s">
        <v>15</v>
      </c>
      <c r="BS113" s="158">
        <v>155662.32999999999</v>
      </c>
      <c r="BT113" s="148" t="s">
        <v>307</v>
      </c>
      <c r="BU113" s="149" t="s">
        <v>15</v>
      </c>
      <c r="BV113" s="158">
        <v>78754.710000000006</v>
      </c>
      <c r="BW113" s="148" t="s">
        <v>307</v>
      </c>
      <c r="BX113" s="149" t="s">
        <v>15</v>
      </c>
      <c r="BY113" s="158">
        <v>164.17</v>
      </c>
      <c r="BZ113" s="148" t="s">
        <v>307</v>
      </c>
      <c r="CA113" s="149" t="s">
        <v>15</v>
      </c>
      <c r="CB113" s="158">
        <v>52136.27</v>
      </c>
      <c r="CC113" s="148" t="s">
        <v>307</v>
      </c>
      <c r="CD113" s="149" t="s">
        <v>15</v>
      </c>
      <c r="CE113" s="170">
        <v>159152.57014670345</v>
      </c>
      <c r="CF113" s="148" t="s">
        <v>307</v>
      </c>
      <c r="CG113" s="149" t="s">
        <v>15</v>
      </c>
      <c r="CH113" s="170">
        <v>131787.21985329658</v>
      </c>
      <c r="CI113" s="148" t="s">
        <v>307</v>
      </c>
      <c r="CJ113" s="149" t="s">
        <v>15</v>
      </c>
      <c r="CK113" s="170">
        <v>160795.51014670345</v>
      </c>
      <c r="CL113" s="148" t="s">
        <v>307</v>
      </c>
      <c r="CM113" s="149" t="s">
        <v>15</v>
      </c>
      <c r="CN113" s="170">
        <v>130144.2798532966</v>
      </c>
      <c r="CO113" s="148" t="s">
        <v>307</v>
      </c>
      <c r="CP113" s="149" t="s">
        <v>15</v>
      </c>
      <c r="CQ113" s="158">
        <v>165473.60999999999</v>
      </c>
      <c r="CR113" s="148" t="s">
        <v>307</v>
      </c>
      <c r="CS113" s="84" t="s">
        <v>15</v>
      </c>
      <c r="CT113" s="102"/>
    </row>
    <row r="114" spans="1:98" ht="12" customHeight="1" x14ac:dyDescent="0.2">
      <c r="A114" s="81" t="s">
        <v>297</v>
      </c>
      <c r="B114" s="156">
        <f t="shared" si="10"/>
        <v>11756.16</v>
      </c>
      <c r="C114" s="148" t="s">
        <v>307</v>
      </c>
      <c r="D114" s="149" t="s">
        <v>15</v>
      </c>
      <c r="E114" s="160">
        <v>3507.55</v>
      </c>
      <c r="F114" s="148" t="s">
        <v>307</v>
      </c>
      <c r="G114" s="149" t="s">
        <v>15</v>
      </c>
      <c r="H114" s="158">
        <v>7824.07</v>
      </c>
      <c r="I114" s="148" t="s">
        <v>307</v>
      </c>
      <c r="J114" s="149" t="s">
        <v>15</v>
      </c>
      <c r="K114" s="158">
        <v>424.54</v>
      </c>
      <c r="L114" s="148" t="s">
        <v>307</v>
      </c>
      <c r="M114" s="149" t="s">
        <v>15</v>
      </c>
      <c r="N114" s="158" t="s">
        <v>321</v>
      </c>
      <c r="O114" s="148" t="s">
        <v>36</v>
      </c>
      <c r="P114" s="149" t="s">
        <v>15</v>
      </c>
      <c r="Q114" s="158">
        <v>57570.3</v>
      </c>
      <c r="R114" s="148" t="s">
        <v>307</v>
      </c>
      <c r="S114" s="149" t="s">
        <v>15</v>
      </c>
      <c r="T114" s="215">
        <f t="shared" si="12"/>
        <v>233912.19</v>
      </c>
      <c r="U114" s="216" t="s">
        <v>307</v>
      </c>
      <c r="V114" s="217" t="s">
        <v>15</v>
      </c>
      <c r="W114" s="215">
        <f t="shared" si="13"/>
        <v>41939.99</v>
      </c>
      <c r="X114" s="216" t="s">
        <v>307</v>
      </c>
      <c r="Y114" s="217" t="s">
        <v>15</v>
      </c>
      <c r="Z114" s="215">
        <v>0</v>
      </c>
      <c r="AA114" s="216" t="s">
        <v>307</v>
      </c>
      <c r="AB114" s="217" t="s">
        <v>15</v>
      </c>
      <c r="AC114" s="215">
        <v>27617.43</v>
      </c>
      <c r="AD114" s="216" t="s">
        <v>307</v>
      </c>
      <c r="AE114" s="217" t="s">
        <v>15</v>
      </c>
      <c r="AF114" s="215">
        <v>14322.56</v>
      </c>
      <c r="AG114" s="216" t="s">
        <v>307</v>
      </c>
      <c r="AH114" s="217" t="s">
        <v>15</v>
      </c>
      <c r="AI114" s="215" t="s">
        <v>321</v>
      </c>
      <c r="AJ114" s="216" t="s">
        <v>307</v>
      </c>
      <c r="AK114" s="217" t="s">
        <v>15</v>
      </c>
      <c r="AL114" s="215" t="s">
        <v>321</v>
      </c>
      <c r="AM114" s="148" t="s">
        <v>307</v>
      </c>
      <c r="AN114" s="149" t="s">
        <v>15</v>
      </c>
      <c r="AO114" s="156">
        <f t="shared" si="11"/>
        <v>191972.2</v>
      </c>
      <c r="AP114" s="148" t="s">
        <v>307</v>
      </c>
      <c r="AQ114" s="149" t="s">
        <v>15</v>
      </c>
      <c r="AR114" s="158" t="s">
        <v>321</v>
      </c>
      <c r="AS114" s="148" t="s">
        <v>36</v>
      </c>
      <c r="AT114" s="149" t="s">
        <v>15</v>
      </c>
      <c r="AU114" s="215">
        <v>0</v>
      </c>
      <c r="AV114" s="216" t="s">
        <v>36</v>
      </c>
      <c r="AW114" s="217" t="s">
        <v>15</v>
      </c>
      <c r="AX114" s="215">
        <v>129724.22</v>
      </c>
      <c r="AY114" s="216" t="s">
        <v>307</v>
      </c>
      <c r="AZ114" s="217" t="s">
        <v>15</v>
      </c>
      <c r="BA114" s="215">
        <v>62247.98000000001</v>
      </c>
      <c r="BB114" s="148" t="s">
        <v>307</v>
      </c>
      <c r="BC114" s="149" t="s">
        <v>15</v>
      </c>
      <c r="BD114" s="160">
        <v>173.67</v>
      </c>
      <c r="BE114" s="148" t="s">
        <v>307</v>
      </c>
      <c r="BF114" s="149" t="s">
        <v>15</v>
      </c>
      <c r="BG114" s="158" t="s">
        <v>321</v>
      </c>
      <c r="BH114" s="148" t="s">
        <v>36</v>
      </c>
      <c r="BI114" s="149" t="s">
        <v>15</v>
      </c>
      <c r="BJ114" s="158">
        <v>245668.45</v>
      </c>
      <c r="BK114" s="148" t="s">
        <v>307</v>
      </c>
      <c r="BL114" s="149" t="s">
        <v>15</v>
      </c>
      <c r="BM114" s="158" t="s">
        <v>321</v>
      </c>
      <c r="BN114" s="148" t="s">
        <v>36</v>
      </c>
      <c r="BO114" s="149" t="s">
        <v>15</v>
      </c>
      <c r="BP114" s="158">
        <v>3507.55</v>
      </c>
      <c r="BQ114" s="148" t="s">
        <v>307</v>
      </c>
      <c r="BR114" s="149" t="s">
        <v>15</v>
      </c>
      <c r="BS114" s="158">
        <v>165165.72</v>
      </c>
      <c r="BT114" s="148" t="s">
        <v>307</v>
      </c>
      <c r="BU114" s="149" t="s">
        <v>15</v>
      </c>
      <c r="BV114" s="158">
        <v>76995.179999999993</v>
      </c>
      <c r="BW114" s="148" t="s">
        <v>307</v>
      </c>
      <c r="BX114" s="149" t="s">
        <v>15</v>
      </c>
      <c r="BY114" s="158">
        <v>173.67</v>
      </c>
      <c r="BZ114" s="148" t="s">
        <v>307</v>
      </c>
      <c r="CA114" s="149" t="s">
        <v>15</v>
      </c>
      <c r="CB114" s="158">
        <v>57570.3</v>
      </c>
      <c r="CC114" s="148" t="s">
        <v>307</v>
      </c>
      <c r="CD114" s="149" t="s">
        <v>15</v>
      </c>
      <c r="CE114" s="170">
        <v>162719.77000000002</v>
      </c>
      <c r="CF114" s="148" t="s">
        <v>307</v>
      </c>
      <c r="CG114" s="149" t="s">
        <v>15</v>
      </c>
      <c r="CH114" s="170">
        <v>140692.65</v>
      </c>
      <c r="CI114" s="148" t="s">
        <v>307</v>
      </c>
      <c r="CJ114" s="149" t="s">
        <v>15</v>
      </c>
      <c r="CK114" s="170">
        <v>173999.96999999997</v>
      </c>
      <c r="CL114" s="148" t="s">
        <v>307</v>
      </c>
      <c r="CM114" s="149" t="s">
        <v>15</v>
      </c>
      <c r="CN114" s="170">
        <v>129412.45</v>
      </c>
      <c r="CO114" s="148" t="s">
        <v>307</v>
      </c>
      <c r="CP114" s="149" t="s">
        <v>15</v>
      </c>
      <c r="CQ114" s="158">
        <v>176136.16</v>
      </c>
      <c r="CR114" s="148" t="s">
        <v>307</v>
      </c>
      <c r="CS114" s="84" t="s">
        <v>15</v>
      </c>
      <c r="CT114" s="102"/>
    </row>
    <row r="115" spans="1:98" ht="12" customHeight="1" x14ac:dyDescent="0.2">
      <c r="A115" s="81" t="s">
        <v>298</v>
      </c>
      <c r="B115" s="156">
        <f t="shared" si="10"/>
        <v>14438.43</v>
      </c>
      <c r="C115" s="148" t="s">
        <v>307</v>
      </c>
      <c r="D115" s="149" t="s">
        <v>15</v>
      </c>
      <c r="E115" s="160">
        <v>4331.5</v>
      </c>
      <c r="F115" s="148" t="s">
        <v>307</v>
      </c>
      <c r="G115" s="149" t="s">
        <v>15</v>
      </c>
      <c r="H115" s="158">
        <v>9659.3700000000008</v>
      </c>
      <c r="I115" s="148" t="s">
        <v>307</v>
      </c>
      <c r="J115" s="149" t="s">
        <v>15</v>
      </c>
      <c r="K115" s="158">
        <v>447.56</v>
      </c>
      <c r="L115" s="148" t="s">
        <v>307</v>
      </c>
      <c r="M115" s="149" t="s">
        <v>15</v>
      </c>
      <c r="N115" s="158" t="s">
        <v>321</v>
      </c>
      <c r="O115" s="148" t="s">
        <v>36</v>
      </c>
      <c r="P115" s="149" t="s">
        <v>15</v>
      </c>
      <c r="Q115" s="158">
        <v>58119.98</v>
      </c>
      <c r="R115" s="148" t="s">
        <v>307</v>
      </c>
      <c r="S115" s="149" t="s">
        <v>15</v>
      </c>
      <c r="T115" s="215">
        <f t="shared" si="12"/>
        <v>233247.09000000003</v>
      </c>
      <c r="U115" s="216" t="s">
        <v>307</v>
      </c>
      <c r="V115" s="217" t="s">
        <v>15</v>
      </c>
      <c r="W115" s="215">
        <f t="shared" si="13"/>
        <v>48754.604399999997</v>
      </c>
      <c r="X115" s="216" t="s">
        <v>307</v>
      </c>
      <c r="Y115" s="217" t="s">
        <v>15</v>
      </c>
      <c r="Z115" s="215">
        <v>0</v>
      </c>
      <c r="AA115" s="216" t="s">
        <v>307</v>
      </c>
      <c r="AB115" s="217" t="s">
        <v>15</v>
      </c>
      <c r="AC115" s="215">
        <v>35401.040000000001</v>
      </c>
      <c r="AD115" s="216" t="s">
        <v>307</v>
      </c>
      <c r="AE115" s="217" t="s">
        <v>15</v>
      </c>
      <c r="AF115" s="215">
        <v>13353.564399999997</v>
      </c>
      <c r="AG115" s="216" t="s">
        <v>307</v>
      </c>
      <c r="AH115" s="217" t="s">
        <v>15</v>
      </c>
      <c r="AI115" s="215" t="s">
        <v>321</v>
      </c>
      <c r="AJ115" s="216" t="s">
        <v>307</v>
      </c>
      <c r="AK115" s="217" t="s">
        <v>15</v>
      </c>
      <c r="AL115" s="215" t="s">
        <v>321</v>
      </c>
      <c r="AM115" s="148" t="s">
        <v>307</v>
      </c>
      <c r="AN115" s="149" t="s">
        <v>15</v>
      </c>
      <c r="AO115" s="156">
        <f t="shared" si="11"/>
        <v>184492.48560000001</v>
      </c>
      <c r="AP115" s="148" t="s">
        <v>307</v>
      </c>
      <c r="AQ115" s="149" t="s">
        <v>15</v>
      </c>
      <c r="AR115" s="158" t="s">
        <v>321</v>
      </c>
      <c r="AS115" s="148" t="s">
        <v>36</v>
      </c>
      <c r="AT115" s="149" t="s">
        <v>15</v>
      </c>
      <c r="AU115" s="215">
        <v>0</v>
      </c>
      <c r="AV115" s="216" t="s">
        <v>36</v>
      </c>
      <c r="AW115" s="217" t="s">
        <v>15</v>
      </c>
      <c r="AX115" s="215">
        <v>122805.98000000001</v>
      </c>
      <c r="AY115" s="216" t="s">
        <v>307</v>
      </c>
      <c r="AZ115" s="217" t="s">
        <v>15</v>
      </c>
      <c r="BA115" s="215">
        <v>61686.505600000011</v>
      </c>
      <c r="BB115" s="148" t="s">
        <v>307</v>
      </c>
      <c r="BC115" s="149" t="s">
        <v>15</v>
      </c>
      <c r="BD115" s="160">
        <v>183.17</v>
      </c>
      <c r="BE115" s="148" t="s">
        <v>307</v>
      </c>
      <c r="BF115" s="149" t="s">
        <v>15</v>
      </c>
      <c r="BG115" s="158" t="s">
        <v>321</v>
      </c>
      <c r="BH115" s="148" t="s">
        <v>36</v>
      </c>
      <c r="BI115" s="149" t="s">
        <v>15</v>
      </c>
      <c r="BJ115" s="158">
        <v>247685.52</v>
      </c>
      <c r="BK115" s="148" t="s">
        <v>307</v>
      </c>
      <c r="BL115" s="149" t="s">
        <v>15</v>
      </c>
      <c r="BM115" s="158" t="s">
        <v>321</v>
      </c>
      <c r="BN115" s="148" t="s">
        <v>36</v>
      </c>
      <c r="BO115" s="149" t="s">
        <v>15</v>
      </c>
      <c r="BP115" s="158">
        <v>4331.5</v>
      </c>
      <c r="BQ115" s="148" t="s">
        <v>307</v>
      </c>
      <c r="BR115" s="149" t="s">
        <v>15</v>
      </c>
      <c r="BS115" s="158">
        <v>167866.39</v>
      </c>
      <c r="BT115" s="148" t="s">
        <v>307</v>
      </c>
      <c r="BU115" s="149" t="s">
        <v>15</v>
      </c>
      <c r="BV115" s="158">
        <v>75487.63</v>
      </c>
      <c r="BW115" s="148" t="s">
        <v>307</v>
      </c>
      <c r="BX115" s="149" t="s">
        <v>15</v>
      </c>
      <c r="BY115" s="158">
        <v>183.17</v>
      </c>
      <c r="BZ115" s="148" t="s">
        <v>307</v>
      </c>
      <c r="CA115" s="149" t="s">
        <v>15</v>
      </c>
      <c r="CB115" s="158">
        <v>58119.98</v>
      </c>
      <c r="CC115" s="148" t="s">
        <v>307</v>
      </c>
      <c r="CD115" s="149" t="s">
        <v>15</v>
      </c>
      <c r="CE115" s="170">
        <v>165268.54999999996</v>
      </c>
      <c r="CF115" s="148" t="s">
        <v>307</v>
      </c>
      <c r="CG115" s="149" t="s">
        <v>15</v>
      </c>
      <c r="CH115" s="170">
        <v>140720.12000000002</v>
      </c>
      <c r="CI115" s="148" t="s">
        <v>307</v>
      </c>
      <c r="CJ115" s="149" t="s">
        <v>15</v>
      </c>
      <c r="CK115" s="170">
        <v>174545.37</v>
      </c>
      <c r="CL115" s="148" t="s">
        <v>307</v>
      </c>
      <c r="CM115" s="149" t="s">
        <v>15</v>
      </c>
      <c r="CN115" s="170">
        <v>131443.29999999999</v>
      </c>
      <c r="CO115" s="148" t="s">
        <v>307</v>
      </c>
      <c r="CP115" s="149" t="s">
        <v>15</v>
      </c>
      <c r="CQ115" s="158">
        <v>181296.85</v>
      </c>
      <c r="CR115" s="148" t="s">
        <v>307</v>
      </c>
      <c r="CS115" s="84" t="s">
        <v>15</v>
      </c>
      <c r="CT115" s="102"/>
    </row>
    <row r="116" spans="1:98" ht="12" customHeight="1" x14ac:dyDescent="0.2">
      <c r="A116" s="81" t="s">
        <v>299</v>
      </c>
      <c r="B116" s="156">
        <f t="shared" si="10"/>
        <v>14514.25</v>
      </c>
      <c r="C116" s="148" t="s">
        <v>307</v>
      </c>
      <c r="D116" s="149" t="s">
        <v>15</v>
      </c>
      <c r="E116" s="160">
        <v>4138.97</v>
      </c>
      <c r="F116" s="148" t="s">
        <v>307</v>
      </c>
      <c r="G116" s="149" t="s">
        <v>15</v>
      </c>
      <c r="H116" s="158">
        <v>9924.14</v>
      </c>
      <c r="I116" s="148" t="s">
        <v>307</v>
      </c>
      <c r="J116" s="149" t="s">
        <v>15</v>
      </c>
      <c r="K116" s="158">
        <v>451.14</v>
      </c>
      <c r="L116" s="148" t="s">
        <v>307</v>
      </c>
      <c r="M116" s="149" t="s">
        <v>15</v>
      </c>
      <c r="N116" s="158" t="s">
        <v>321</v>
      </c>
      <c r="O116" s="148" t="s">
        <v>36</v>
      </c>
      <c r="P116" s="149" t="s">
        <v>15</v>
      </c>
      <c r="Q116" s="158">
        <v>56507.57</v>
      </c>
      <c r="R116" s="148" t="s">
        <v>307</v>
      </c>
      <c r="S116" s="149" t="s">
        <v>15</v>
      </c>
      <c r="T116" s="215">
        <f t="shared" si="12"/>
        <v>234519.08999999997</v>
      </c>
      <c r="U116" s="216" t="s">
        <v>307</v>
      </c>
      <c r="V116" s="217" t="s">
        <v>15</v>
      </c>
      <c r="W116" s="215">
        <f t="shared" si="13"/>
        <v>36354.298320000002</v>
      </c>
      <c r="X116" s="216" t="s">
        <v>307</v>
      </c>
      <c r="Y116" s="217" t="s">
        <v>15</v>
      </c>
      <c r="Z116" s="215">
        <v>0</v>
      </c>
      <c r="AA116" s="216" t="s">
        <v>307</v>
      </c>
      <c r="AB116" s="217" t="s">
        <v>15</v>
      </c>
      <c r="AC116" s="215">
        <v>24206.940000000002</v>
      </c>
      <c r="AD116" s="216" t="s">
        <v>307</v>
      </c>
      <c r="AE116" s="217" t="s">
        <v>15</v>
      </c>
      <c r="AF116" s="215">
        <v>12147.358320000003</v>
      </c>
      <c r="AG116" s="216" t="s">
        <v>307</v>
      </c>
      <c r="AH116" s="217" t="s">
        <v>15</v>
      </c>
      <c r="AI116" s="215" t="s">
        <v>321</v>
      </c>
      <c r="AJ116" s="216" t="s">
        <v>307</v>
      </c>
      <c r="AK116" s="217" t="s">
        <v>15</v>
      </c>
      <c r="AL116" s="215" t="s">
        <v>321</v>
      </c>
      <c r="AM116" s="148" t="s">
        <v>307</v>
      </c>
      <c r="AN116" s="149" t="s">
        <v>15</v>
      </c>
      <c r="AO116" s="156">
        <f t="shared" si="11"/>
        <v>198164.79167999997</v>
      </c>
      <c r="AP116" s="148" t="s">
        <v>307</v>
      </c>
      <c r="AQ116" s="149" t="s">
        <v>15</v>
      </c>
      <c r="AR116" s="158" t="s">
        <v>321</v>
      </c>
      <c r="AS116" s="148" t="s">
        <v>36</v>
      </c>
      <c r="AT116" s="149" t="s">
        <v>15</v>
      </c>
      <c r="AU116" s="215">
        <v>0</v>
      </c>
      <c r="AV116" s="216" t="s">
        <v>36</v>
      </c>
      <c r="AW116" s="217" t="s">
        <v>15</v>
      </c>
      <c r="AX116" s="215">
        <v>136605.40999999997</v>
      </c>
      <c r="AY116" s="216" t="s">
        <v>307</v>
      </c>
      <c r="AZ116" s="217" t="s">
        <v>15</v>
      </c>
      <c r="BA116" s="215">
        <v>61559.381680000006</v>
      </c>
      <c r="BB116" s="148" t="s">
        <v>307</v>
      </c>
      <c r="BC116" s="149" t="s">
        <v>15</v>
      </c>
      <c r="BD116" s="160">
        <v>192.67</v>
      </c>
      <c r="BE116" s="148" t="s">
        <v>307</v>
      </c>
      <c r="BF116" s="149" t="s">
        <v>15</v>
      </c>
      <c r="BG116" s="158" t="s">
        <v>321</v>
      </c>
      <c r="BH116" s="148" t="s">
        <v>36</v>
      </c>
      <c r="BI116" s="149" t="s">
        <v>15</v>
      </c>
      <c r="BJ116" s="158">
        <v>249033.34</v>
      </c>
      <c r="BK116" s="148" t="s">
        <v>307</v>
      </c>
      <c r="BL116" s="149" t="s">
        <v>15</v>
      </c>
      <c r="BM116" s="158" t="s">
        <v>321</v>
      </c>
      <c r="BN116" s="148" t="s">
        <v>36</v>
      </c>
      <c r="BO116" s="149" t="s">
        <v>15</v>
      </c>
      <c r="BP116" s="158">
        <v>4138.97</v>
      </c>
      <c r="BQ116" s="148" t="s">
        <v>307</v>
      </c>
      <c r="BR116" s="149" t="s">
        <v>15</v>
      </c>
      <c r="BS116" s="158">
        <v>170736.49</v>
      </c>
      <c r="BT116" s="148" t="s">
        <v>307</v>
      </c>
      <c r="BU116" s="149" t="s">
        <v>15</v>
      </c>
      <c r="BV116" s="158">
        <v>74157.88</v>
      </c>
      <c r="BW116" s="148" t="s">
        <v>307</v>
      </c>
      <c r="BX116" s="149" t="s">
        <v>15</v>
      </c>
      <c r="BY116" s="158">
        <v>192.67</v>
      </c>
      <c r="BZ116" s="148" t="s">
        <v>307</v>
      </c>
      <c r="CA116" s="149" t="s">
        <v>15</v>
      </c>
      <c r="CB116" s="158">
        <v>56507.57</v>
      </c>
      <c r="CC116" s="148" t="s">
        <v>307</v>
      </c>
      <c r="CD116" s="149" t="s">
        <v>15</v>
      </c>
      <c r="CE116" s="170">
        <v>167145.23999999996</v>
      </c>
      <c r="CF116" s="148" t="s">
        <v>307</v>
      </c>
      <c r="CG116" s="149" t="s">
        <v>15</v>
      </c>
      <c r="CH116" s="170">
        <v>138588.34</v>
      </c>
      <c r="CI116" s="148" t="s">
        <v>307</v>
      </c>
      <c r="CJ116" s="149" t="s">
        <v>15</v>
      </c>
      <c r="CK116" s="170">
        <v>175445.87999999998</v>
      </c>
      <c r="CL116" s="148" t="s">
        <v>307</v>
      </c>
      <c r="CM116" s="149" t="s">
        <v>15</v>
      </c>
      <c r="CN116" s="170">
        <v>130287.7</v>
      </c>
      <c r="CO116" s="148" t="s">
        <v>307</v>
      </c>
      <c r="CP116" s="149" t="s">
        <v>15</v>
      </c>
      <c r="CQ116" s="158">
        <v>185772.32</v>
      </c>
      <c r="CR116" s="148" t="s">
        <v>307</v>
      </c>
      <c r="CS116" s="84" t="s">
        <v>15</v>
      </c>
      <c r="CT116" s="102"/>
    </row>
    <row r="117" spans="1:98" ht="12" customHeight="1" x14ac:dyDescent="0.2">
      <c r="A117" s="81" t="s">
        <v>300</v>
      </c>
      <c r="B117" s="156">
        <f t="shared" si="10"/>
        <v>17514.560000000001</v>
      </c>
      <c r="C117" s="148" t="s">
        <v>307</v>
      </c>
      <c r="D117" s="149" t="s">
        <v>15</v>
      </c>
      <c r="E117" s="160">
        <v>6754.68</v>
      </c>
      <c r="F117" s="148" t="s">
        <v>307</v>
      </c>
      <c r="G117" s="149" t="s">
        <v>15</v>
      </c>
      <c r="H117" s="158">
        <v>10383.58</v>
      </c>
      <c r="I117" s="148" t="s">
        <v>307</v>
      </c>
      <c r="J117" s="149" t="s">
        <v>15</v>
      </c>
      <c r="K117" s="158">
        <v>376.3</v>
      </c>
      <c r="L117" s="148" t="s">
        <v>307</v>
      </c>
      <c r="M117" s="149" t="s">
        <v>15</v>
      </c>
      <c r="N117" s="158" t="s">
        <v>321</v>
      </c>
      <c r="O117" s="148" t="s">
        <v>36</v>
      </c>
      <c r="P117" s="149" t="s">
        <v>15</v>
      </c>
      <c r="Q117" s="158">
        <v>48464.639999999999</v>
      </c>
      <c r="R117" s="148" t="s">
        <v>307</v>
      </c>
      <c r="S117" s="149" t="s">
        <v>15</v>
      </c>
      <c r="T117" s="215">
        <f t="shared" si="12"/>
        <v>244272.65233800001</v>
      </c>
      <c r="U117" s="216" t="s">
        <v>307</v>
      </c>
      <c r="V117" s="217" t="s">
        <v>15</v>
      </c>
      <c r="W117" s="215">
        <f t="shared" si="13"/>
        <v>37556.7523</v>
      </c>
      <c r="X117" s="216" t="s">
        <v>307</v>
      </c>
      <c r="Y117" s="217" t="s">
        <v>15</v>
      </c>
      <c r="Z117" s="215">
        <v>0</v>
      </c>
      <c r="AA117" s="216" t="s">
        <v>307</v>
      </c>
      <c r="AB117" s="217" t="s">
        <v>15</v>
      </c>
      <c r="AC117" s="215">
        <v>25329.65</v>
      </c>
      <c r="AD117" s="216" t="s">
        <v>307</v>
      </c>
      <c r="AE117" s="217" t="s">
        <v>15</v>
      </c>
      <c r="AF117" s="215">
        <v>12227.102299999999</v>
      </c>
      <c r="AG117" s="216" t="s">
        <v>307</v>
      </c>
      <c r="AH117" s="217" t="s">
        <v>15</v>
      </c>
      <c r="AI117" s="215" t="s">
        <v>321</v>
      </c>
      <c r="AJ117" s="216" t="s">
        <v>307</v>
      </c>
      <c r="AK117" s="217" t="s">
        <v>15</v>
      </c>
      <c r="AL117" s="215" t="s">
        <v>321</v>
      </c>
      <c r="AM117" s="148" t="s">
        <v>307</v>
      </c>
      <c r="AN117" s="149" t="s">
        <v>15</v>
      </c>
      <c r="AO117" s="156">
        <f t="shared" si="11"/>
        <v>206715.90003800002</v>
      </c>
      <c r="AP117" s="148" t="s">
        <v>307</v>
      </c>
      <c r="AQ117" s="149" t="s">
        <v>15</v>
      </c>
      <c r="AR117" s="158" t="s">
        <v>321</v>
      </c>
      <c r="AS117" s="148" t="s">
        <v>36</v>
      </c>
      <c r="AT117" s="149" t="s">
        <v>15</v>
      </c>
      <c r="AU117" s="215">
        <v>0</v>
      </c>
      <c r="AV117" s="216" t="s">
        <v>36</v>
      </c>
      <c r="AW117" s="217" t="s">
        <v>15</v>
      </c>
      <c r="AX117" s="215">
        <v>144986.202338</v>
      </c>
      <c r="AY117" s="216" t="s">
        <v>307</v>
      </c>
      <c r="AZ117" s="217" t="s">
        <v>15</v>
      </c>
      <c r="BA117" s="215">
        <v>61729.697700000004</v>
      </c>
      <c r="BB117" s="148" t="s">
        <v>307</v>
      </c>
      <c r="BC117" s="149" t="s">
        <v>15</v>
      </c>
      <c r="BD117" s="160">
        <v>202.17</v>
      </c>
      <c r="BE117" s="148" t="s">
        <v>307</v>
      </c>
      <c r="BF117" s="149" t="s">
        <v>15</v>
      </c>
      <c r="BG117" s="158" t="s">
        <v>321</v>
      </c>
      <c r="BH117" s="148" t="s">
        <v>36</v>
      </c>
      <c r="BI117" s="149" t="s">
        <v>15</v>
      </c>
      <c r="BJ117" s="158">
        <v>261787.3</v>
      </c>
      <c r="BK117" s="148" t="s">
        <v>307</v>
      </c>
      <c r="BL117" s="149" t="s">
        <v>15</v>
      </c>
      <c r="BM117" s="158" t="s">
        <v>321</v>
      </c>
      <c r="BN117" s="148" t="s">
        <v>36</v>
      </c>
      <c r="BO117" s="149" t="s">
        <v>15</v>
      </c>
      <c r="BP117" s="158">
        <v>6754.68</v>
      </c>
      <c r="BQ117" s="148" t="s">
        <v>307</v>
      </c>
      <c r="BR117" s="149" t="s">
        <v>15</v>
      </c>
      <c r="BS117" s="158">
        <v>180699.43</v>
      </c>
      <c r="BT117" s="148" t="s">
        <v>307</v>
      </c>
      <c r="BU117" s="149" t="s">
        <v>15</v>
      </c>
      <c r="BV117" s="158">
        <v>74333.19</v>
      </c>
      <c r="BW117" s="148" t="s">
        <v>307</v>
      </c>
      <c r="BX117" s="149" t="s">
        <v>15</v>
      </c>
      <c r="BY117" s="158">
        <v>202.17</v>
      </c>
      <c r="BZ117" s="148" t="s">
        <v>307</v>
      </c>
      <c r="CA117" s="149" t="s">
        <v>15</v>
      </c>
      <c r="CB117" s="158">
        <v>48464.639999999999</v>
      </c>
      <c r="CC117" s="148" t="s">
        <v>307</v>
      </c>
      <c r="CD117" s="149" t="s">
        <v>15</v>
      </c>
      <c r="CE117" s="170">
        <v>160087.60756599996</v>
      </c>
      <c r="CF117" s="148" t="s">
        <v>307</v>
      </c>
      <c r="CG117" s="149" t="s">
        <v>15</v>
      </c>
      <c r="CH117" s="170">
        <v>150366.50243399999</v>
      </c>
      <c r="CI117" s="148" t="s">
        <v>307</v>
      </c>
      <c r="CJ117" s="149" t="s">
        <v>15</v>
      </c>
      <c r="CK117" s="170">
        <v>173798.56518799998</v>
      </c>
      <c r="CL117" s="148" t="s">
        <v>307</v>
      </c>
      <c r="CM117" s="149" t="s">
        <v>15</v>
      </c>
      <c r="CN117" s="170">
        <v>136655.54481200001</v>
      </c>
      <c r="CO117" s="148" t="s">
        <v>307</v>
      </c>
      <c r="CP117" s="149" t="s">
        <v>15</v>
      </c>
      <c r="CQ117" s="158">
        <v>199174.28</v>
      </c>
      <c r="CR117" s="148" t="s">
        <v>307</v>
      </c>
      <c r="CS117" s="84" t="s">
        <v>15</v>
      </c>
      <c r="CT117" s="102"/>
    </row>
    <row r="118" spans="1:98" ht="12" customHeight="1" x14ac:dyDescent="0.2">
      <c r="A118" s="81" t="s">
        <v>301</v>
      </c>
      <c r="B118" s="156">
        <f t="shared" si="10"/>
        <v>15867.630000000001</v>
      </c>
      <c r="C118" s="148" t="s">
        <v>307</v>
      </c>
      <c r="D118" s="149" t="s">
        <v>15</v>
      </c>
      <c r="E118" s="160">
        <v>4098.3</v>
      </c>
      <c r="F118" s="148" t="s">
        <v>307</v>
      </c>
      <c r="G118" s="149" t="s">
        <v>15</v>
      </c>
      <c r="H118" s="158">
        <v>11312.32</v>
      </c>
      <c r="I118" s="148" t="s">
        <v>307</v>
      </c>
      <c r="J118" s="149" t="s">
        <v>15</v>
      </c>
      <c r="K118" s="158">
        <v>457.01</v>
      </c>
      <c r="L118" s="148" t="s">
        <v>307</v>
      </c>
      <c r="M118" s="149" t="s">
        <v>15</v>
      </c>
      <c r="N118" s="158" t="s">
        <v>321</v>
      </c>
      <c r="O118" s="148" t="s">
        <v>36</v>
      </c>
      <c r="P118" s="149" t="s">
        <v>15</v>
      </c>
      <c r="Q118" s="158">
        <v>54275.63</v>
      </c>
      <c r="R118" s="148" t="s">
        <v>307</v>
      </c>
      <c r="S118" s="149" t="s">
        <v>15</v>
      </c>
      <c r="T118" s="215">
        <f t="shared" si="12"/>
        <v>239781.04869400003</v>
      </c>
      <c r="U118" s="216" t="s">
        <v>307</v>
      </c>
      <c r="V118" s="217" t="s">
        <v>15</v>
      </c>
      <c r="W118" s="215">
        <f t="shared" si="13"/>
        <v>31945.600139999995</v>
      </c>
      <c r="X118" s="216" t="s">
        <v>307</v>
      </c>
      <c r="Y118" s="217" t="s">
        <v>15</v>
      </c>
      <c r="Z118" s="215">
        <v>0</v>
      </c>
      <c r="AA118" s="216" t="s">
        <v>307</v>
      </c>
      <c r="AB118" s="217" t="s">
        <v>15</v>
      </c>
      <c r="AC118" s="215">
        <v>27796.199999999997</v>
      </c>
      <c r="AD118" s="216" t="s">
        <v>307</v>
      </c>
      <c r="AE118" s="217" t="s">
        <v>15</v>
      </c>
      <c r="AF118" s="215">
        <v>4149.4001399999997</v>
      </c>
      <c r="AG118" s="216" t="s">
        <v>307</v>
      </c>
      <c r="AH118" s="217" t="s">
        <v>15</v>
      </c>
      <c r="AI118" s="215" t="s">
        <v>321</v>
      </c>
      <c r="AJ118" s="216" t="s">
        <v>307</v>
      </c>
      <c r="AK118" s="217" t="s">
        <v>15</v>
      </c>
      <c r="AL118" s="215" t="s">
        <v>321</v>
      </c>
      <c r="AM118" s="148" t="s">
        <v>307</v>
      </c>
      <c r="AN118" s="149" t="s">
        <v>15</v>
      </c>
      <c r="AO118" s="156">
        <f t="shared" si="11"/>
        <v>207835.44855400003</v>
      </c>
      <c r="AP118" s="148" t="s">
        <v>307</v>
      </c>
      <c r="AQ118" s="149" t="s">
        <v>15</v>
      </c>
      <c r="AR118" s="158" t="s">
        <v>321</v>
      </c>
      <c r="AS118" s="148" t="s">
        <v>36</v>
      </c>
      <c r="AT118" s="149" t="s">
        <v>15</v>
      </c>
      <c r="AU118" s="215">
        <v>0</v>
      </c>
      <c r="AV118" s="216" t="s">
        <v>36</v>
      </c>
      <c r="AW118" s="217" t="s">
        <v>15</v>
      </c>
      <c r="AX118" s="215">
        <v>146953.44869400002</v>
      </c>
      <c r="AY118" s="216" t="s">
        <v>307</v>
      </c>
      <c r="AZ118" s="217" t="s">
        <v>15</v>
      </c>
      <c r="BA118" s="215">
        <v>60881.999860000004</v>
      </c>
      <c r="BB118" s="148" t="s">
        <v>307</v>
      </c>
      <c r="BC118" s="149" t="s">
        <v>15</v>
      </c>
      <c r="BD118" s="160">
        <v>210.07</v>
      </c>
      <c r="BE118" s="148" t="s">
        <v>307</v>
      </c>
      <c r="BF118" s="149" t="s">
        <v>15</v>
      </c>
      <c r="BG118" s="158" t="s">
        <v>321</v>
      </c>
      <c r="BH118" s="148" t="s">
        <v>36</v>
      </c>
      <c r="BI118" s="149" t="s">
        <v>15</v>
      </c>
      <c r="BJ118" s="158">
        <v>255648.75</v>
      </c>
      <c r="BK118" s="148" t="s">
        <v>307</v>
      </c>
      <c r="BL118" s="149" t="s">
        <v>15</v>
      </c>
      <c r="BM118" s="158" t="s">
        <v>321</v>
      </c>
      <c r="BN118" s="148" t="s">
        <v>36</v>
      </c>
      <c r="BO118" s="149" t="s">
        <v>15</v>
      </c>
      <c r="BP118" s="158">
        <v>4098.3</v>
      </c>
      <c r="BQ118" s="148" t="s">
        <v>307</v>
      </c>
      <c r="BR118" s="149" t="s">
        <v>15</v>
      </c>
      <c r="BS118" s="158">
        <v>186062.01</v>
      </c>
      <c r="BT118" s="148" t="s">
        <v>307</v>
      </c>
      <c r="BU118" s="149" t="s">
        <v>15</v>
      </c>
      <c r="BV118" s="158">
        <v>65488.44</v>
      </c>
      <c r="BW118" s="148" t="s">
        <v>307</v>
      </c>
      <c r="BX118" s="149" t="s">
        <v>15</v>
      </c>
      <c r="BY118" s="158">
        <v>210.07</v>
      </c>
      <c r="BZ118" s="148" t="s">
        <v>307</v>
      </c>
      <c r="CA118" s="149" t="s">
        <v>15</v>
      </c>
      <c r="CB118" s="158">
        <v>54275.63</v>
      </c>
      <c r="CC118" s="148" t="s">
        <v>307</v>
      </c>
      <c r="CD118" s="149" t="s">
        <v>15</v>
      </c>
      <c r="CE118" s="170">
        <v>171883.47193999999</v>
      </c>
      <c r="CF118" s="148" t="s">
        <v>307</v>
      </c>
      <c r="CG118" s="149" t="s">
        <v>15</v>
      </c>
      <c r="CH118" s="170">
        <v>138250.97806000002</v>
      </c>
      <c r="CI118" s="148" t="s">
        <v>307</v>
      </c>
      <c r="CJ118" s="149" t="s">
        <v>15</v>
      </c>
      <c r="CK118" s="170">
        <v>184004.55000000002</v>
      </c>
      <c r="CL118" s="148" t="s">
        <v>307</v>
      </c>
      <c r="CM118" s="149" t="s">
        <v>15</v>
      </c>
      <c r="CN118" s="170">
        <v>126129.9</v>
      </c>
      <c r="CO118" s="148" t="s">
        <v>307</v>
      </c>
      <c r="CP118" s="149" t="s">
        <v>15</v>
      </c>
      <c r="CQ118" s="158">
        <v>208460.5</v>
      </c>
      <c r="CR118" s="148" t="s">
        <v>307</v>
      </c>
      <c r="CS118" s="84" t="s">
        <v>15</v>
      </c>
      <c r="CT118" s="102"/>
    </row>
    <row r="119" spans="1:98" ht="12" customHeight="1" x14ac:dyDescent="0.2">
      <c r="A119" s="81" t="s">
        <v>302</v>
      </c>
      <c r="B119" s="156">
        <f t="shared" si="10"/>
        <v>15241.51</v>
      </c>
      <c r="C119" s="148" t="s">
        <v>307</v>
      </c>
      <c r="D119" s="149" t="s">
        <v>15</v>
      </c>
      <c r="E119" s="160">
        <v>5104.6000000000004</v>
      </c>
      <c r="F119" s="148" t="s">
        <v>307</v>
      </c>
      <c r="G119" s="149" t="s">
        <v>15</v>
      </c>
      <c r="H119" s="158">
        <v>9625.59</v>
      </c>
      <c r="I119" s="148" t="s">
        <v>307</v>
      </c>
      <c r="J119" s="149" t="s">
        <v>15</v>
      </c>
      <c r="K119" s="158">
        <v>511.32</v>
      </c>
      <c r="L119" s="148" t="s">
        <v>307</v>
      </c>
      <c r="M119" s="149" t="s">
        <v>15</v>
      </c>
      <c r="N119" s="158" t="s">
        <v>321</v>
      </c>
      <c r="O119" s="148" t="s">
        <v>36</v>
      </c>
      <c r="P119" s="149" t="s">
        <v>15</v>
      </c>
      <c r="Q119" s="158">
        <v>53543.5</v>
      </c>
      <c r="R119" s="148" t="s">
        <v>307</v>
      </c>
      <c r="S119" s="149" t="s">
        <v>15</v>
      </c>
      <c r="T119" s="215">
        <f t="shared" si="12"/>
        <v>239379.97318500001</v>
      </c>
      <c r="U119" s="216" t="s">
        <v>307</v>
      </c>
      <c r="V119" s="217" t="s">
        <v>15</v>
      </c>
      <c r="W119" s="215">
        <f t="shared" si="13"/>
        <v>43213.315750000002</v>
      </c>
      <c r="X119" s="216" t="s">
        <v>307</v>
      </c>
      <c r="Y119" s="217" t="s">
        <v>15</v>
      </c>
      <c r="Z119" s="215">
        <v>0</v>
      </c>
      <c r="AA119" s="216" t="s">
        <v>307</v>
      </c>
      <c r="AB119" s="217" t="s">
        <v>15</v>
      </c>
      <c r="AC119" s="215">
        <v>39418.35</v>
      </c>
      <c r="AD119" s="216" t="s">
        <v>307</v>
      </c>
      <c r="AE119" s="217" t="s">
        <v>15</v>
      </c>
      <c r="AF119" s="215">
        <v>3794.9657499999998</v>
      </c>
      <c r="AG119" s="216" t="s">
        <v>307</v>
      </c>
      <c r="AH119" s="217" t="s">
        <v>15</v>
      </c>
      <c r="AI119" s="215" t="s">
        <v>321</v>
      </c>
      <c r="AJ119" s="216" t="s">
        <v>307</v>
      </c>
      <c r="AK119" s="217" t="s">
        <v>15</v>
      </c>
      <c r="AL119" s="215" t="s">
        <v>321</v>
      </c>
      <c r="AM119" s="148" t="s">
        <v>307</v>
      </c>
      <c r="AN119" s="149" t="s">
        <v>15</v>
      </c>
      <c r="AO119" s="156">
        <f t="shared" si="11"/>
        <v>196166.657435</v>
      </c>
      <c r="AP119" s="148" t="s">
        <v>307</v>
      </c>
      <c r="AQ119" s="149" t="s">
        <v>15</v>
      </c>
      <c r="AR119" s="158" t="s">
        <v>321</v>
      </c>
      <c r="AS119" s="148" t="s">
        <v>36</v>
      </c>
      <c r="AT119" s="149" t="s">
        <v>15</v>
      </c>
      <c r="AU119" s="215">
        <v>0</v>
      </c>
      <c r="AV119" s="216" t="s">
        <v>36</v>
      </c>
      <c r="AW119" s="217" t="s">
        <v>15</v>
      </c>
      <c r="AX119" s="215">
        <v>132024.39318499999</v>
      </c>
      <c r="AY119" s="216" t="s">
        <v>307</v>
      </c>
      <c r="AZ119" s="217" t="s">
        <v>15</v>
      </c>
      <c r="BA119" s="215">
        <v>64142.264250000007</v>
      </c>
      <c r="BB119" s="148" t="s">
        <v>307</v>
      </c>
      <c r="BC119" s="149" t="s">
        <v>15</v>
      </c>
      <c r="BD119" s="160">
        <v>226.77</v>
      </c>
      <c r="BE119" s="148" t="s">
        <v>307</v>
      </c>
      <c r="BF119" s="149" t="s">
        <v>15</v>
      </c>
      <c r="BG119" s="158" t="s">
        <v>321</v>
      </c>
      <c r="BH119" s="148" t="s">
        <v>36</v>
      </c>
      <c r="BI119" s="149" t="s">
        <v>15</v>
      </c>
      <c r="BJ119" s="158">
        <v>254621.66</v>
      </c>
      <c r="BK119" s="148" t="s">
        <v>307</v>
      </c>
      <c r="BL119" s="149" t="s">
        <v>15</v>
      </c>
      <c r="BM119" s="158" t="s">
        <v>321</v>
      </c>
      <c r="BN119" s="148" t="s">
        <v>36</v>
      </c>
      <c r="BO119" s="149" t="s">
        <v>15</v>
      </c>
      <c r="BP119" s="158">
        <v>5104.6000000000004</v>
      </c>
      <c r="BQ119" s="148" t="s">
        <v>307</v>
      </c>
      <c r="BR119" s="149" t="s">
        <v>15</v>
      </c>
      <c r="BS119" s="158">
        <v>181068.4</v>
      </c>
      <c r="BT119" s="148" t="s">
        <v>307</v>
      </c>
      <c r="BU119" s="149" t="s">
        <v>15</v>
      </c>
      <c r="BV119" s="158">
        <v>68448.66</v>
      </c>
      <c r="BW119" s="148" t="s">
        <v>307</v>
      </c>
      <c r="BX119" s="149" t="s">
        <v>15</v>
      </c>
      <c r="BY119" s="158">
        <v>226.77</v>
      </c>
      <c r="BZ119" s="148" t="s">
        <v>307</v>
      </c>
      <c r="CA119" s="149" t="s">
        <v>15</v>
      </c>
      <c r="CB119" s="158">
        <v>53543.5</v>
      </c>
      <c r="CC119" s="148" t="s">
        <v>307</v>
      </c>
      <c r="CD119" s="149" t="s">
        <v>15</v>
      </c>
      <c r="CE119" s="170">
        <v>169377.74196999997</v>
      </c>
      <c r="CF119" s="148" t="s">
        <v>307</v>
      </c>
      <c r="CG119" s="149" t="s">
        <v>15</v>
      </c>
      <c r="CH119" s="170">
        <v>139014.18803000002</v>
      </c>
      <c r="CI119" s="148" t="s">
        <v>307</v>
      </c>
      <c r="CJ119" s="149" t="s">
        <v>15</v>
      </c>
      <c r="CK119" s="170">
        <v>182771.13</v>
      </c>
      <c r="CL119" s="148" t="s">
        <v>307</v>
      </c>
      <c r="CM119" s="149" t="s">
        <v>15</v>
      </c>
      <c r="CN119" s="170">
        <v>125620.79999999999</v>
      </c>
      <c r="CO119" s="148" t="s">
        <v>307</v>
      </c>
      <c r="CP119" s="149" t="s">
        <v>15</v>
      </c>
      <c r="CQ119" s="158">
        <v>197164.89</v>
      </c>
      <c r="CR119" s="148" t="s">
        <v>307</v>
      </c>
      <c r="CS119" s="84" t="s">
        <v>15</v>
      </c>
      <c r="CT119" s="102"/>
    </row>
    <row r="120" spans="1:98" ht="12" customHeight="1" x14ac:dyDescent="0.2">
      <c r="A120" s="81" t="s">
        <v>303</v>
      </c>
      <c r="B120" s="156">
        <f t="shared" si="10"/>
        <v>15360.33</v>
      </c>
      <c r="C120" s="148" t="s">
        <v>307</v>
      </c>
      <c r="D120" s="149" t="s">
        <v>15</v>
      </c>
      <c r="E120" s="160">
        <v>6324.2</v>
      </c>
      <c r="F120" s="148" t="s">
        <v>307</v>
      </c>
      <c r="G120" s="149" t="s">
        <v>15</v>
      </c>
      <c r="H120" s="158">
        <v>8550.76</v>
      </c>
      <c r="I120" s="148" t="s">
        <v>307</v>
      </c>
      <c r="J120" s="149" t="s">
        <v>15</v>
      </c>
      <c r="K120" s="158">
        <v>485.37</v>
      </c>
      <c r="L120" s="148" t="s">
        <v>307</v>
      </c>
      <c r="M120" s="149" t="s">
        <v>15</v>
      </c>
      <c r="N120" s="158" t="s">
        <v>321</v>
      </c>
      <c r="O120" s="148" t="s">
        <v>36</v>
      </c>
      <c r="P120" s="149" t="s">
        <v>15</v>
      </c>
      <c r="Q120" s="158">
        <v>55459.42</v>
      </c>
      <c r="R120" s="148" t="s">
        <v>307</v>
      </c>
      <c r="S120" s="149" t="s">
        <v>15</v>
      </c>
      <c r="T120" s="215">
        <f t="shared" si="12"/>
        <v>238692.83629599999</v>
      </c>
      <c r="U120" s="216" t="s">
        <v>307</v>
      </c>
      <c r="V120" s="217" t="s">
        <v>15</v>
      </c>
      <c r="W120" s="215">
        <f t="shared" si="13"/>
        <v>46483.670490000004</v>
      </c>
      <c r="X120" s="216" t="s">
        <v>307</v>
      </c>
      <c r="Y120" s="217" t="s">
        <v>15</v>
      </c>
      <c r="Z120" s="215">
        <v>0</v>
      </c>
      <c r="AA120" s="216" t="s">
        <v>307</v>
      </c>
      <c r="AB120" s="217" t="s">
        <v>15</v>
      </c>
      <c r="AC120" s="215">
        <v>42465.05</v>
      </c>
      <c r="AD120" s="216" t="s">
        <v>307</v>
      </c>
      <c r="AE120" s="217" t="s">
        <v>15</v>
      </c>
      <c r="AF120" s="215">
        <v>4018.6204899999998</v>
      </c>
      <c r="AG120" s="216" t="s">
        <v>307</v>
      </c>
      <c r="AH120" s="217" t="s">
        <v>15</v>
      </c>
      <c r="AI120" s="215" t="s">
        <v>321</v>
      </c>
      <c r="AJ120" s="216" t="s">
        <v>307</v>
      </c>
      <c r="AK120" s="217" t="s">
        <v>15</v>
      </c>
      <c r="AL120" s="215" t="s">
        <v>321</v>
      </c>
      <c r="AM120" s="148" t="s">
        <v>307</v>
      </c>
      <c r="AN120" s="149" t="s">
        <v>15</v>
      </c>
      <c r="AO120" s="156">
        <f t="shared" si="11"/>
        <v>192209.165806</v>
      </c>
      <c r="AP120" s="148" t="s">
        <v>307</v>
      </c>
      <c r="AQ120" s="149" t="s">
        <v>15</v>
      </c>
      <c r="AR120" s="158" t="s">
        <v>321</v>
      </c>
      <c r="AS120" s="148" t="s">
        <v>36</v>
      </c>
      <c r="AT120" s="149" t="s">
        <v>15</v>
      </c>
      <c r="AU120" s="215">
        <v>0</v>
      </c>
      <c r="AV120" s="216" t="s">
        <v>36</v>
      </c>
      <c r="AW120" s="217" t="s">
        <v>15</v>
      </c>
      <c r="AX120" s="215">
        <v>129464.42629600001</v>
      </c>
      <c r="AY120" s="216" t="s">
        <v>307</v>
      </c>
      <c r="AZ120" s="217" t="s">
        <v>15</v>
      </c>
      <c r="BA120" s="215">
        <v>62744.739509999999</v>
      </c>
      <c r="BB120" s="148" t="s">
        <v>307</v>
      </c>
      <c r="BC120" s="149" t="s">
        <v>15</v>
      </c>
      <c r="BD120" s="160">
        <v>244.37</v>
      </c>
      <c r="BE120" s="148" t="s">
        <v>307</v>
      </c>
      <c r="BF120" s="149" t="s">
        <v>15</v>
      </c>
      <c r="BG120" s="158" t="s">
        <v>321</v>
      </c>
      <c r="BH120" s="148" t="s">
        <v>36</v>
      </c>
      <c r="BI120" s="149" t="s">
        <v>15</v>
      </c>
      <c r="BJ120" s="158">
        <v>254053.19</v>
      </c>
      <c r="BK120" s="148" t="s">
        <v>307</v>
      </c>
      <c r="BL120" s="149" t="s">
        <v>15</v>
      </c>
      <c r="BM120" s="158" t="s">
        <v>321</v>
      </c>
      <c r="BN120" s="148" t="s">
        <v>36</v>
      </c>
      <c r="BO120" s="149" t="s">
        <v>15</v>
      </c>
      <c r="BP120" s="158">
        <v>6324.2</v>
      </c>
      <c r="BQ120" s="148" t="s">
        <v>307</v>
      </c>
      <c r="BR120" s="149" t="s">
        <v>15</v>
      </c>
      <c r="BS120" s="158">
        <v>180480.29</v>
      </c>
      <c r="BT120" s="148" t="s">
        <v>307</v>
      </c>
      <c r="BU120" s="149" t="s">
        <v>15</v>
      </c>
      <c r="BV120" s="158">
        <v>67248.7</v>
      </c>
      <c r="BW120" s="148" t="s">
        <v>307</v>
      </c>
      <c r="BX120" s="149" t="s">
        <v>15</v>
      </c>
      <c r="BY120" s="158">
        <v>244.37</v>
      </c>
      <c r="BZ120" s="148" t="s">
        <v>307</v>
      </c>
      <c r="CA120" s="149" t="s">
        <v>15</v>
      </c>
      <c r="CB120" s="158">
        <v>55459.42</v>
      </c>
      <c r="CC120" s="148" t="s">
        <v>307</v>
      </c>
      <c r="CD120" s="149" t="s">
        <v>15</v>
      </c>
      <c r="CE120" s="170">
        <v>177857.23208499997</v>
      </c>
      <c r="CF120" s="148" t="s">
        <v>307</v>
      </c>
      <c r="CG120" s="149" t="s">
        <v>15</v>
      </c>
      <c r="CH120" s="170">
        <v>131899.74791500001</v>
      </c>
      <c r="CI120" s="148" t="s">
        <v>307</v>
      </c>
      <c r="CJ120" s="149" t="s">
        <v>15</v>
      </c>
      <c r="CK120" s="170">
        <v>185562.48</v>
      </c>
      <c r="CL120" s="148" t="s">
        <v>307</v>
      </c>
      <c r="CM120" s="149" t="s">
        <v>15</v>
      </c>
      <c r="CN120" s="170">
        <v>124194.5</v>
      </c>
      <c r="CO120" s="148" t="s">
        <v>307</v>
      </c>
      <c r="CP120" s="149" t="s">
        <v>15</v>
      </c>
      <c r="CQ120" s="158">
        <v>198355.99</v>
      </c>
      <c r="CR120" s="148" t="s">
        <v>307</v>
      </c>
      <c r="CS120" s="84" t="s">
        <v>15</v>
      </c>
      <c r="CT120" s="102"/>
    </row>
    <row r="121" spans="1:98" ht="12" customHeight="1" x14ac:dyDescent="0.2">
      <c r="A121" s="81" t="s">
        <v>304</v>
      </c>
      <c r="B121" s="156">
        <f t="shared" si="10"/>
        <v>17091.21</v>
      </c>
      <c r="C121" s="148" t="s">
        <v>307</v>
      </c>
      <c r="D121" s="149" t="s">
        <v>15</v>
      </c>
      <c r="E121" s="160">
        <v>8752.7000000000007</v>
      </c>
      <c r="F121" s="148" t="s">
        <v>307</v>
      </c>
      <c r="G121" s="149" t="s">
        <v>15</v>
      </c>
      <c r="H121" s="158">
        <v>8193.81</v>
      </c>
      <c r="I121" s="148" t="s">
        <v>307</v>
      </c>
      <c r="J121" s="149" t="s">
        <v>15</v>
      </c>
      <c r="K121" s="158">
        <v>144.69999999999999</v>
      </c>
      <c r="L121" s="148" t="s">
        <v>307</v>
      </c>
      <c r="M121" s="149" t="s">
        <v>15</v>
      </c>
      <c r="N121" s="158" t="s">
        <v>321</v>
      </c>
      <c r="O121" s="148" t="s">
        <v>36</v>
      </c>
      <c r="P121" s="149" t="s">
        <v>15</v>
      </c>
      <c r="Q121" s="158">
        <v>48178.09</v>
      </c>
      <c r="R121" s="148" t="s">
        <v>307</v>
      </c>
      <c r="S121" s="149" t="s">
        <v>15</v>
      </c>
      <c r="T121" s="215">
        <f t="shared" si="12"/>
        <v>251620.09564000001</v>
      </c>
      <c r="U121" s="216" t="s">
        <v>307</v>
      </c>
      <c r="V121" s="217" t="s">
        <v>15</v>
      </c>
      <c r="W121" s="215">
        <f t="shared" si="13"/>
        <v>40130.280249999996</v>
      </c>
      <c r="X121" s="216" t="s">
        <v>307</v>
      </c>
      <c r="Y121" s="217" t="s">
        <v>15</v>
      </c>
      <c r="Z121" s="215">
        <v>0</v>
      </c>
      <c r="AA121" s="216" t="s">
        <v>307</v>
      </c>
      <c r="AB121" s="217" t="s">
        <v>15</v>
      </c>
      <c r="AC121" s="215">
        <v>35320.78</v>
      </c>
      <c r="AD121" s="216" t="s">
        <v>307</v>
      </c>
      <c r="AE121" s="217" t="s">
        <v>15</v>
      </c>
      <c r="AF121" s="215">
        <v>4809.5002499999991</v>
      </c>
      <c r="AG121" s="216" t="s">
        <v>307</v>
      </c>
      <c r="AH121" s="217" t="s">
        <v>15</v>
      </c>
      <c r="AI121" s="215" t="s">
        <v>321</v>
      </c>
      <c r="AJ121" s="216" t="s">
        <v>307</v>
      </c>
      <c r="AK121" s="217" t="s">
        <v>15</v>
      </c>
      <c r="AL121" s="215" t="s">
        <v>321</v>
      </c>
      <c r="AM121" s="148" t="s">
        <v>307</v>
      </c>
      <c r="AN121" s="149" t="s">
        <v>15</v>
      </c>
      <c r="AO121" s="156">
        <f t="shared" si="11"/>
        <v>211489.81539</v>
      </c>
      <c r="AP121" s="148" t="s">
        <v>307</v>
      </c>
      <c r="AQ121" s="149" t="s">
        <v>15</v>
      </c>
      <c r="AR121" s="158" t="s">
        <v>321</v>
      </c>
      <c r="AS121" s="148" t="s">
        <v>36</v>
      </c>
      <c r="AT121" s="149" t="s">
        <v>15</v>
      </c>
      <c r="AU121" s="215">
        <v>0</v>
      </c>
      <c r="AV121" s="216" t="s">
        <v>36</v>
      </c>
      <c r="AW121" s="217" t="s">
        <v>15</v>
      </c>
      <c r="AX121" s="215">
        <v>147652.51564</v>
      </c>
      <c r="AY121" s="216" t="s">
        <v>307</v>
      </c>
      <c r="AZ121" s="217" t="s">
        <v>15</v>
      </c>
      <c r="BA121" s="215">
        <v>63837.299750000006</v>
      </c>
      <c r="BB121" s="148" t="s">
        <v>307</v>
      </c>
      <c r="BC121" s="149" t="s">
        <v>15</v>
      </c>
      <c r="BD121" s="160">
        <v>258.97000000000003</v>
      </c>
      <c r="BE121" s="148" t="s">
        <v>307</v>
      </c>
      <c r="BF121" s="149" t="s">
        <v>15</v>
      </c>
      <c r="BG121" s="158" t="s">
        <v>321</v>
      </c>
      <c r="BH121" s="148" t="s">
        <v>36</v>
      </c>
      <c r="BI121" s="149" t="s">
        <v>15</v>
      </c>
      <c r="BJ121" s="158">
        <v>268711.26</v>
      </c>
      <c r="BK121" s="148" t="s">
        <v>307</v>
      </c>
      <c r="BL121" s="149" t="s">
        <v>15</v>
      </c>
      <c r="BM121" s="158" t="s">
        <v>321</v>
      </c>
      <c r="BN121" s="148" t="s">
        <v>36</v>
      </c>
      <c r="BO121" s="149" t="s">
        <v>15</v>
      </c>
      <c r="BP121" s="158">
        <v>8752.7000000000007</v>
      </c>
      <c r="BQ121" s="148" t="s">
        <v>307</v>
      </c>
      <c r="BR121" s="149" t="s">
        <v>15</v>
      </c>
      <c r="BS121" s="158">
        <v>191167.16</v>
      </c>
      <c r="BT121" s="148" t="s">
        <v>307</v>
      </c>
      <c r="BU121" s="149" t="s">
        <v>15</v>
      </c>
      <c r="BV121" s="158">
        <v>68791.399999999994</v>
      </c>
      <c r="BW121" s="148" t="s">
        <v>307</v>
      </c>
      <c r="BX121" s="149" t="s">
        <v>15</v>
      </c>
      <c r="BY121" s="158">
        <v>258.97000000000003</v>
      </c>
      <c r="BZ121" s="148" t="s">
        <v>307</v>
      </c>
      <c r="CA121" s="149" t="s">
        <v>15</v>
      </c>
      <c r="CB121" s="158">
        <v>48178.09</v>
      </c>
      <c r="CC121" s="148" t="s">
        <v>307</v>
      </c>
      <c r="CD121" s="149" t="s">
        <v>15</v>
      </c>
      <c r="CE121" s="170">
        <v>172231.098795</v>
      </c>
      <c r="CF121" s="148" t="s">
        <v>307</v>
      </c>
      <c r="CG121" s="149" t="s">
        <v>15</v>
      </c>
      <c r="CH121" s="170">
        <v>144917.22120500001</v>
      </c>
      <c r="CI121" s="148" t="s">
        <v>307</v>
      </c>
      <c r="CJ121" s="149" t="s">
        <v>15</v>
      </c>
      <c r="CK121" s="170">
        <v>184078.62000000002</v>
      </c>
      <c r="CL121" s="148" t="s">
        <v>307</v>
      </c>
      <c r="CM121" s="149" t="s">
        <v>15</v>
      </c>
      <c r="CN121" s="170">
        <v>133069.70000000001</v>
      </c>
      <c r="CO121" s="148" t="s">
        <v>307</v>
      </c>
      <c r="CP121" s="149" t="s">
        <v>15</v>
      </c>
      <c r="CQ121" s="158">
        <v>210375.73</v>
      </c>
      <c r="CR121" s="148" t="s">
        <v>307</v>
      </c>
      <c r="CS121" s="84" t="s">
        <v>15</v>
      </c>
      <c r="CT121" s="102"/>
    </row>
    <row r="122" spans="1:98" ht="12" customHeight="1" x14ac:dyDescent="0.2">
      <c r="A122" s="81" t="s">
        <v>317</v>
      </c>
      <c r="B122" s="156">
        <f t="shared" si="10"/>
        <v>14336.32</v>
      </c>
      <c r="C122" s="148" t="s">
        <v>307</v>
      </c>
      <c r="D122" s="149" t="s">
        <v>15</v>
      </c>
      <c r="E122" s="160">
        <v>4757</v>
      </c>
      <c r="F122" s="148" t="s">
        <v>307</v>
      </c>
      <c r="G122" s="149" t="s">
        <v>15</v>
      </c>
      <c r="H122" s="158">
        <v>9171.23</v>
      </c>
      <c r="I122" s="148" t="s">
        <v>307</v>
      </c>
      <c r="J122" s="149" t="s">
        <v>15</v>
      </c>
      <c r="K122" s="158">
        <v>408.09</v>
      </c>
      <c r="L122" s="148" t="s">
        <v>307</v>
      </c>
      <c r="M122" s="149" t="s">
        <v>15</v>
      </c>
      <c r="N122" s="158" t="s">
        <v>321</v>
      </c>
      <c r="O122" s="148" t="s">
        <v>36</v>
      </c>
      <c r="P122" s="149" t="s">
        <v>15</v>
      </c>
      <c r="Q122" s="158">
        <v>57161.79</v>
      </c>
      <c r="R122" s="148" t="s">
        <v>307</v>
      </c>
      <c r="S122" s="149" t="s">
        <v>15</v>
      </c>
      <c r="T122" s="215">
        <f t="shared" si="12"/>
        <v>251471.27695</v>
      </c>
      <c r="U122" s="216" t="s">
        <v>307</v>
      </c>
      <c r="V122" s="217" t="s">
        <v>15</v>
      </c>
      <c r="W122" s="215">
        <f t="shared" si="13"/>
        <v>26157.955819999999</v>
      </c>
      <c r="X122" s="216" t="s">
        <v>307</v>
      </c>
      <c r="Y122" s="217" t="s">
        <v>15</v>
      </c>
      <c r="Z122" s="215">
        <v>0</v>
      </c>
      <c r="AA122" s="216" t="s">
        <v>307</v>
      </c>
      <c r="AB122" s="217" t="s">
        <v>15</v>
      </c>
      <c r="AC122" s="215">
        <v>21083.05</v>
      </c>
      <c r="AD122" s="216" t="s">
        <v>307</v>
      </c>
      <c r="AE122" s="217" t="s">
        <v>15</v>
      </c>
      <c r="AF122" s="215">
        <v>5074.9058199999999</v>
      </c>
      <c r="AG122" s="216" t="s">
        <v>307</v>
      </c>
      <c r="AH122" s="217" t="s">
        <v>15</v>
      </c>
      <c r="AI122" s="215" t="s">
        <v>321</v>
      </c>
      <c r="AJ122" s="216" t="s">
        <v>307</v>
      </c>
      <c r="AK122" s="217" t="s">
        <v>15</v>
      </c>
      <c r="AL122" s="215" t="s">
        <v>321</v>
      </c>
      <c r="AM122" s="148" t="s">
        <v>307</v>
      </c>
      <c r="AN122" s="149" t="s">
        <v>15</v>
      </c>
      <c r="AO122" s="156">
        <f t="shared" si="11"/>
        <v>225313.32113</v>
      </c>
      <c r="AP122" s="148" t="s">
        <v>307</v>
      </c>
      <c r="AQ122" s="149" t="s">
        <v>15</v>
      </c>
      <c r="AR122" s="158" t="s">
        <v>321</v>
      </c>
      <c r="AS122" s="148" t="s">
        <v>36</v>
      </c>
      <c r="AT122" s="149" t="s">
        <v>15</v>
      </c>
      <c r="AU122" s="215">
        <v>0</v>
      </c>
      <c r="AV122" s="216" t="s">
        <v>36</v>
      </c>
      <c r="AW122" s="217" t="s">
        <v>15</v>
      </c>
      <c r="AX122" s="215">
        <v>163336.22695000001</v>
      </c>
      <c r="AY122" s="216" t="s">
        <v>307</v>
      </c>
      <c r="AZ122" s="217" t="s">
        <v>15</v>
      </c>
      <c r="BA122" s="215">
        <v>61977.09418</v>
      </c>
      <c r="BB122" s="148" t="s">
        <v>307</v>
      </c>
      <c r="BC122" s="149" t="s">
        <v>15</v>
      </c>
      <c r="BD122" s="160">
        <v>271.37</v>
      </c>
      <c r="BE122" s="148" t="s">
        <v>307</v>
      </c>
      <c r="BF122" s="149" t="s">
        <v>15</v>
      </c>
      <c r="BG122" s="158" t="s">
        <v>321</v>
      </c>
      <c r="BH122" s="148" t="s">
        <v>36</v>
      </c>
      <c r="BI122" s="149" t="s">
        <v>15</v>
      </c>
      <c r="BJ122" s="158">
        <v>265807.64</v>
      </c>
      <c r="BK122" s="148" t="s">
        <v>307</v>
      </c>
      <c r="BL122" s="149" t="s">
        <v>15</v>
      </c>
      <c r="BM122" s="158" t="s">
        <v>321</v>
      </c>
      <c r="BN122" s="148" t="s">
        <v>36</v>
      </c>
      <c r="BO122" s="149" t="s">
        <v>15</v>
      </c>
      <c r="BP122" s="158">
        <v>4757</v>
      </c>
      <c r="BQ122" s="148" t="s">
        <v>307</v>
      </c>
      <c r="BR122" s="149" t="s">
        <v>15</v>
      </c>
      <c r="BS122" s="158">
        <v>193590.55</v>
      </c>
      <c r="BT122" s="148" t="s">
        <v>307</v>
      </c>
      <c r="BU122" s="149" t="s">
        <v>15</v>
      </c>
      <c r="BV122" s="158">
        <v>67460.09</v>
      </c>
      <c r="BW122" s="148" t="s">
        <v>307</v>
      </c>
      <c r="BX122" s="149" t="s">
        <v>15</v>
      </c>
      <c r="BY122" s="158">
        <v>271.37</v>
      </c>
      <c r="BZ122" s="148" t="s">
        <v>307</v>
      </c>
      <c r="CA122" s="149" t="s">
        <v>15</v>
      </c>
      <c r="CB122" s="158">
        <v>57161.79</v>
      </c>
      <c r="CC122" s="148" t="s">
        <v>307</v>
      </c>
      <c r="CD122" s="149" t="s">
        <v>15</v>
      </c>
      <c r="CE122" s="170">
        <v>178445.65463999999</v>
      </c>
      <c r="CF122" s="148" t="s">
        <v>307</v>
      </c>
      <c r="CG122" s="149" t="s">
        <v>15</v>
      </c>
      <c r="CH122" s="170">
        <v>144795.14536000002</v>
      </c>
      <c r="CI122" s="148" t="s">
        <v>307</v>
      </c>
      <c r="CJ122" s="149" t="s">
        <v>15</v>
      </c>
      <c r="CK122" s="170">
        <v>191138.47505400007</v>
      </c>
      <c r="CL122" s="148" t="s">
        <v>307</v>
      </c>
      <c r="CM122" s="149" t="s">
        <v>15</v>
      </c>
      <c r="CN122" s="170">
        <v>132102.32494599998</v>
      </c>
      <c r="CO122" s="148" t="s">
        <v>307</v>
      </c>
      <c r="CP122" s="149" t="s">
        <v>15</v>
      </c>
      <c r="CQ122" s="158">
        <v>215169.91</v>
      </c>
      <c r="CR122" s="148" t="s">
        <v>307</v>
      </c>
      <c r="CS122" s="84" t="s">
        <v>15</v>
      </c>
      <c r="CT122" s="102"/>
    </row>
    <row r="123" spans="1:98" ht="12" customHeight="1" x14ac:dyDescent="0.2">
      <c r="A123" s="81" t="s">
        <v>318</v>
      </c>
      <c r="B123" s="156">
        <f t="shared" si="10"/>
        <v>15694.619999999999</v>
      </c>
      <c r="C123" s="148" t="s">
        <v>307</v>
      </c>
      <c r="D123" s="149" t="s">
        <v>15</v>
      </c>
      <c r="E123" s="160">
        <v>4941.7</v>
      </c>
      <c r="F123" s="148" t="s">
        <v>307</v>
      </c>
      <c r="G123" s="149" t="s">
        <v>15</v>
      </c>
      <c r="H123" s="158">
        <v>10380.93</v>
      </c>
      <c r="I123" s="148" t="s">
        <v>307</v>
      </c>
      <c r="J123" s="149" t="s">
        <v>15</v>
      </c>
      <c r="K123" s="158">
        <v>371.99</v>
      </c>
      <c r="L123" s="148" t="s">
        <v>307</v>
      </c>
      <c r="M123" s="149" t="s">
        <v>15</v>
      </c>
      <c r="N123" s="158" t="s">
        <v>321</v>
      </c>
      <c r="O123" s="148" t="s">
        <v>36</v>
      </c>
      <c r="P123" s="149" t="s">
        <v>15</v>
      </c>
      <c r="Q123" s="158">
        <v>56363.74</v>
      </c>
      <c r="R123" s="148" t="s">
        <v>307</v>
      </c>
      <c r="S123" s="149" t="s">
        <v>15</v>
      </c>
      <c r="T123" s="215">
        <f t="shared" si="12"/>
        <v>252687.64953</v>
      </c>
      <c r="U123" s="216" t="s">
        <v>307</v>
      </c>
      <c r="V123" s="217" t="s">
        <v>15</v>
      </c>
      <c r="W123" s="215">
        <f t="shared" si="13"/>
        <v>20135.490900000001</v>
      </c>
      <c r="X123" s="216" t="s">
        <v>307</v>
      </c>
      <c r="Y123" s="217" t="s">
        <v>15</v>
      </c>
      <c r="Z123" s="215">
        <v>0</v>
      </c>
      <c r="AA123" s="216" t="s">
        <v>307</v>
      </c>
      <c r="AB123" s="217" t="s">
        <v>15</v>
      </c>
      <c r="AC123" s="215">
        <v>15297.37</v>
      </c>
      <c r="AD123" s="216" t="s">
        <v>307</v>
      </c>
      <c r="AE123" s="217" t="s">
        <v>15</v>
      </c>
      <c r="AF123" s="215">
        <v>4838.1208999999999</v>
      </c>
      <c r="AG123" s="216" t="s">
        <v>307</v>
      </c>
      <c r="AH123" s="217" t="s">
        <v>15</v>
      </c>
      <c r="AI123" s="215" t="s">
        <v>321</v>
      </c>
      <c r="AJ123" s="216" t="s">
        <v>307</v>
      </c>
      <c r="AK123" s="217" t="s">
        <v>15</v>
      </c>
      <c r="AL123" s="215" t="s">
        <v>321</v>
      </c>
      <c r="AM123" s="148" t="s">
        <v>307</v>
      </c>
      <c r="AN123" s="149" t="s">
        <v>15</v>
      </c>
      <c r="AO123" s="156">
        <f t="shared" si="11"/>
        <v>232552.15862999999</v>
      </c>
      <c r="AP123" s="148" t="s">
        <v>307</v>
      </c>
      <c r="AQ123" s="149" t="s">
        <v>15</v>
      </c>
      <c r="AR123" s="158" t="s">
        <v>321</v>
      </c>
      <c r="AS123" s="148" t="s">
        <v>36</v>
      </c>
      <c r="AT123" s="149" t="s">
        <v>15</v>
      </c>
      <c r="AU123" s="215">
        <v>0</v>
      </c>
      <c r="AV123" s="216" t="s">
        <v>36</v>
      </c>
      <c r="AW123" s="217" t="s">
        <v>15</v>
      </c>
      <c r="AX123" s="215">
        <v>170507.87953000001</v>
      </c>
      <c r="AY123" s="216" t="s">
        <v>307</v>
      </c>
      <c r="AZ123" s="217" t="s">
        <v>15</v>
      </c>
      <c r="BA123" s="215">
        <v>62044.279099999992</v>
      </c>
      <c r="BB123" s="148" t="s">
        <v>307</v>
      </c>
      <c r="BC123" s="149" t="s">
        <v>15</v>
      </c>
      <c r="BD123" s="160">
        <v>296.17</v>
      </c>
      <c r="BE123" s="148" t="s">
        <v>307</v>
      </c>
      <c r="BF123" s="149" t="s">
        <v>15</v>
      </c>
      <c r="BG123" s="158" t="s">
        <v>321</v>
      </c>
      <c r="BH123" s="148" t="s">
        <v>36</v>
      </c>
      <c r="BI123" s="149" t="s">
        <v>15</v>
      </c>
      <c r="BJ123" s="158">
        <v>268382.28999999998</v>
      </c>
      <c r="BK123" s="148" t="s">
        <v>307</v>
      </c>
      <c r="BL123" s="149" t="s">
        <v>15</v>
      </c>
      <c r="BM123" s="158" t="s">
        <v>321</v>
      </c>
      <c r="BN123" s="148" t="s">
        <v>36</v>
      </c>
      <c r="BO123" s="149" t="s">
        <v>15</v>
      </c>
      <c r="BP123" s="158">
        <v>4941.7</v>
      </c>
      <c r="BQ123" s="148" t="s">
        <v>307</v>
      </c>
      <c r="BR123" s="149" t="s">
        <v>15</v>
      </c>
      <c r="BS123" s="158">
        <v>196186.17</v>
      </c>
      <c r="BT123" s="148" t="s">
        <v>307</v>
      </c>
      <c r="BU123" s="149" t="s">
        <v>15</v>
      </c>
      <c r="BV123" s="158">
        <v>67254.42</v>
      </c>
      <c r="BW123" s="148" t="s">
        <v>307</v>
      </c>
      <c r="BX123" s="149" t="s">
        <v>15</v>
      </c>
      <c r="BY123" s="158">
        <v>296.17</v>
      </c>
      <c r="BZ123" s="148" t="s">
        <v>307</v>
      </c>
      <c r="CA123" s="149" t="s">
        <v>15</v>
      </c>
      <c r="CB123" s="158">
        <v>56363.74</v>
      </c>
      <c r="CC123" s="148" t="s">
        <v>307</v>
      </c>
      <c r="CD123" s="149" t="s">
        <v>15</v>
      </c>
      <c r="CE123" s="170">
        <v>181107.03493999995</v>
      </c>
      <c r="CF123" s="148" t="s">
        <v>307</v>
      </c>
      <c r="CG123" s="149" t="s">
        <v>15</v>
      </c>
      <c r="CH123" s="170">
        <v>143935.16506000003</v>
      </c>
      <c r="CI123" s="148" t="s">
        <v>307</v>
      </c>
      <c r="CJ123" s="149" t="s">
        <v>15</v>
      </c>
      <c r="CK123" s="170">
        <v>193844.05651999998</v>
      </c>
      <c r="CL123" s="148" t="s">
        <v>307</v>
      </c>
      <c r="CM123" s="149" t="s">
        <v>15</v>
      </c>
      <c r="CN123" s="170">
        <v>131198.14348</v>
      </c>
      <c r="CO123" s="148" t="s">
        <v>307</v>
      </c>
      <c r="CP123" s="149" t="s">
        <v>15</v>
      </c>
      <c r="CQ123" s="158">
        <v>214886.31</v>
      </c>
      <c r="CR123" s="148" t="s">
        <v>307</v>
      </c>
      <c r="CS123" s="84" t="s">
        <v>15</v>
      </c>
      <c r="CT123" s="102"/>
    </row>
    <row r="124" spans="1:98" ht="12" customHeight="1" x14ac:dyDescent="0.2">
      <c r="A124" s="81" t="s">
        <v>319</v>
      </c>
      <c r="B124" s="156">
        <f t="shared" si="10"/>
        <v>17216.313300000002</v>
      </c>
      <c r="C124" s="148" t="s">
        <v>307</v>
      </c>
      <c r="D124" s="149" t="s">
        <v>15</v>
      </c>
      <c r="E124" s="160">
        <v>5643.1</v>
      </c>
      <c r="F124" s="148" t="s">
        <v>307</v>
      </c>
      <c r="G124" s="149" t="s">
        <v>15</v>
      </c>
      <c r="H124" s="158">
        <v>11207.023300000001</v>
      </c>
      <c r="I124" s="148" t="s">
        <v>307</v>
      </c>
      <c r="J124" s="149" t="s">
        <v>15</v>
      </c>
      <c r="K124" s="158">
        <v>366.19</v>
      </c>
      <c r="L124" s="148" t="s">
        <v>307</v>
      </c>
      <c r="M124" s="149" t="s">
        <v>15</v>
      </c>
      <c r="N124" s="158" t="s">
        <v>321</v>
      </c>
      <c r="O124" s="148" t="s">
        <v>36</v>
      </c>
      <c r="P124" s="149" t="s">
        <v>15</v>
      </c>
      <c r="Q124" s="158">
        <v>64924.02</v>
      </c>
      <c r="R124" s="148" t="s">
        <v>307</v>
      </c>
      <c r="S124" s="149" t="s">
        <v>15</v>
      </c>
      <c r="T124" s="218">
        <f t="shared" si="12"/>
        <v>251744.766703</v>
      </c>
      <c r="U124" s="216" t="s">
        <v>307</v>
      </c>
      <c r="V124" s="217" t="s">
        <v>15</v>
      </c>
      <c r="W124" s="215">
        <f t="shared" si="13"/>
        <v>25895.573319999996</v>
      </c>
      <c r="X124" s="216" t="s">
        <v>307</v>
      </c>
      <c r="Y124" s="217" t="s">
        <v>15</v>
      </c>
      <c r="Z124" s="215">
        <v>0</v>
      </c>
      <c r="AA124" s="216" t="s">
        <v>307</v>
      </c>
      <c r="AB124" s="217" t="s">
        <v>15</v>
      </c>
      <c r="AC124" s="215">
        <v>16021.56</v>
      </c>
      <c r="AD124" s="216" t="s">
        <v>307</v>
      </c>
      <c r="AE124" s="217" t="s">
        <v>15</v>
      </c>
      <c r="AF124" s="215">
        <v>9874.0133199999982</v>
      </c>
      <c r="AG124" s="216" t="s">
        <v>307</v>
      </c>
      <c r="AH124" s="217" t="s">
        <v>15</v>
      </c>
      <c r="AI124" s="215" t="s">
        <v>321</v>
      </c>
      <c r="AJ124" s="216" t="s">
        <v>307</v>
      </c>
      <c r="AK124" s="217" t="s">
        <v>15</v>
      </c>
      <c r="AL124" s="215" t="s">
        <v>321</v>
      </c>
      <c r="AM124" s="148" t="s">
        <v>307</v>
      </c>
      <c r="AN124" s="149" t="s">
        <v>15</v>
      </c>
      <c r="AO124" s="156">
        <f t="shared" si="11"/>
        <v>225849.19338300001</v>
      </c>
      <c r="AP124" s="148" t="s">
        <v>307</v>
      </c>
      <c r="AQ124" s="149" t="s">
        <v>15</v>
      </c>
      <c r="AR124" s="158" t="s">
        <v>321</v>
      </c>
      <c r="AS124" s="148" t="s">
        <v>36</v>
      </c>
      <c r="AT124" s="149" t="s">
        <v>15</v>
      </c>
      <c r="AU124" s="215">
        <v>0</v>
      </c>
      <c r="AV124" s="216" t="s">
        <v>36</v>
      </c>
      <c r="AW124" s="217" t="s">
        <v>15</v>
      </c>
      <c r="AX124" s="215">
        <v>170666.106703</v>
      </c>
      <c r="AY124" s="216" t="s">
        <v>307</v>
      </c>
      <c r="AZ124" s="217" t="s">
        <v>15</v>
      </c>
      <c r="BA124" s="215">
        <v>55183.086680000008</v>
      </c>
      <c r="BB124" s="148" t="s">
        <v>307</v>
      </c>
      <c r="BC124" s="149" t="s">
        <v>15</v>
      </c>
      <c r="BD124" s="160">
        <v>305.77</v>
      </c>
      <c r="BE124" s="148" t="s">
        <v>307</v>
      </c>
      <c r="BF124" s="149" t="s">
        <v>15</v>
      </c>
      <c r="BG124" s="158" t="s">
        <v>321</v>
      </c>
      <c r="BH124" s="148" t="s">
        <v>36</v>
      </c>
      <c r="BI124" s="149" t="s">
        <v>15</v>
      </c>
      <c r="BJ124" s="158">
        <v>268961.07182999997</v>
      </c>
      <c r="BK124" s="148" t="s">
        <v>307</v>
      </c>
      <c r="BL124" s="149" t="s">
        <v>15</v>
      </c>
      <c r="BM124" s="158" t="s">
        <v>321</v>
      </c>
      <c r="BN124" s="148" t="s">
        <v>36</v>
      </c>
      <c r="BO124" s="149" t="s">
        <v>15</v>
      </c>
      <c r="BP124" s="158">
        <v>5643.1</v>
      </c>
      <c r="BQ124" s="148" t="s">
        <v>307</v>
      </c>
      <c r="BR124" s="149" t="s">
        <v>15</v>
      </c>
      <c r="BS124" s="158">
        <v>197894.69183</v>
      </c>
      <c r="BT124" s="148" t="s">
        <v>307</v>
      </c>
      <c r="BU124" s="149" t="s">
        <v>15</v>
      </c>
      <c r="BV124" s="158">
        <v>65423.28</v>
      </c>
      <c r="BW124" s="148" t="s">
        <v>307</v>
      </c>
      <c r="BX124" s="149" t="s">
        <v>15</v>
      </c>
      <c r="BY124" s="158">
        <v>305.77</v>
      </c>
      <c r="BZ124" s="148" t="s">
        <v>307</v>
      </c>
      <c r="CA124" s="149" t="s">
        <v>15</v>
      </c>
      <c r="CB124" s="158">
        <v>64924.02</v>
      </c>
      <c r="CC124" s="148" t="s">
        <v>307</v>
      </c>
      <c r="CD124" s="149" t="s">
        <v>15</v>
      </c>
      <c r="CE124" s="170">
        <v>193557.21251700001</v>
      </c>
      <c r="CF124" s="148" t="s">
        <v>307</v>
      </c>
      <c r="CG124" s="149" t="s">
        <v>15</v>
      </c>
      <c r="CH124" s="170">
        <v>140633.649317</v>
      </c>
      <c r="CI124" s="148" t="s">
        <v>307</v>
      </c>
      <c r="CJ124" s="149" t="s">
        <v>15</v>
      </c>
      <c r="CK124" s="170">
        <v>202693.87999999998</v>
      </c>
      <c r="CL124" s="148" t="s">
        <v>307</v>
      </c>
      <c r="CM124" s="149" t="s">
        <v>15</v>
      </c>
      <c r="CN124" s="170">
        <v>131496.98183400001</v>
      </c>
      <c r="CO124" s="148" t="s">
        <v>307</v>
      </c>
      <c r="CP124" s="149" t="s">
        <v>15</v>
      </c>
      <c r="CQ124" s="158">
        <v>222119.58</v>
      </c>
      <c r="CR124" s="148" t="s">
        <v>307</v>
      </c>
      <c r="CS124" s="84" t="s">
        <v>15</v>
      </c>
      <c r="CT124" s="102"/>
    </row>
    <row r="125" spans="1:98" ht="12" customHeight="1" x14ac:dyDescent="0.2">
      <c r="A125" s="81" t="s">
        <v>320</v>
      </c>
      <c r="B125" s="156">
        <f t="shared" si="10"/>
        <v>19572.904569999999</v>
      </c>
      <c r="C125" s="148" t="s">
        <v>307</v>
      </c>
      <c r="D125" s="149" t="s">
        <v>15</v>
      </c>
      <c r="E125" s="160">
        <v>8408.5</v>
      </c>
      <c r="F125" s="148" t="s">
        <v>307</v>
      </c>
      <c r="G125" s="149" t="s">
        <v>15</v>
      </c>
      <c r="H125" s="158">
        <v>10960.44457</v>
      </c>
      <c r="I125" s="148" t="s">
        <v>307</v>
      </c>
      <c r="J125" s="149" t="s">
        <v>15</v>
      </c>
      <c r="K125" s="158">
        <v>203.96</v>
      </c>
      <c r="L125" s="148" t="s">
        <v>307</v>
      </c>
      <c r="M125" s="149" t="s">
        <v>15</v>
      </c>
      <c r="N125" s="158" t="s">
        <v>321</v>
      </c>
      <c r="O125" s="148" t="s">
        <v>36</v>
      </c>
      <c r="P125" s="149" t="s">
        <v>15</v>
      </c>
      <c r="Q125" s="158">
        <v>65310.99</v>
      </c>
      <c r="R125" s="148" t="s">
        <v>307</v>
      </c>
      <c r="S125" s="149" t="s">
        <v>15</v>
      </c>
      <c r="T125" s="215">
        <f t="shared" si="12"/>
        <v>264986.74543499999</v>
      </c>
      <c r="U125" s="216" t="s">
        <v>307</v>
      </c>
      <c r="V125" s="217" t="s">
        <v>15</v>
      </c>
      <c r="W125" s="215">
        <f t="shared" si="13"/>
        <v>25030.699999999997</v>
      </c>
      <c r="X125" s="216" t="s">
        <v>307</v>
      </c>
      <c r="Y125" s="217" t="s">
        <v>15</v>
      </c>
      <c r="Z125" s="215">
        <v>0</v>
      </c>
      <c r="AA125" s="216" t="s">
        <v>307</v>
      </c>
      <c r="AB125" s="217" t="s">
        <v>15</v>
      </c>
      <c r="AC125" s="215">
        <v>16020.6</v>
      </c>
      <c r="AD125" s="216" t="s">
        <v>307</v>
      </c>
      <c r="AE125" s="217" t="s">
        <v>15</v>
      </c>
      <c r="AF125" s="215">
        <v>9010.0999999999985</v>
      </c>
      <c r="AG125" s="216" t="s">
        <v>307</v>
      </c>
      <c r="AH125" s="217" t="s">
        <v>15</v>
      </c>
      <c r="AI125" s="215" t="s">
        <v>321</v>
      </c>
      <c r="AJ125" s="216" t="s">
        <v>307</v>
      </c>
      <c r="AK125" s="217" t="s">
        <v>15</v>
      </c>
      <c r="AL125" s="215" t="s">
        <v>321</v>
      </c>
      <c r="AM125" s="148" t="s">
        <v>307</v>
      </c>
      <c r="AN125" s="149" t="s">
        <v>15</v>
      </c>
      <c r="AO125" s="156">
        <f t="shared" si="11"/>
        <v>239956.04543499998</v>
      </c>
      <c r="AP125" s="148" t="s">
        <v>307</v>
      </c>
      <c r="AQ125" s="149" t="s">
        <v>15</v>
      </c>
      <c r="AR125" s="158" t="s">
        <v>321</v>
      </c>
      <c r="AS125" s="148" t="s">
        <v>36</v>
      </c>
      <c r="AT125" s="149" t="s">
        <v>15</v>
      </c>
      <c r="AU125" s="215">
        <v>0</v>
      </c>
      <c r="AV125" s="216" t="s">
        <v>36</v>
      </c>
      <c r="AW125" s="217" t="s">
        <v>15</v>
      </c>
      <c r="AX125" s="215">
        <v>183594.04543499998</v>
      </c>
      <c r="AY125" s="216" t="s">
        <v>307</v>
      </c>
      <c r="AZ125" s="217" t="s">
        <v>15</v>
      </c>
      <c r="BA125" s="215">
        <v>56362.000000000007</v>
      </c>
      <c r="BB125" s="148" t="s">
        <v>307</v>
      </c>
      <c r="BC125" s="149" t="s">
        <v>15</v>
      </c>
      <c r="BD125" s="160">
        <v>303.17</v>
      </c>
      <c r="BE125" s="148" t="s">
        <v>307</v>
      </c>
      <c r="BF125" s="149" t="s">
        <v>15</v>
      </c>
      <c r="BG125" s="158" t="s">
        <v>321</v>
      </c>
      <c r="BH125" s="148" t="s">
        <v>36</v>
      </c>
      <c r="BI125" s="149" t="s">
        <v>15</v>
      </c>
      <c r="BJ125" s="158">
        <v>284559.59516999999</v>
      </c>
      <c r="BK125" s="148" t="s">
        <v>307</v>
      </c>
      <c r="BL125" s="149" t="s">
        <v>15</v>
      </c>
      <c r="BM125" s="158" t="s">
        <v>321</v>
      </c>
      <c r="BN125" s="148" t="s">
        <v>36</v>
      </c>
      <c r="BO125" s="149" t="s">
        <v>15</v>
      </c>
      <c r="BP125" s="158">
        <v>8408.5</v>
      </c>
      <c r="BQ125" s="148" t="s">
        <v>307</v>
      </c>
      <c r="BR125" s="149" t="s">
        <v>15</v>
      </c>
      <c r="BS125" s="158">
        <v>210575.08517000001</v>
      </c>
      <c r="BT125" s="148" t="s">
        <v>307</v>
      </c>
      <c r="BU125" s="149" t="s">
        <v>15</v>
      </c>
      <c r="BV125" s="158">
        <v>65576.009999999995</v>
      </c>
      <c r="BW125" s="148" t="s">
        <v>307</v>
      </c>
      <c r="BX125" s="149" t="s">
        <v>15</v>
      </c>
      <c r="BY125" s="158">
        <v>303.17</v>
      </c>
      <c r="BZ125" s="148" t="s">
        <v>307</v>
      </c>
      <c r="CA125" s="149" t="s">
        <v>15</v>
      </c>
      <c r="CB125" s="158">
        <v>65310.99</v>
      </c>
      <c r="CC125" s="148" t="s">
        <v>307</v>
      </c>
      <c r="CD125" s="149" t="s">
        <v>15</v>
      </c>
      <c r="CE125" s="170">
        <v>201710.56598700004</v>
      </c>
      <c r="CF125" s="148" t="s">
        <v>307</v>
      </c>
      <c r="CG125" s="149" t="s">
        <v>15</v>
      </c>
      <c r="CH125" s="170">
        <v>148463.18918099999</v>
      </c>
      <c r="CI125" s="148" t="s">
        <v>307</v>
      </c>
      <c r="CJ125" s="149" t="s">
        <v>15</v>
      </c>
      <c r="CK125" s="170">
        <v>212905.65516800008</v>
      </c>
      <c r="CL125" s="148" t="s">
        <v>307</v>
      </c>
      <c r="CM125" s="149" t="s">
        <v>15</v>
      </c>
      <c r="CN125" s="170">
        <v>137268.09999999998</v>
      </c>
      <c r="CO125" s="148" t="s">
        <v>307</v>
      </c>
      <c r="CP125" s="149" t="s">
        <v>15</v>
      </c>
      <c r="CQ125" s="158">
        <v>228540.59</v>
      </c>
      <c r="CR125" s="148" t="s">
        <v>307</v>
      </c>
      <c r="CS125" s="84" t="s">
        <v>15</v>
      </c>
      <c r="CT125" s="102"/>
    </row>
    <row r="126" spans="1:98" ht="12" customHeight="1" x14ac:dyDescent="0.2">
      <c r="A126" s="81" t="s">
        <v>410</v>
      </c>
      <c r="B126" s="156">
        <f t="shared" si="10"/>
        <v>16488.42539</v>
      </c>
      <c r="C126" s="148" t="s">
        <v>307</v>
      </c>
      <c r="D126" s="149" t="s">
        <v>15</v>
      </c>
      <c r="E126" s="160">
        <v>5046.6000000000004</v>
      </c>
      <c r="F126" s="148" t="s">
        <v>307</v>
      </c>
      <c r="G126" s="149" t="s">
        <v>15</v>
      </c>
      <c r="H126" s="158">
        <v>10991.39539</v>
      </c>
      <c r="I126" s="148" t="s">
        <v>307</v>
      </c>
      <c r="J126" s="149" t="s">
        <v>15</v>
      </c>
      <c r="K126" s="158">
        <v>450.43</v>
      </c>
      <c r="L126" s="148" t="s">
        <v>307</v>
      </c>
      <c r="M126" s="149" t="s">
        <v>15</v>
      </c>
      <c r="N126" s="158" t="s">
        <v>321</v>
      </c>
      <c r="O126" s="148" t="s">
        <v>36</v>
      </c>
      <c r="P126" s="149" t="s">
        <v>15</v>
      </c>
      <c r="Q126" s="158">
        <v>71512.929999999993</v>
      </c>
      <c r="R126" s="148" t="s">
        <v>307</v>
      </c>
      <c r="S126" s="149" t="s">
        <v>15</v>
      </c>
      <c r="T126" s="215">
        <f t="shared" si="12"/>
        <v>271031.58460900001</v>
      </c>
      <c r="U126" s="216" t="s">
        <v>307</v>
      </c>
      <c r="V126" s="217" t="s">
        <v>15</v>
      </c>
      <c r="W126" s="215">
        <f t="shared" si="13"/>
        <v>34065.93578</v>
      </c>
      <c r="X126" s="216" t="s">
        <v>307</v>
      </c>
      <c r="Y126" s="217" t="s">
        <v>15</v>
      </c>
      <c r="Z126" s="215">
        <v>0</v>
      </c>
      <c r="AA126" s="216" t="s">
        <v>307</v>
      </c>
      <c r="AB126" s="217" t="s">
        <v>15</v>
      </c>
      <c r="AC126" s="215">
        <v>24068.48</v>
      </c>
      <c r="AD126" s="216" t="s">
        <v>307</v>
      </c>
      <c r="AE126" s="217" t="s">
        <v>15</v>
      </c>
      <c r="AF126" s="215">
        <v>9997.4557800000002</v>
      </c>
      <c r="AG126" s="216" t="s">
        <v>307</v>
      </c>
      <c r="AH126" s="217" t="s">
        <v>15</v>
      </c>
      <c r="AI126" s="215" t="s">
        <v>321</v>
      </c>
      <c r="AJ126" s="216" t="s">
        <v>307</v>
      </c>
      <c r="AK126" s="217" t="s">
        <v>15</v>
      </c>
      <c r="AL126" s="215" t="s">
        <v>321</v>
      </c>
      <c r="AM126" s="148" t="s">
        <v>307</v>
      </c>
      <c r="AN126" s="149" t="s">
        <v>15</v>
      </c>
      <c r="AO126" s="156">
        <f t="shared" si="11"/>
        <v>236965.64882900001</v>
      </c>
      <c r="AP126" s="148" t="s">
        <v>307</v>
      </c>
      <c r="AQ126" s="149" t="s">
        <v>15</v>
      </c>
      <c r="AR126" s="158" t="s">
        <v>321</v>
      </c>
      <c r="AS126" s="148" t="s">
        <v>36</v>
      </c>
      <c r="AT126" s="149" t="s">
        <v>15</v>
      </c>
      <c r="AU126" s="215">
        <v>0</v>
      </c>
      <c r="AV126" s="216" t="s">
        <v>36</v>
      </c>
      <c r="AW126" s="217" t="s">
        <v>15</v>
      </c>
      <c r="AX126" s="215">
        <v>182359.414609</v>
      </c>
      <c r="AY126" s="216" t="s">
        <v>307</v>
      </c>
      <c r="AZ126" s="217" t="s">
        <v>15</v>
      </c>
      <c r="BA126" s="215">
        <v>54606.234219999998</v>
      </c>
      <c r="BB126" s="148" t="s">
        <v>307</v>
      </c>
      <c r="BC126" s="149" t="s">
        <v>15</v>
      </c>
      <c r="BD126" s="160">
        <v>309.27</v>
      </c>
      <c r="BE126" s="148" t="s">
        <v>307</v>
      </c>
      <c r="BF126" s="149" t="s">
        <v>15</v>
      </c>
      <c r="BG126" s="158" t="s">
        <v>321</v>
      </c>
      <c r="BH126" s="148" t="s">
        <v>36</v>
      </c>
      <c r="BI126" s="149" t="s">
        <v>15</v>
      </c>
      <c r="BJ126" s="158">
        <v>287519.98067999998</v>
      </c>
      <c r="BK126" s="148" t="s">
        <v>307</v>
      </c>
      <c r="BL126" s="149" t="s">
        <v>15</v>
      </c>
      <c r="BM126" s="158" t="s">
        <v>321</v>
      </c>
      <c r="BN126" s="148" t="s">
        <v>36</v>
      </c>
      <c r="BO126" s="149" t="s">
        <v>15</v>
      </c>
      <c r="BP126" s="158">
        <v>5046.6000000000004</v>
      </c>
      <c r="BQ126" s="148" t="s">
        <v>307</v>
      </c>
      <c r="BR126" s="149" t="s">
        <v>15</v>
      </c>
      <c r="BS126" s="158">
        <v>217419.29016</v>
      </c>
      <c r="BT126" s="148" t="s">
        <v>307</v>
      </c>
      <c r="BU126" s="149" t="s">
        <v>15</v>
      </c>
      <c r="BV126" s="158">
        <v>65054.090519999998</v>
      </c>
      <c r="BW126" s="148" t="s">
        <v>307</v>
      </c>
      <c r="BX126" s="149" t="s">
        <v>15</v>
      </c>
      <c r="BY126" s="158">
        <v>309.27</v>
      </c>
      <c r="BZ126" s="148" t="s">
        <v>307</v>
      </c>
      <c r="CA126" s="149" t="s">
        <v>15</v>
      </c>
      <c r="CB126" s="158">
        <v>71512.929999999993</v>
      </c>
      <c r="CC126" s="148" t="s">
        <v>307</v>
      </c>
      <c r="CD126" s="149" t="s">
        <v>15</v>
      </c>
      <c r="CE126" s="170">
        <v>210274.90263199998</v>
      </c>
      <c r="CF126" s="148" t="s">
        <v>307</v>
      </c>
      <c r="CG126" s="149" t="s">
        <v>15</v>
      </c>
      <c r="CH126" s="170">
        <v>149067.27804900004</v>
      </c>
      <c r="CI126" s="148" t="s">
        <v>307</v>
      </c>
      <c r="CJ126" s="149" t="s">
        <v>15</v>
      </c>
      <c r="CK126" s="170">
        <v>221067.63999999998</v>
      </c>
      <c r="CL126" s="148" t="s">
        <v>307</v>
      </c>
      <c r="CM126" s="149" t="s">
        <v>15</v>
      </c>
      <c r="CN126" s="170">
        <v>138274.54068100001</v>
      </c>
      <c r="CO126" s="148" t="s">
        <v>307</v>
      </c>
      <c r="CP126" s="149" t="s">
        <v>15</v>
      </c>
      <c r="CQ126" s="158">
        <v>235937.84</v>
      </c>
      <c r="CR126" s="148" t="s">
        <v>307</v>
      </c>
      <c r="CS126" s="84" t="s">
        <v>15</v>
      </c>
      <c r="CT126" s="102"/>
    </row>
    <row r="127" spans="1:98" ht="12" customHeight="1" x14ac:dyDescent="0.2">
      <c r="A127" s="81" t="s">
        <v>411</v>
      </c>
      <c r="B127" s="156">
        <f t="shared" si="10"/>
        <v>16167.41058</v>
      </c>
      <c r="C127" s="148" t="s">
        <v>307</v>
      </c>
      <c r="D127" s="149" t="s">
        <v>15</v>
      </c>
      <c r="E127" s="160">
        <v>6030.7</v>
      </c>
      <c r="F127" s="148" t="s">
        <v>307</v>
      </c>
      <c r="G127" s="149" t="s">
        <v>15</v>
      </c>
      <c r="H127" s="158">
        <v>9851.2705800000003</v>
      </c>
      <c r="I127" s="148" t="s">
        <v>307</v>
      </c>
      <c r="J127" s="149" t="s">
        <v>15</v>
      </c>
      <c r="K127" s="158">
        <v>285.44</v>
      </c>
      <c r="L127" s="148" t="s">
        <v>307</v>
      </c>
      <c r="M127" s="149" t="s">
        <v>15</v>
      </c>
      <c r="N127" s="158" t="s">
        <v>321</v>
      </c>
      <c r="O127" s="148" t="s">
        <v>36</v>
      </c>
      <c r="P127" s="149" t="s">
        <v>15</v>
      </c>
      <c r="Q127" s="158">
        <v>74346.820000000007</v>
      </c>
      <c r="R127" s="148" t="s">
        <v>307</v>
      </c>
      <c r="S127" s="149" t="s">
        <v>15</v>
      </c>
      <c r="T127" s="215">
        <f t="shared" si="12"/>
        <v>279071.38941900001</v>
      </c>
      <c r="U127" s="216" t="s">
        <v>307</v>
      </c>
      <c r="V127" s="217" t="s">
        <v>15</v>
      </c>
      <c r="W127" s="215">
        <f t="shared" si="13"/>
        <v>38165.091829999998</v>
      </c>
      <c r="X127" s="216" t="s">
        <v>307</v>
      </c>
      <c r="Y127" s="217" t="s">
        <v>15</v>
      </c>
      <c r="Z127" s="215">
        <v>0</v>
      </c>
      <c r="AA127" s="216" t="s">
        <v>307</v>
      </c>
      <c r="AB127" s="217" t="s">
        <v>15</v>
      </c>
      <c r="AC127" s="215">
        <v>23468.1</v>
      </c>
      <c r="AD127" s="216" t="s">
        <v>307</v>
      </c>
      <c r="AE127" s="217" t="s">
        <v>15</v>
      </c>
      <c r="AF127" s="215">
        <v>14696.991829999997</v>
      </c>
      <c r="AG127" s="216" t="s">
        <v>307</v>
      </c>
      <c r="AH127" s="217" t="s">
        <v>15</v>
      </c>
      <c r="AI127" s="215" t="s">
        <v>321</v>
      </c>
      <c r="AJ127" s="216" t="s">
        <v>307</v>
      </c>
      <c r="AK127" s="217" t="s">
        <v>15</v>
      </c>
      <c r="AL127" s="215" t="s">
        <v>321</v>
      </c>
      <c r="AM127" s="148" t="s">
        <v>307</v>
      </c>
      <c r="AN127" s="149" t="s">
        <v>15</v>
      </c>
      <c r="AO127" s="156">
        <f t="shared" si="11"/>
        <v>240906.29758899999</v>
      </c>
      <c r="AP127" s="148" t="s">
        <v>307</v>
      </c>
      <c r="AQ127" s="149" t="s">
        <v>15</v>
      </c>
      <c r="AR127" s="158" t="s">
        <v>321</v>
      </c>
      <c r="AS127" s="148" t="s">
        <v>36</v>
      </c>
      <c r="AT127" s="149" t="s">
        <v>15</v>
      </c>
      <c r="AU127" s="215">
        <v>0</v>
      </c>
      <c r="AV127" s="216" t="s">
        <v>36</v>
      </c>
      <c r="AW127" s="217" t="s">
        <v>15</v>
      </c>
      <c r="AX127" s="215">
        <v>192875.029419</v>
      </c>
      <c r="AY127" s="216" t="s">
        <v>307</v>
      </c>
      <c r="AZ127" s="217" t="s">
        <v>15</v>
      </c>
      <c r="BA127" s="215">
        <v>48031.268170000003</v>
      </c>
      <c r="BB127" s="148" t="s">
        <v>307</v>
      </c>
      <c r="BC127" s="149" t="s">
        <v>15</v>
      </c>
      <c r="BD127" s="160">
        <v>337.37</v>
      </c>
      <c r="BE127" s="148" t="s">
        <v>307</v>
      </c>
      <c r="BF127" s="149" t="s">
        <v>15</v>
      </c>
      <c r="BG127" s="158" t="s">
        <v>321</v>
      </c>
      <c r="BH127" s="148" t="s">
        <v>36</v>
      </c>
      <c r="BI127" s="149" t="s">
        <v>15</v>
      </c>
      <c r="BJ127" s="158">
        <v>295238.75608999998</v>
      </c>
      <c r="BK127" s="148" t="s">
        <v>307</v>
      </c>
      <c r="BL127" s="149" t="s">
        <v>15</v>
      </c>
      <c r="BM127" s="158" t="s">
        <v>321</v>
      </c>
      <c r="BN127" s="148" t="s">
        <v>36</v>
      </c>
      <c r="BO127" s="149" t="s">
        <v>15</v>
      </c>
      <c r="BP127" s="158">
        <v>6030.7</v>
      </c>
      <c r="BQ127" s="148" t="s">
        <v>307</v>
      </c>
      <c r="BR127" s="149" t="s">
        <v>15</v>
      </c>
      <c r="BS127" s="158">
        <v>226194.40096999999</v>
      </c>
      <c r="BT127" s="148" t="s">
        <v>307</v>
      </c>
      <c r="BU127" s="149" t="s">
        <v>15</v>
      </c>
      <c r="BV127" s="158">
        <v>63013.655120000003</v>
      </c>
      <c r="BW127" s="148" t="s">
        <v>307</v>
      </c>
      <c r="BX127" s="149" t="s">
        <v>15</v>
      </c>
      <c r="BY127" s="158">
        <v>337.37</v>
      </c>
      <c r="BZ127" s="148" t="s">
        <v>307</v>
      </c>
      <c r="CA127" s="149" t="s">
        <v>15</v>
      </c>
      <c r="CB127" s="158">
        <v>74346.820000000007</v>
      </c>
      <c r="CC127" s="148" t="s">
        <v>307</v>
      </c>
      <c r="CD127" s="149" t="s">
        <v>15</v>
      </c>
      <c r="CE127" s="170">
        <v>216087.92351099997</v>
      </c>
      <c r="CF127" s="148" t="s">
        <v>307</v>
      </c>
      <c r="CG127" s="149" t="s">
        <v>15</v>
      </c>
      <c r="CH127" s="170">
        <v>153835.02258100003</v>
      </c>
      <c r="CI127" s="148" t="s">
        <v>307</v>
      </c>
      <c r="CJ127" s="149" t="s">
        <v>15</v>
      </c>
      <c r="CK127" s="170">
        <v>226321.54</v>
      </c>
      <c r="CL127" s="148" t="s">
        <v>307</v>
      </c>
      <c r="CM127" s="149" t="s">
        <v>15</v>
      </c>
      <c r="CN127" s="170">
        <v>143601.40609199999</v>
      </c>
      <c r="CO127" s="148" t="s">
        <v>307</v>
      </c>
      <c r="CP127" s="149" t="s">
        <v>15</v>
      </c>
      <c r="CQ127" s="158">
        <v>244448.08</v>
      </c>
      <c r="CR127" s="148" t="s">
        <v>307</v>
      </c>
      <c r="CS127" s="84" t="s">
        <v>15</v>
      </c>
      <c r="CT127" s="102"/>
    </row>
    <row r="128" spans="1:98" ht="12" customHeight="1" x14ac:dyDescent="0.2">
      <c r="A128" s="81" t="s">
        <v>413</v>
      </c>
      <c r="B128" s="156">
        <f t="shared" si="10"/>
        <v>15880.818429999999</v>
      </c>
      <c r="C128" s="148" t="s">
        <v>307</v>
      </c>
      <c r="D128" s="149" t="s">
        <v>15</v>
      </c>
      <c r="E128" s="160">
        <v>6225.2</v>
      </c>
      <c r="F128" s="148" t="s">
        <v>307</v>
      </c>
      <c r="G128" s="149" t="s">
        <v>15</v>
      </c>
      <c r="H128" s="158">
        <v>9189.6684299999997</v>
      </c>
      <c r="I128" s="148" t="s">
        <v>307</v>
      </c>
      <c r="J128" s="149" t="s">
        <v>15</v>
      </c>
      <c r="K128" s="158">
        <v>465.95</v>
      </c>
      <c r="L128" s="148" t="s">
        <v>307</v>
      </c>
      <c r="M128" s="149" t="s">
        <v>15</v>
      </c>
      <c r="N128" s="158" t="s">
        <v>321</v>
      </c>
      <c r="O128" s="148" t="s">
        <v>36</v>
      </c>
      <c r="P128" s="149" t="s">
        <v>15</v>
      </c>
      <c r="Q128" s="158">
        <v>72617.39</v>
      </c>
      <c r="R128" s="148" t="s">
        <v>307</v>
      </c>
      <c r="S128" s="149" t="s">
        <v>15</v>
      </c>
      <c r="T128" s="215">
        <f t="shared" si="12"/>
        <v>277874.77156600001</v>
      </c>
      <c r="U128" s="216" t="s">
        <v>307</v>
      </c>
      <c r="V128" s="217" t="s">
        <v>15</v>
      </c>
      <c r="W128" s="215">
        <f t="shared" si="13"/>
        <v>26171.21715</v>
      </c>
      <c r="X128" s="216" t="s">
        <v>307</v>
      </c>
      <c r="Y128" s="217" t="s">
        <v>15</v>
      </c>
      <c r="Z128" s="215">
        <v>0</v>
      </c>
      <c r="AA128" s="216" t="s">
        <v>307</v>
      </c>
      <c r="AB128" s="217" t="s">
        <v>15</v>
      </c>
      <c r="AC128" s="215">
        <v>16236.35</v>
      </c>
      <c r="AD128" s="216" t="s">
        <v>307</v>
      </c>
      <c r="AE128" s="217" t="s">
        <v>15</v>
      </c>
      <c r="AF128" s="215">
        <v>9934.86715</v>
      </c>
      <c r="AG128" s="216" t="s">
        <v>307</v>
      </c>
      <c r="AH128" s="217" t="s">
        <v>15</v>
      </c>
      <c r="AI128" s="215" t="s">
        <v>321</v>
      </c>
      <c r="AJ128" s="216" t="s">
        <v>307</v>
      </c>
      <c r="AK128" s="217" t="s">
        <v>15</v>
      </c>
      <c r="AL128" s="215" t="s">
        <v>321</v>
      </c>
      <c r="AM128" s="148" t="s">
        <v>307</v>
      </c>
      <c r="AN128" s="149" t="s">
        <v>15</v>
      </c>
      <c r="AO128" s="156">
        <f t="shared" si="11"/>
        <v>251703.554416</v>
      </c>
      <c r="AP128" s="148" t="s">
        <v>307</v>
      </c>
      <c r="AQ128" s="149" t="s">
        <v>15</v>
      </c>
      <c r="AR128" s="158" t="s">
        <v>321</v>
      </c>
      <c r="AS128" s="148" t="s">
        <v>36</v>
      </c>
      <c r="AT128" s="149" t="s">
        <v>15</v>
      </c>
      <c r="AU128" s="215">
        <v>0</v>
      </c>
      <c r="AV128" s="216" t="s">
        <v>36</v>
      </c>
      <c r="AW128" s="217" t="s">
        <v>15</v>
      </c>
      <c r="AX128" s="215">
        <v>202195.291566</v>
      </c>
      <c r="AY128" s="216" t="s">
        <v>307</v>
      </c>
      <c r="AZ128" s="217" t="s">
        <v>15</v>
      </c>
      <c r="BA128" s="215">
        <v>49508.262849999999</v>
      </c>
      <c r="BB128" s="148" t="s">
        <v>307</v>
      </c>
      <c r="BC128" s="149" t="s">
        <v>15</v>
      </c>
      <c r="BD128" s="160">
        <v>349.57</v>
      </c>
      <c r="BE128" s="148" t="s">
        <v>307</v>
      </c>
      <c r="BF128" s="149" t="s">
        <v>15</v>
      </c>
      <c r="BG128" s="158" t="s">
        <v>321</v>
      </c>
      <c r="BH128" s="148" t="s">
        <v>36</v>
      </c>
      <c r="BI128" s="149" t="s">
        <v>15</v>
      </c>
      <c r="BJ128" s="158">
        <v>293755.63694</v>
      </c>
      <c r="BK128" s="148" t="s">
        <v>307</v>
      </c>
      <c r="BL128" s="149" t="s">
        <v>15</v>
      </c>
      <c r="BM128" s="158" t="s">
        <v>321</v>
      </c>
      <c r="BN128" s="148" t="s">
        <v>36</v>
      </c>
      <c r="BO128" s="149" t="s">
        <v>15</v>
      </c>
      <c r="BP128" s="158">
        <v>6225.2</v>
      </c>
      <c r="BQ128" s="148" t="s">
        <v>307</v>
      </c>
      <c r="BR128" s="149" t="s">
        <v>15</v>
      </c>
      <c r="BS128" s="158">
        <v>227621.30702000001</v>
      </c>
      <c r="BT128" s="148" t="s">
        <v>307</v>
      </c>
      <c r="BU128" s="149" t="s">
        <v>15</v>
      </c>
      <c r="BV128" s="158">
        <v>59909.129919999999</v>
      </c>
      <c r="BW128" s="148" t="s">
        <v>307</v>
      </c>
      <c r="BX128" s="149" t="s">
        <v>15</v>
      </c>
      <c r="BY128" s="158">
        <v>349.57</v>
      </c>
      <c r="BZ128" s="148" t="s">
        <v>307</v>
      </c>
      <c r="CA128" s="149" t="s">
        <v>15</v>
      </c>
      <c r="CB128" s="158">
        <v>72617.39</v>
      </c>
      <c r="CC128" s="148" t="s">
        <v>307</v>
      </c>
      <c r="CD128" s="149" t="s">
        <v>15</v>
      </c>
      <c r="CE128" s="170">
        <v>216254.86582199996</v>
      </c>
      <c r="CF128" s="148" t="s">
        <v>307</v>
      </c>
      <c r="CG128" s="149" t="s">
        <v>15</v>
      </c>
      <c r="CH128" s="170">
        <v>150467.73111399999</v>
      </c>
      <c r="CI128" s="148" t="s">
        <v>307</v>
      </c>
      <c r="CJ128" s="149" t="s">
        <v>15</v>
      </c>
      <c r="CK128" s="170">
        <v>225300.18</v>
      </c>
      <c r="CL128" s="148" t="s">
        <v>307</v>
      </c>
      <c r="CM128" s="149" t="s">
        <v>15</v>
      </c>
      <c r="CN128" s="170">
        <v>141422.41693599999</v>
      </c>
      <c r="CO128" s="148" t="s">
        <v>307</v>
      </c>
      <c r="CP128" s="149" t="s">
        <v>15</v>
      </c>
      <c r="CQ128" s="158">
        <v>245240.16</v>
      </c>
      <c r="CR128" s="148" t="s">
        <v>307</v>
      </c>
      <c r="CS128" s="84" t="s">
        <v>15</v>
      </c>
      <c r="CT128" s="102"/>
    </row>
    <row r="129" spans="1:98" ht="12" customHeight="1" x14ac:dyDescent="0.2">
      <c r="A129" s="81" t="s">
        <v>416</v>
      </c>
      <c r="B129" s="156">
        <f t="shared" si="10"/>
        <v>14953.42841</v>
      </c>
      <c r="C129" s="148" t="s">
        <v>307</v>
      </c>
      <c r="D129" s="149" t="s">
        <v>15</v>
      </c>
      <c r="E129" s="160">
        <v>7411.1</v>
      </c>
      <c r="F129" s="148" t="s">
        <v>307</v>
      </c>
      <c r="G129" s="149" t="s">
        <v>15</v>
      </c>
      <c r="H129" s="158">
        <v>7010.0384100000001</v>
      </c>
      <c r="I129" s="148" t="s">
        <v>307</v>
      </c>
      <c r="J129" s="149" t="s">
        <v>15</v>
      </c>
      <c r="K129" s="158">
        <v>532.29</v>
      </c>
      <c r="L129" s="148" t="s">
        <v>307</v>
      </c>
      <c r="M129" s="149" t="s">
        <v>15</v>
      </c>
      <c r="N129" s="158" t="s">
        <v>321</v>
      </c>
      <c r="O129" s="148" t="s">
        <v>36</v>
      </c>
      <c r="P129" s="149" t="s">
        <v>15</v>
      </c>
      <c r="Q129" s="158">
        <v>69758.240000000005</v>
      </c>
      <c r="R129" s="148" t="s">
        <v>307</v>
      </c>
      <c r="S129" s="149" t="s">
        <v>15</v>
      </c>
      <c r="T129" s="215">
        <f t="shared" si="12"/>
        <v>285347.16159500001</v>
      </c>
      <c r="U129" s="216" t="s">
        <v>307</v>
      </c>
      <c r="V129" s="217" t="s">
        <v>15</v>
      </c>
      <c r="W129" s="215">
        <f t="shared" si="13"/>
        <v>34021.607239999998</v>
      </c>
      <c r="X129" s="216" t="s">
        <v>307</v>
      </c>
      <c r="Y129" s="217" t="s">
        <v>15</v>
      </c>
      <c r="Z129" s="215">
        <v>0</v>
      </c>
      <c r="AA129" s="216" t="s">
        <v>307</v>
      </c>
      <c r="AB129" s="217" t="s">
        <v>15</v>
      </c>
      <c r="AC129" s="215">
        <v>24410.84</v>
      </c>
      <c r="AD129" s="216" t="s">
        <v>307</v>
      </c>
      <c r="AE129" s="217" t="s">
        <v>15</v>
      </c>
      <c r="AF129" s="215">
        <v>9610.7672399999992</v>
      </c>
      <c r="AG129" s="216" t="s">
        <v>307</v>
      </c>
      <c r="AH129" s="217" t="s">
        <v>15</v>
      </c>
      <c r="AI129" s="215" t="s">
        <v>321</v>
      </c>
      <c r="AJ129" s="216" t="s">
        <v>307</v>
      </c>
      <c r="AK129" s="217" t="s">
        <v>15</v>
      </c>
      <c r="AL129" s="215" t="s">
        <v>321</v>
      </c>
      <c r="AM129" s="148" t="s">
        <v>307</v>
      </c>
      <c r="AN129" s="149" t="s">
        <v>15</v>
      </c>
      <c r="AO129" s="156">
        <f t="shared" si="11"/>
        <v>251325.55435500003</v>
      </c>
      <c r="AP129" s="148" t="s">
        <v>307</v>
      </c>
      <c r="AQ129" s="149" t="s">
        <v>15</v>
      </c>
      <c r="AR129" s="158" t="s">
        <v>321</v>
      </c>
      <c r="AS129" s="148" t="s">
        <v>36</v>
      </c>
      <c r="AT129" s="149" t="s">
        <v>15</v>
      </c>
      <c r="AU129" s="215">
        <v>0</v>
      </c>
      <c r="AV129" s="216" t="s">
        <v>36</v>
      </c>
      <c r="AW129" s="217" t="s">
        <v>15</v>
      </c>
      <c r="AX129" s="215">
        <v>202081.04159500002</v>
      </c>
      <c r="AY129" s="216" t="s">
        <v>307</v>
      </c>
      <c r="AZ129" s="217" t="s">
        <v>15</v>
      </c>
      <c r="BA129" s="215">
        <v>49244.512759999998</v>
      </c>
      <c r="BB129" s="148" t="s">
        <v>307</v>
      </c>
      <c r="BC129" s="149" t="s">
        <v>15</v>
      </c>
      <c r="BD129" s="160">
        <v>358.17</v>
      </c>
      <c r="BE129" s="148" t="s">
        <v>307</v>
      </c>
      <c r="BF129" s="149" t="s">
        <v>15</v>
      </c>
      <c r="BG129" s="158" t="s">
        <v>321</v>
      </c>
      <c r="BH129" s="148" t="s">
        <v>36</v>
      </c>
      <c r="BI129" s="149" t="s">
        <v>15</v>
      </c>
      <c r="BJ129" s="158">
        <v>300300.59314000001</v>
      </c>
      <c r="BK129" s="148" t="s">
        <v>307</v>
      </c>
      <c r="BL129" s="149" t="s">
        <v>15</v>
      </c>
      <c r="BM129" s="158" t="s">
        <v>321</v>
      </c>
      <c r="BN129" s="148" t="s">
        <v>36</v>
      </c>
      <c r="BO129" s="149" t="s">
        <v>15</v>
      </c>
      <c r="BP129" s="158">
        <v>7411.1</v>
      </c>
      <c r="BQ129" s="148" t="s">
        <v>307</v>
      </c>
      <c r="BR129" s="149" t="s">
        <v>15</v>
      </c>
      <c r="BS129" s="158">
        <v>233501.91532999999</v>
      </c>
      <c r="BT129" s="148" t="s">
        <v>307</v>
      </c>
      <c r="BU129" s="149" t="s">
        <v>15</v>
      </c>
      <c r="BV129" s="158">
        <v>59387.577799999999</v>
      </c>
      <c r="BW129" s="148" t="s">
        <v>307</v>
      </c>
      <c r="BX129" s="149" t="s">
        <v>15</v>
      </c>
      <c r="BY129" s="158">
        <v>358.17</v>
      </c>
      <c r="BZ129" s="148" t="s">
        <v>307</v>
      </c>
      <c r="CA129" s="149" t="s">
        <v>15</v>
      </c>
      <c r="CB129" s="158">
        <v>69758.240000000005</v>
      </c>
      <c r="CC129" s="148" t="s">
        <v>307</v>
      </c>
      <c r="CD129" s="149" t="s">
        <v>15</v>
      </c>
      <c r="CE129" s="170">
        <v>214222.30313499999</v>
      </c>
      <c r="CF129" s="148" t="s">
        <v>307</v>
      </c>
      <c r="CG129" s="149" t="s">
        <v>15</v>
      </c>
      <c r="CH129" s="170">
        <v>156194.70000000004</v>
      </c>
      <c r="CI129" s="148" t="s">
        <v>307</v>
      </c>
      <c r="CJ129" s="149" t="s">
        <v>15</v>
      </c>
      <c r="CK129" s="170">
        <v>224304.38</v>
      </c>
      <c r="CL129" s="148" t="s">
        <v>307</v>
      </c>
      <c r="CM129" s="149" t="s">
        <v>15</v>
      </c>
      <c r="CN129" s="170">
        <v>146112.62313499997</v>
      </c>
      <c r="CO129" s="148" t="s">
        <v>307</v>
      </c>
      <c r="CP129" s="149" t="s">
        <v>15</v>
      </c>
      <c r="CQ129" s="158">
        <v>249460.04</v>
      </c>
      <c r="CR129" s="148" t="s">
        <v>307</v>
      </c>
      <c r="CS129" s="84" t="s">
        <v>15</v>
      </c>
      <c r="CT129" s="102"/>
    </row>
    <row r="130" spans="1:98" ht="12" customHeight="1" x14ac:dyDescent="0.2">
      <c r="A130" s="81" t="s">
        <v>420</v>
      </c>
      <c r="B130" s="156">
        <f t="shared" si="10"/>
        <v>10855.65022</v>
      </c>
      <c r="C130" s="148" t="s">
        <v>307</v>
      </c>
      <c r="D130" s="149" t="s">
        <v>15</v>
      </c>
      <c r="E130" s="160">
        <v>5067</v>
      </c>
      <c r="F130" s="148" t="s">
        <v>307</v>
      </c>
      <c r="G130" s="149" t="s">
        <v>15</v>
      </c>
      <c r="H130" s="158">
        <v>5248.7502199999999</v>
      </c>
      <c r="I130" s="148" t="s">
        <v>307</v>
      </c>
      <c r="J130" s="149" t="s">
        <v>15</v>
      </c>
      <c r="K130" s="158">
        <v>539.9</v>
      </c>
      <c r="L130" s="148" t="s">
        <v>307</v>
      </c>
      <c r="M130" s="149" t="s">
        <v>15</v>
      </c>
      <c r="N130" s="158" t="s">
        <v>321</v>
      </c>
      <c r="O130" s="148" t="s">
        <v>36</v>
      </c>
      <c r="P130" s="149" t="s">
        <v>15</v>
      </c>
      <c r="Q130" s="158">
        <v>78837.88</v>
      </c>
      <c r="R130" s="148" t="s">
        <v>307</v>
      </c>
      <c r="S130" s="149" t="s">
        <v>15</v>
      </c>
      <c r="T130" s="215">
        <f t="shared" si="12"/>
        <v>289977.519776</v>
      </c>
      <c r="U130" s="216" t="s">
        <v>307</v>
      </c>
      <c r="V130" s="217" t="s">
        <v>15</v>
      </c>
      <c r="W130" s="215">
        <f t="shared" si="13"/>
        <v>30950.418880000001</v>
      </c>
      <c r="X130" s="216" t="s">
        <v>307</v>
      </c>
      <c r="Y130" s="217" t="s">
        <v>15</v>
      </c>
      <c r="Z130" s="215">
        <v>0</v>
      </c>
      <c r="AA130" s="216" t="s">
        <v>307</v>
      </c>
      <c r="AB130" s="217" t="s">
        <v>15</v>
      </c>
      <c r="AC130" s="215">
        <v>26624.65</v>
      </c>
      <c r="AD130" s="216" t="s">
        <v>307</v>
      </c>
      <c r="AE130" s="217" t="s">
        <v>15</v>
      </c>
      <c r="AF130" s="215">
        <v>4325.7688800000005</v>
      </c>
      <c r="AG130" s="216" t="s">
        <v>307</v>
      </c>
      <c r="AH130" s="217" t="s">
        <v>15</v>
      </c>
      <c r="AI130" s="215" t="s">
        <v>321</v>
      </c>
      <c r="AJ130" s="216" t="s">
        <v>307</v>
      </c>
      <c r="AK130" s="217" t="s">
        <v>15</v>
      </c>
      <c r="AL130" s="215" t="s">
        <v>321</v>
      </c>
      <c r="AM130" s="148" t="s">
        <v>307</v>
      </c>
      <c r="AN130" s="149" t="s">
        <v>15</v>
      </c>
      <c r="AO130" s="156">
        <f t="shared" si="11"/>
        <v>259027.10089599999</v>
      </c>
      <c r="AP130" s="148" t="s">
        <v>307</v>
      </c>
      <c r="AQ130" s="149" t="s">
        <v>15</v>
      </c>
      <c r="AR130" s="158" t="s">
        <v>321</v>
      </c>
      <c r="AS130" s="148" t="s">
        <v>36</v>
      </c>
      <c r="AT130" s="149" t="s">
        <v>15</v>
      </c>
      <c r="AU130" s="215">
        <v>0</v>
      </c>
      <c r="AV130" s="216" t="s">
        <v>36</v>
      </c>
      <c r="AW130" s="217" t="s">
        <v>15</v>
      </c>
      <c r="AX130" s="215">
        <v>210654.709776</v>
      </c>
      <c r="AY130" s="216" t="s">
        <v>307</v>
      </c>
      <c r="AZ130" s="217" t="s">
        <v>15</v>
      </c>
      <c r="BA130" s="215">
        <v>48372.391119999993</v>
      </c>
      <c r="BB130" s="148" t="s">
        <v>307</v>
      </c>
      <c r="BC130" s="149" t="s">
        <v>15</v>
      </c>
      <c r="BD130" s="160">
        <v>365.27</v>
      </c>
      <c r="BE130" s="148" t="s">
        <v>307</v>
      </c>
      <c r="BF130" s="149" t="s">
        <v>15</v>
      </c>
      <c r="BG130" s="158" t="s">
        <v>321</v>
      </c>
      <c r="BH130" s="148" t="s">
        <v>36</v>
      </c>
      <c r="BI130" s="149" t="s">
        <v>15</v>
      </c>
      <c r="BJ130" s="158">
        <v>300833.16564999998</v>
      </c>
      <c r="BK130" s="148" t="s">
        <v>307</v>
      </c>
      <c r="BL130" s="149" t="s">
        <v>15</v>
      </c>
      <c r="BM130" s="158" t="s">
        <v>321</v>
      </c>
      <c r="BN130" s="148" t="s">
        <v>36</v>
      </c>
      <c r="BO130" s="149" t="s">
        <v>15</v>
      </c>
      <c r="BP130" s="158">
        <v>5067</v>
      </c>
      <c r="BQ130" s="148" t="s">
        <v>307</v>
      </c>
      <c r="BR130" s="149" t="s">
        <v>15</v>
      </c>
      <c r="BS130" s="158">
        <v>242528.10965999999</v>
      </c>
      <c r="BT130" s="148" t="s">
        <v>307</v>
      </c>
      <c r="BU130" s="149" t="s">
        <v>15</v>
      </c>
      <c r="BV130" s="158">
        <v>53238.055979999997</v>
      </c>
      <c r="BW130" s="148" t="s">
        <v>307</v>
      </c>
      <c r="BX130" s="149" t="s">
        <v>15</v>
      </c>
      <c r="BY130" s="158">
        <v>365.27</v>
      </c>
      <c r="BZ130" s="148" t="s">
        <v>307</v>
      </c>
      <c r="CA130" s="149" t="s">
        <v>15</v>
      </c>
      <c r="CB130" s="158">
        <v>78837.88</v>
      </c>
      <c r="CC130" s="148" t="s">
        <v>307</v>
      </c>
      <c r="CD130" s="149" t="s">
        <v>15</v>
      </c>
      <c r="CE130" s="170">
        <v>221306.0456448</v>
      </c>
      <c r="CF130" s="148" t="s">
        <v>307</v>
      </c>
      <c r="CG130" s="149" t="s">
        <v>15</v>
      </c>
      <c r="CH130" s="170">
        <v>158730.26999999999</v>
      </c>
      <c r="CI130" s="148" t="s">
        <v>307</v>
      </c>
      <c r="CJ130" s="149" t="s">
        <v>15</v>
      </c>
      <c r="CK130" s="170">
        <v>231945.93</v>
      </c>
      <c r="CL130" s="148" t="s">
        <v>307</v>
      </c>
      <c r="CM130" s="149" t="s">
        <v>15</v>
      </c>
      <c r="CN130" s="170">
        <v>148090.3856448</v>
      </c>
      <c r="CO130" s="148" t="s">
        <v>307</v>
      </c>
      <c r="CP130" s="149" t="s">
        <v>15</v>
      </c>
      <c r="CQ130" s="158">
        <v>256480.77</v>
      </c>
      <c r="CR130" s="148" t="s">
        <v>307</v>
      </c>
      <c r="CS130" s="84" t="s">
        <v>15</v>
      </c>
      <c r="CT130" s="102"/>
    </row>
    <row r="131" spans="1:98" ht="12" customHeight="1" x14ac:dyDescent="0.2">
      <c r="A131" s="81" t="s">
        <v>422</v>
      </c>
      <c r="B131" s="156">
        <f t="shared" si="10"/>
        <v>10230.83482</v>
      </c>
      <c r="C131" s="148" t="s">
        <v>307</v>
      </c>
      <c r="D131" s="149" t="s">
        <v>15</v>
      </c>
      <c r="E131" s="160">
        <v>6806.6</v>
      </c>
      <c r="F131" s="148" t="s">
        <v>307</v>
      </c>
      <c r="G131" s="149" t="s">
        <v>15</v>
      </c>
      <c r="H131" s="158">
        <v>2894.9848200000001</v>
      </c>
      <c r="I131" s="148" t="s">
        <v>307</v>
      </c>
      <c r="J131" s="149" t="s">
        <v>15</v>
      </c>
      <c r="K131" s="158">
        <v>529.25</v>
      </c>
      <c r="L131" s="148" t="s">
        <v>307</v>
      </c>
      <c r="M131" s="149" t="s">
        <v>15</v>
      </c>
      <c r="N131" s="158" t="s">
        <v>321</v>
      </c>
      <c r="O131" s="148" t="s">
        <v>36</v>
      </c>
      <c r="P131" s="149" t="s">
        <v>15</v>
      </c>
      <c r="Q131" s="158">
        <v>77204.960000000006</v>
      </c>
      <c r="R131" s="148" t="s">
        <v>307</v>
      </c>
      <c r="S131" s="149" t="s">
        <v>15</v>
      </c>
      <c r="T131" s="215">
        <f t="shared" si="12"/>
        <v>295074.15517899999</v>
      </c>
      <c r="U131" s="216" t="s">
        <v>307</v>
      </c>
      <c r="V131" s="217" t="s">
        <v>15</v>
      </c>
      <c r="W131" s="215">
        <f t="shared" si="13"/>
        <v>46004.208098000003</v>
      </c>
      <c r="X131" s="216" t="s">
        <v>307</v>
      </c>
      <c r="Y131" s="217" t="s">
        <v>15</v>
      </c>
      <c r="Z131" s="215">
        <v>0</v>
      </c>
      <c r="AA131" s="216" t="s">
        <v>307</v>
      </c>
      <c r="AB131" s="217" t="s">
        <v>15</v>
      </c>
      <c r="AC131" s="215">
        <v>36561.279999999999</v>
      </c>
      <c r="AD131" s="216" t="s">
        <v>307</v>
      </c>
      <c r="AE131" s="217" t="s">
        <v>15</v>
      </c>
      <c r="AF131" s="215">
        <v>9442.9280980000021</v>
      </c>
      <c r="AG131" s="216" t="s">
        <v>307</v>
      </c>
      <c r="AH131" s="217" t="s">
        <v>15</v>
      </c>
      <c r="AI131" s="215" t="s">
        <v>321</v>
      </c>
      <c r="AJ131" s="216" t="s">
        <v>307</v>
      </c>
      <c r="AK131" s="217" t="s">
        <v>15</v>
      </c>
      <c r="AL131" s="215" t="s">
        <v>321</v>
      </c>
      <c r="AM131" s="148" t="s">
        <v>307</v>
      </c>
      <c r="AN131" s="149" t="s">
        <v>15</v>
      </c>
      <c r="AO131" s="156">
        <f t="shared" si="11"/>
        <v>249069.94708099999</v>
      </c>
      <c r="AP131" s="148" t="s">
        <v>307</v>
      </c>
      <c r="AQ131" s="149" t="s">
        <v>15</v>
      </c>
      <c r="AR131" s="158" t="s">
        <v>321</v>
      </c>
      <c r="AS131" s="148" t="s">
        <v>36</v>
      </c>
      <c r="AT131" s="149" t="s">
        <v>15</v>
      </c>
      <c r="AU131" s="215">
        <v>0</v>
      </c>
      <c r="AV131" s="216" t="s">
        <v>36</v>
      </c>
      <c r="AW131" s="217" t="s">
        <v>15</v>
      </c>
      <c r="AX131" s="215">
        <v>206329.065179</v>
      </c>
      <c r="AY131" s="216" t="s">
        <v>307</v>
      </c>
      <c r="AZ131" s="217" t="s">
        <v>15</v>
      </c>
      <c r="BA131" s="215">
        <v>42740.881901999994</v>
      </c>
      <c r="BB131" s="148" t="s">
        <v>307</v>
      </c>
      <c r="BC131" s="149" t="s">
        <v>15</v>
      </c>
      <c r="BD131" s="160">
        <v>375.77</v>
      </c>
      <c r="BE131" s="148" t="s">
        <v>307</v>
      </c>
      <c r="BF131" s="149" t="s">
        <v>15</v>
      </c>
      <c r="BG131" s="158" t="s">
        <v>321</v>
      </c>
      <c r="BH131" s="148" t="s">
        <v>36</v>
      </c>
      <c r="BI131" s="149" t="s">
        <v>15</v>
      </c>
      <c r="BJ131" s="158">
        <v>305305.03746999998</v>
      </c>
      <c r="BK131" s="148" t="s">
        <v>307</v>
      </c>
      <c r="BL131" s="149" t="s">
        <v>15</v>
      </c>
      <c r="BM131" s="158" t="s">
        <v>321</v>
      </c>
      <c r="BN131" s="148" t="s">
        <v>36</v>
      </c>
      <c r="BO131" s="149" t="s">
        <v>15</v>
      </c>
      <c r="BP131" s="158">
        <v>6806.6</v>
      </c>
      <c r="BQ131" s="148" t="s">
        <v>307</v>
      </c>
      <c r="BR131" s="149" t="s">
        <v>15</v>
      </c>
      <c r="BS131" s="158">
        <v>245785.32874999999</v>
      </c>
      <c r="BT131" s="148" t="s">
        <v>307</v>
      </c>
      <c r="BU131" s="149" t="s">
        <v>15</v>
      </c>
      <c r="BV131" s="158">
        <v>52713.108719999997</v>
      </c>
      <c r="BW131" s="148" t="s">
        <v>307</v>
      </c>
      <c r="BX131" s="149" t="s">
        <v>15</v>
      </c>
      <c r="BY131" s="158">
        <v>375.77</v>
      </c>
      <c r="BZ131" s="148" t="s">
        <v>307</v>
      </c>
      <c r="CA131" s="149" t="s">
        <v>15</v>
      </c>
      <c r="CB131" s="158">
        <v>77204.960000000006</v>
      </c>
      <c r="CC131" s="148" t="s">
        <v>307</v>
      </c>
      <c r="CD131" s="149" t="s">
        <v>15</v>
      </c>
      <c r="CE131" s="170">
        <v>226438.42746899993</v>
      </c>
      <c r="CF131" s="148" t="s">
        <v>307</v>
      </c>
      <c r="CG131" s="149" t="s">
        <v>15</v>
      </c>
      <c r="CH131" s="170">
        <v>156447.34</v>
      </c>
      <c r="CI131" s="148" t="s">
        <v>307</v>
      </c>
      <c r="CJ131" s="149" t="s">
        <v>15</v>
      </c>
      <c r="CK131" s="170">
        <v>234431.12800000003</v>
      </c>
      <c r="CL131" s="148" t="s">
        <v>307</v>
      </c>
      <c r="CM131" s="149" t="s">
        <v>15</v>
      </c>
      <c r="CN131" s="170">
        <v>148454.63946899999</v>
      </c>
      <c r="CO131" s="148" t="s">
        <v>307</v>
      </c>
      <c r="CP131" s="149" t="s">
        <v>15</v>
      </c>
      <c r="CQ131" s="158">
        <v>252432.72</v>
      </c>
      <c r="CR131" s="148" t="s">
        <v>307</v>
      </c>
      <c r="CS131" s="84" t="s">
        <v>15</v>
      </c>
      <c r="CT131" s="102"/>
    </row>
    <row r="132" spans="1:98" ht="12.75" customHeight="1" x14ac:dyDescent="0.2">
      <c r="A132" s="81" t="s">
        <v>423</v>
      </c>
      <c r="B132" s="156">
        <f t="shared" si="10"/>
        <v>8851.4808699999994</v>
      </c>
      <c r="C132" s="148" t="s">
        <v>307</v>
      </c>
      <c r="D132" s="149" t="s">
        <v>15</v>
      </c>
      <c r="E132" s="160">
        <v>6593.1</v>
      </c>
      <c r="F132" s="148" t="s">
        <v>307</v>
      </c>
      <c r="G132" s="149" t="s">
        <v>15</v>
      </c>
      <c r="H132" s="158">
        <v>1726.1808699999999</v>
      </c>
      <c r="I132" s="148" t="s">
        <v>307</v>
      </c>
      <c r="J132" s="149" t="s">
        <v>15</v>
      </c>
      <c r="K132" s="158">
        <v>532.20000000000005</v>
      </c>
      <c r="L132" s="148" t="s">
        <v>307</v>
      </c>
      <c r="M132" s="149" t="s">
        <v>15</v>
      </c>
      <c r="N132" s="158" t="s">
        <v>321</v>
      </c>
      <c r="O132" s="148" t="s">
        <v>36</v>
      </c>
      <c r="P132" s="149" t="s">
        <v>15</v>
      </c>
      <c r="Q132" s="158">
        <v>77022.559999999998</v>
      </c>
      <c r="R132" s="148" t="s">
        <v>307</v>
      </c>
      <c r="S132" s="149" t="s">
        <v>15</v>
      </c>
      <c r="T132" s="215">
        <f t="shared" si="12"/>
        <v>304013.949135</v>
      </c>
      <c r="U132" s="216" t="s">
        <v>307</v>
      </c>
      <c r="V132" s="217" t="s">
        <v>15</v>
      </c>
      <c r="W132" s="215">
        <f t="shared" si="13"/>
        <v>44881.232496000004</v>
      </c>
      <c r="X132" s="216" t="s">
        <v>307</v>
      </c>
      <c r="Y132" s="217" t="s">
        <v>15</v>
      </c>
      <c r="Z132" s="215">
        <v>0</v>
      </c>
      <c r="AA132" s="216" t="s">
        <v>307</v>
      </c>
      <c r="AB132" s="217" t="s">
        <v>15</v>
      </c>
      <c r="AC132" s="215">
        <v>36049.4</v>
      </c>
      <c r="AD132" s="216" t="s">
        <v>307</v>
      </c>
      <c r="AE132" s="217" t="s">
        <v>15</v>
      </c>
      <c r="AF132" s="215">
        <v>8831.8324960000027</v>
      </c>
      <c r="AG132" s="216" t="s">
        <v>307</v>
      </c>
      <c r="AH132" s="217" t="s">
        <v>15</v>
      </c>
      <c r="AI132" s="215" t="s">
        <v>321</v>
      </c>
      <c r="AJ132" s="216" t="s">
        <v>307</v>
      </c>
      <c r="AK132" s="217" t="s">
        <v>15</v>
      </c>
      <c r="AL132" s="215" t="s">
        <v>321</v>
      </c>
      <c r="AM132" s="148" t="s">
        <v>307</v>
      </c>
      <c r="AN132" s="149" t="s">
        <v>15</v>
      </c>
      <c r="AO132" s="156">
        <f t="shared" si="11"/>
        <v>259132.71663900002</v>
      </c>
      <c r="AP132" s="148" t="s">
        <v>307</v>
      </c>
      <c r="AQ132" s="149" t="s">
        <v>15</v>
      </c>
      <c r="AR132" s="158" t="s">
        <v>321</v>
      </c>
      <c r="AS132" s="148" t="s">
        <v>36</v>
      </c>
      <c r="AT132" s="149" t="s">
        <v>15</v>
      </c>
      <c r="AU132" s="215">
        <v>0</v>
      </c>
      <c r="AV132" s="216" t="s">
        <v>36</v>
      </c>
      <c r="AW132" s="217" t="s">
        <v>15</v>
      </c>
      <c r="AX132" s="215">
        <v>215993.17913500001</v>
      </c>
      <c r="AY132" s="216" t="s">
        <v>307</v>
      </c>
      <c r="AZ132" s="217" t="s">
        <v>15</v>
      </c>
      <c r="BA132" s="215">
        <v>43139.537504</v>
      </c>
      <c r="BB132" s="148" t="s">
        <v>307</v>
      </c>
      <c r="BC132" s="149" t="s">
        <v>15</v>
      </c>
      <c r="BD132" s="160">
        <v>383.57</v>
      </c>
      <c r="BE132" s="148" t="s">
        <v>307</v>
      </c>
      <c r="BF132" s="149" t="s">
        <v>15</v>
      </c>
      <c r="BG132" s="158" t="s">
        <v>321</v>
      </c>
      <c r="BH132" s="148" t="s">
        <v>36</v>
      </c>
      <c r="BI132" s="149" t="s">
        <v>15</v>
      </c>
      <c r="BJ132" s="158">
        <v>312865.43638000003</v>
      </c>
      <c r="BK132" s="148" t="s">
        <v>307</v>
      </c>
      <c r="BL132" s="149" t="s">
        <v>15</v>
      </c>
      <c r="BM132" s="158" t="s">
        <v>321</v>
      </c>
      <c r="BN132" s="148" t="s">
        <v>36</v>
      </c>
      <c r="BO132" s="149" t="s">
        <v>15</v>
      </c>
      <c r="BP132" s="158">
        <v>6593.1</v>
      </c>
      <c r="BQ132" s="148" t="s">
        <v>307</v>
      </c>
      <c r="BR132" s="149" t="s">
        <v>15</v>
      </c>
      <c r="BS132" s="158">
        <v>253768.76323000001</v>
      </c>
      <c r="BT132" s="148" t="s">
        <v>307</v>
      </c>
      <c r="BU132" s="149" t="s">
        <v>15</v>
      </c>
      <c r="BV132" s="158">
        <v>52503.573149999997</v>
      </c>
      <c r="BW132" s="148" t="s">
        <v>307</v>
      </c>
      <c r="BX132" s="149" t="s">
        <v>15</v>
      </c>
      <c r="BY132" s="158">
        <v>383.57</v>
      </c>
      <c r="BZ132" s="148" t="s">
        <v>307</v>
      </c>
      <c r="CA132" s="149" t="s">
        <v>15</v>
      </c>
      <c r="CB132" s="158">
        <v>77022.559999999998</v>
      </c>
      <c r="CC132" s="148" t="s">
        <v>307</v>
      </c>
      <c r="CD132" s="149" t="s">
        <v>15</v>
      </c>
      <c r="CE132" s="170">
        <v>233518.83638300007</v>
      </c>
      <c r="CF132" s="148" t="s">
        <v>307</v>
      </c>
      <c r="CG132" s="149" t="s">
        <v>15</v>
      </c>
      <c r="CH132" s="170">
        <v>156752.72999999998</v>
      </c>
      <c r="CI132" s="148" t="s">
        <v>307</v>
      </c>
      <c r="CJ132" s="149" t="s">
        <v>15</v>
      </c>
      <c r="CK132" s="170">
        <v>242425.37000000005</v>
      </c>
      <c r="CL132" s="148" t="s">
        <v>307</v>
      </c>
      <c r="CM132" s="149" t="s">
        <v>15</v>
      </c>
      <c r="CN132" s="170">
        <v>147846.196383</v>
      </c>
      <c r="CO132" s="148" t="s">
        <v>307</v>
      </c>
      <c r="CP132" s="149" t="s">
        <v>15</v>
      </c>
      <c r="CQ132" s="158">
        <v>263055.23</v>
      </c>
      <c r="CR132" s="148" t="s">
        <v>307</v>
      </c>
      <c r="CS132" s="84" t="s">
        <v>15</v>
      </c>
      <c r="CT132" s="102"/>
    </row>
    <row r="133" spans="1:98" ht="12" customHeight="1" x14ac:dyDescent="0.2">
      <c r="A133" s="81" t="s">
        <v>425</v>
      </c>
      <c r="B133" s="156">
        <f t="shared" si="10"/>
        <v>10629.85492</v>
      </c>
      <c r="C133" s="148" t="s">
        <v>307</v>
      </c>
      <c r="D133" s="149" t="s">
        <v>15</v>
      </c>
      <c r="E133" s="160">
        <v>6953.2</v>
      </c>
      <c r="F133" s="148" t="s">
        <v>307</v>
      </c>
      <c r="G133" s="149" t="s">
        <v>15</v>
      </c>
      <c r="H133" s="158">
        <v>3268.1549199999999</v>
      </c>
      <c r="I133" s="148" t="s">
        <v>307</v>
      </c>
      <c r="J133" s="149" t="s">
        <v>15</v>
      </c>
      <c r="K133" s="158">
        <v>408.5</v>
      </c>
      <c r="L133" s="148" t="s">
        <v>307</v>
      </c>
      <c r="M133" s="149" t="s">
        <v>15</v>
      </c>
      <c r="N133" s="158" t="s">
        <v>321</v>
      </c>
      <c r="O133" s="148" t="s">
        <v>36</v>
      </c>
      <c r="P133" s="149" t="s">
        <v>15</v>
      </c>
      <c r="Q133" s="158">
        <v>77308.5</v>
      </c>
      <c r="R133" s="148" t="s">
        <v>307</v>
      </c>
      <c r="S133" s="149" t="s">
        <v>15</v>
      </c>
      <c r="T133" s="215">
        <f t="shared" si="12"/>
        <v>319257.70507600007</v>
      </c>
      <c r="U133" s="216" t="s">
        <v>307</v>
      </c>
      <c r="V133" s="217" t="s">
        <v>15</v>
      </c>
      <c r="W133" s="215">
        <f t="shared" si="13"/>
        <v>42649.926568999996</v>
      </c>
      <c r="X133" s="216" t="s">
        <v>307</v>
      </c>
      <c r="Y133" s="217" t="s">
        <v>15</v>
      </c>
      <c r="Z133" s="215">
        <v>0</v>
      </c>
      <c r="AA133" s="216" t="s">
        <v>307</v>
      </c>
      <c r="AB133" s="217" t="s">
        <v>15</v>
      </c>
      <c r="AC133" s="215">
        <v>34961.81</v>
      </c>
      <c r="AD133" s="216" t="s">
        <v>307</v>
      </c>
      <c r="AE133" s="217" t="s">
        <v>15</v>
      </c>
      <c r="AF133" s="215">
        <v>7688.1165690000007</v>
      </c>
      <c r="AG133" s="216" t="s">
        <v>307</v>
      </c>
      <c r="AH133" s="217" t="s">
        <v>15</v>
      </c>
      <c r="AI133" s="215" t="s">
        <v>321</v>
      </c>
      <c r="AJ133" s="216" t="s">
        <v>307</v>
      </c>
      <c r="AK133" s="217" t="s">
        <v>15</v>
      </c>
      <c r="AL133" s="215" t="s">
        <v>321</v>
      </c>
      <c r="AM133" s="148" t="s">
        <v>307</v>
      </c>
      <c r="AN133" s="149" t="s">
        <v>15</v>
      </c>
      <c r="AO133" s="156">
        <f t="shared" si="11"/>
        <v>276607.77850700007</v>
      </c>
      <c r="AP133" s="148" t="s">
        <v>307</v>
      </c>
      <c r="AQ133" s="149" t="s">
        <v>15</v>
      </c>
      <c r="AR133" s="158" t="s">
        <v>321</v>
      </c>
      <c r="AS133" s="148" t="s">
        <v>36</v>
      </c>
      <c r="AT133" s="149" t="s">
        <v>15</v>
      </c>
      <c r="AU133" s="215">
        <v>0</v>
      </c>
      <c r="AV133" s="216" t="s">
        <v>36</v>
      </c>
      <c r="AW133" s="217" t="s">
        <v>15</v>
      </c>
      <c r="AX133" s="215">
        <v>231584.23507600004</v>
      </c>
      <c r="AY133" s="216" t="s">
        <v>307</v>
      </c>
      <c r="AZ133" s="217" t="s">
        <v>15</v>
      </c>
      <c r="BA133" s="215">
        <v>45023.543431000006</v>
      </c>
      <c r="BB133" s="148" t="s">
        <v>307</v>
      </c>
      <c r="BC133" s="149" t="s">
        <v>15</v>
      </c>
      <c r="BD133" s="160">
        <v>413.4</v>
      </c>
      <c r="BE133" s="148" t="s">
        <v>307</v>
      </c>
      <c r="BF133" s="149" t="s">
        <v>15</v>
      </c>
      <c r="BG133" s="158" t="s">
        <v>321</v>
      </c>
      <c r="BH133" s="148" t="s">
        <v>36</v>
      </c>
      <c r="BI133" s="149" t="s">
        <v>15</v>
      </c>
      <c r="BJ133" s="158">
        <v>329887.55804999999</v>
      </c>
      <c r="BK133" s="148" t="s">
        <v>307</v>
      </c>
      <c r="BL133" s="149" t="s">
        <v>15</v>
      </c>
      <c r="BM133" s="158" t="s">
        <v>321</v>
      </c>
      <c r="BN133" s="148" t="s">
        <v>36</v>
      </c>
      <c r="BO133" s="149" t="s">
        <v>15</v>
      </c>
      <c r="BP133" s="158">
        <v>6953.2</v>
      </c>
      <c r="BQ133" s="148" t="s">
        <v>307</v>
      </c>
      <c r="BR133" s="149" t="s">
        <v>15</v>
      </c>
      <c r="BS133" s="158">
        <v>269814.19734000001</v>
      </c>
      <c r="BT133" s="148" t="s">
        <v>307</v>
      </c>
      <c r="BU133" s="149" t="s">
        <v>15</v>
      </c>
      <c r="BV133" s="158">
        <v>53120.160709999996</v>
      </c>
      <c r="BW133" s="148" t="s">
        <v>307</v>
      </c>
      <c r="BX133" s="149" t="s">
        <v>15</v>
      </c>
      <c r="BY133" s="158">
        <v>413.4</v>
      </c>
      <c r="BZ133" s="148" t="s">
        <v>307</v>
      </c>
      <c r="CA133" s="149" t="s">
        <v>15</v>
      </c>
      <c r="CB133" s="158">
        <v>77308.5</v>
      </c>
      <c r="CC133" s="148" t="s">
        <v>307</v>
      </c>
      <c r="CD133" s="149" t="s">
        <v>15</v>
      </c>
      <c r="CE133" s="170">
        <v>241320.59804699992</v>
      </c>
      <c r="CF133" s="148" t="s">
        <v>307</v>
      </c>
      <c r="CG133" s="149" t="s">
        <v>15</v>
      </c>
      <c r="CH133" s="170">
        <v>166288.86000000004</v>
      </c>
      <c r="CI133" s="148" t="s">
        <v>307</v>
      </c>
      <c r="CJ133" s="149" t="s">
        <v>15</v>
      </c>
      <c r="CK133" s="170">
        <v>249725.19999999998</v>
      </c>
      <c r="CL133" s="148" t="s">
        <v>307</v>
      </c>
      <c r="CM133" s="149" t="s">
        <v>15</v>
      </c>
      <c r="CN133" s="170">
        <v>157884.25804699998</v>
      </c>
      <c r="CO133" s="148" t="s">
        <v>307</v>
      </c>
      <c r="CP133" s="149" t="s">
        <v>15</v>
      </c>
      <c r="CQ133" s="158">
        <v>278382.98</v>
      </c>
      <c r="CR133" s="148" t="s">
        <v>307</v>
      </c>
      <c r="CS133" s="84" t="s">
        <v>15</v>
      </c>
      <c r="CT133" s="102"/>
    </row>
    <row r="134" spans="1:98" ht="12" customHeight="1" x14ac:dyDescent="0.2">
      <c r="A134" s="81" t="s">
        <v>427</v>
      </c>
      <c r="B134" s="156">
        <f t="shared" si="10"/>
        <v>9418.8733799999991</v>
      </c>
      <c r="C134" s="148" t="s">
        <v>307</v>
      </c>
      <c r="D134" s="149" t="s">
        <v>15</v>
      </c>
      <c r="E134" s="160">
        <v>6384.51</v>
      </c>
      <c r="F134" s="148" t="s">
        <v>307</v>
      </c>
      <c r="G134" s="149" t="s">
        <v>15</v>
      </c>
      <c r="H134" s="158">
        <v>2450.8033799999998</v>
      </c>
      <c r="I134" s="148" t="s">
        <v>307</v>
      </c>
      <c r="J134" s="149" t="s">
        <v>15</v>
      </c>
      <c r="K134" s="158">
        <v>583.55999999999995</v>
      </c>
      <c r="L134" s="148" t="s">
        <v>307</v>
      </c>
      <c r="M134" s="149" t="s">
        <v>15</v>
      </c>
      <c r="N134" s="158" t="s">
        <v>321</v>
      </c>
      <c r="O134" s="148" t="s">
        <v>36</v>
      </c>
      <c r="P134" s="149" t="s">
        <v>15</v>
      </c>
      <c r="Q134" s="158">
        <v>85594.67</v>
      </c>
      <c r="R134" s="148" t="s">
        <v>307</v>
      </c>
      <c r="S134" s="149" t="s">
        <v>15</v>
      </c>
      <c r="T134" s="215">
        <f t="shared" si="12"/>
        <v>319289.32661599998</v>
      </c>
      <c r="U134" s="216" t="s">
        <v>307</v>
      </c>
      <c r="V134" s="217" t="s">
        <v>15</v>
      </c>
      <c r="W134" s="215">
        <f t="shared" si="13"/>
        <v>42035.584400400003</v>
      </c>
      <c r="X134" s="216" t="s">
        <v>307</v>
      </c>
      <c r="Y134" s="217" t="s">
        <v>15</v>
      </c>
      <c r="Z134" s="215">
        <v>0</v>
      </c>
      <c r="AA134" s="216" t="s">
        <v>307</v>
      </c>
      <c r="AB134" s="217" t="s">
        <v>15</v>
      </c>
      <c r="AC134" s="215">
        <v>34379.800000000003</v>
      </c>
      <c r="AD134" s="216" t="s">
        <v>307</v>
      </c>
      <c r="AE134" s="217" t="s">
        <v>15</v>
      </c>
      <c r="AF134" s="215">
        <v>7655.7844004000008</v>
      </c>
      <c r="AG134" s="216" t="s">
        <v>307</v>
      </c>
      <c r="AH134" s="217" t="s">
        <v>15</v>
      </c>
      <c r="AI134" s="215" t="s">
        <v>321</v>
      </c>
      <c r="AJ134" s="216" t="s">
        <v>307</v>
      </c>
      <c r="AK134" s="217" t="s">
        <v>15</v>
      </c>
      <c r="AL134" s="215" t="s">
        <v>321</v>
      </c>
      <c r="AM134" s="148" t="s">
        <v>307</v>
      </c>
      <c r="AN134" s="149" t="s">
        <v>15</v>
      </c>
      <c r="AO134" s="156">
        <f t="shared" si="11"/>
        <v>277253.74221559998</v>
      </c>
      <c r="AP134" s="148" t="s">
        <v>307</v>
      </c>
      <c r="AQ134" s="149" t="s">
        <v>15</v>
      </c>
      <c r="AR134" s="158" t="s">
        <v>321</v>
      </c>
      <c r="AS134" s="148" t="s">
        <v>36</v>
      </c>
      <c r="AT134" s="149" t="s">
        <v>15</v>
      </c>
      <c r="AU134" s="215">
        <v>0</v>
      </c>
      <c r="AV134" s="216" t="s">
        <v>36</v>
      </c>
      <c r="AW134" s="217" t="s">
        <v>15</v>
      </c>
      <c r="AX134" s="215">
        <v>230714.48661600001</v>
      </c>
      <c r="AY134" s="216" t="s">
        <v>307</v>
      </c>
      <c r="AZ134" s="217" t="s">
        <v>15</v>
      </c>
      <c r="BA134" s="215">
        <v>46539.255599600001</v>
      </c>
      <c r="BB134" s="148" t="s">
        <v>307</v>
      </c>
      <c r="BC134" s="149" t="s">
        <v>15</v>
      </c>
      <c r="BD134" s="160">
        <v>417.3</v>
      </c>
      <c r="BE134" s="148" t="s">
        <v>307</v>
      </c>
      <c r="BF134" s="149" t="s">
        <v>15</v>
      </c>
      <c r="BG134" s="158" t="s">
        <v>321</v>
      </c>
      <c r="BH134" s="148" t="s">
        <v>36</v>
      </c>
      <c r="BI134" s="149" t="s">
        <v>15</v>
      </c>
      <c r="BJ134" s="158">
        <v>328708.20500000002</v>
      </c>
      <c r="BK134" s="148" t="s">
        <v>307</v>
      </c>
      <c r="BL134" s="149" t="s">
        <v>15</v>
      </c>
      <c r="BM134" s="158" t="s">
        <v>321</v>
      </c>
      <c r="BN134" s="148" t="s">
        <v>36</v>
      </c>
      <c r="BO134" s="149" t="s">
        <v>15</v>
      </c>
      <c r="BP134" s="158">
        <v>6384.51</v>
      </c>
      <c r="BQ134" s="148" t="s">
        <v>307</v>
      </c>
      <c r="BR134" s="149" t="s">
        <v>15</v>
      </c>
      <c r="BS134" s="158">
        <v>267545.09415000002</v>
      </c>
      <c r="BT134" s="148" t="s">
        <v>307</v>
      </c>
      <c r="BU134" s="149" t="s">
        <v>15</v>
      </c>
      <c r="BV134" s="158">
        <v>54778.600850000003</v>
      </c>
      <c r="BW134" s="148" t="s">
        <v>307</v>
      </c>
      <c r="BX134" s="149" t="s">
        <v>15</v>
      </c>
      <c r="BY134" s="158">
        <v>417.3</v>
      </c>
      <c r="BZ134" s="148" t="s">
        <v>307</v>
      </c>
      <c r="CA134" s="149" t="s">
        <v>15</v>
      </c>
      <c r="CB134" s="158">
        <v>85594.67</v>
      </c>
      <c r="CC134" s="148" t="s">
        <v>307</v>
      </c>
      <c r="CD134" s="149" t="s">
        <v>15</v>
      </c>
      <c r="CE134" s="170">
        <v>248680.58500000002</v>
      </c>
      <c r="CF134" s="148" t="s">
        <v>307</v>
      </c>
      <c r="CG134" s="149" t="s">
        <v>15</v>
      </c>
      <c r="CH134" s="170">
        <v>166039.59000000003</v>
      </c>
      <c r="CI134" s="148" t="s">
        <v>307</v>
      </c>
      <c r="CJ134" s="149" t="s">
        <v>15</v>
      </c>
      <c r="CK134" s="170">
        <v>256343.95000000007</v>
      </c>
      <c r="CL134" s="148" t="s">
        <v>307</v>
      </c>
      <c r="CM134" s="149" t="s">
        <v>15</v>
      </c>
      <c r="CN134" s="170">
        <v>158376.22499999998</v>
      </c>
      <c r="CO134" s="148" t="s">
        <v>307</v>
      </c>
      <c r="CP134" s="149" t="s">
        <v>15</v>
      </c>
      <c r="CQ134" s="158">
        <v>278614.31</v>
      </c>
      <c r="CR134" s="148" t="s">
        <v>307</v>
      </c>
      <c r="CS134" s="84" t="s">
        <v>15</v>
      </c>
      <c r="CT134" s="102"/>
    </row>
    <row r="135" spans="1:98" ht="12" customHeight="1" x14ac:dyDescent="0.2">
      <c r="A135" s="81" t="s">
        <v>429</v>
      </c>
      <c r="B135" s="156">
        <f t="shared" si="10"/>
        <v>11009.145039999999</v>
      </c>
      <c r="C135" s="148" t="s">
        <v>307</v>
      </c>
      <c r="D135" s="149" t="s">
        <v>15</v>
      </c>
      <c r="E135" s="160">
        <v>7745.2</v>
      </c>
      <c r="F135" s="148" t="s">
        <v>307</v>
      </c>
      <c r="G135" s="149" t="s">
        <v>15</v>
      </c>
      <c r="H135" s="158">
        <v>2500.4950399999998</v>
      </c>
      <c r="I135" s="148" t="s">
        <v>307</v>
      </c>
      <c r="J135" s="149" t="s">
        <v>15</v>
      </c>
      <c r="K135" s="158">
        <v>763.45</v>
      </c>
      <c r="L135" s="148" t="s">
        <v>307</v>
      </c>
      <c r="M135" s="149" t="s">
        <v>15</v>
      </c>
      <c r="N135" s="158" t="s">
        <v>321</v>
      </c>
      <c r="O135" s="148" t="s">
        <v>36</v>
      </c>
      <c r="P135" s="149" t="s">
        <v>15</v>
      </c>
      <c r="Q135" s="158">
        <v>83498.06</v>
      </c>
      <c r="R135" s="148" t="s">
        <v>307</v>
      </c>
      <c r="S135" s="149" t="s">
        <v>15</v>
      </c>
      <c r="T135" s="215">
        <f t="shared" si="12"/>
        <v>326282.37496499997</v>
      </c>
      <c r="U135" s="216" t="s">
        <v>307</v>
      </c>
      <c r="V135" s="217" t="s">
        <v>15</v>
      </c>
      <c r="W135" s="215">
        <f t="shared" si="13"/>
        <v>29108.903196000003</v>
      </c>
      <c r="X135" s="216" t="s">
        <v>307</v>
      </c>
      <c r="Y135" s="217" t="s">
        <v>15</v>
      </c>
      <c r="Z135" s="215">
        <v>0</v>
      </c>
      <c r="AA135" s="216" t="s">
        <v>307</v>
      </c>
      <c r="AB135" s="217" t="s">
        <v>15</v>
      </c>
      <c r="AC135" s="215">
        <v>25988.850000000002</v>
      </c>
      <c r="AD135" s="216" t="s">
        <v>307</v>
      </c>
      <c r="AE135" s="217" t="s">
        <v>15</v>
      </c>
      <c r="AF135" s="215">
        <v>3120.0531960000003</v>
      </c>
      <c r="AG135" s="216" t="s">
        <v>307</v>
      </c>
      <c r="AH135" s="217" t="s">
        <v>15</v>
      </c>
      <c r="AI135" s="215" t="s">
        <v>321</v>
      </c>
      <c r="AJ135" s="216" t="s">
        <v>307</v>
      </c>
      <c r="AK135" s="217" t="s">
        <v>15</v>
      </c>
      <c r="AL135" s="215" t="s">
        <v>321</v>
      </c>
      <c r="AM135" s="148" t="s">
        <v>307</v>
      </c>
      <c r="AN135" s="149" t="s">
        <v>15</v>
      </c>
      <c r="AO135" s="156">
        <f t="shared" si="11"/>
        <v>297173.47176899994</v>
      </c>
      <c r="AP135" s="148" t="s">
        <v>307</v>
      </c>
      <c r="AQ135" s="149" t="s">
        <v>15</v>
      </c>
      <c r="AR135" s="158" t="s">
        <v>321</v>
      </c>
      <c r="AS135" s="148" t="s">
        <v>36</v>
      </c>
      <c r="AT135" s="149" t="s">
        <v>15</v>
      </c>
      <c r="AU135" s="215">
        <v>0</v>
      </c>
      <c r="AV135" s="216" t="s">
        <v>36</v>
      </c>
      <c r="AW135" s="217" t="s">
        <v>15</v>
      </c>
      <c r="AX135" s="215">
        <v>251448.40496499997</v>
      </c>
      <c r="AY135" s="216" t="s">
        <v>307</v>
      </c>
      <c r="AZ135" s="217" t="s">
        <v>15</v>
      </c>
      <c r="BA135" s="215">
        <v>45725.066804000002</v>
      </c>
      <c r="BB135" s="148" t="s">
        <v>307</v>
      </c>
      <c r="BC135" s="149" t="s">
        <v>15</v>
      </c>
      <c r="BD135" s="160">
        <v>424.63</v>
      </c>
      <c r="BE135" s="148" t="s">
        <v>307</v>
      </c>
      <c r="BF135" s="149" t="s">
        <v>15</v>
      </c>
      <c r="BG135" s="158" t="s">
        <v>321</v>
      </c>
      <c r="BH135" s="148" t="s">
        <v>36</v>
      </c>
      <c r="BI135" s="149" t="s">
        <v>15</v>
      </c>
      <c r="BJ135" s="158">
        <v>337291.51987999998</v>
      </c>
      <c r="BK135" s="148" t="s">
        <v>307</v>
      </c>
      <c r="BL135" s="149" t="s">
        <v>15</v>
      </c>
      <c r="BM135" s="158" t="s">
        <v>321</v>
      </c>
      <c r="BN135" s="148" t="s">
        <v>36</v>
      </c>
      <c r="BO135" s="149" t="s">
        <v>15</v>
      </c>
      <c r="BP135" s="158">
        <v>7745.2</v>
      </c>
      <c r="BQ135" s="148" t="s">
        <v>307</v>
      </c>
      <c r="BR135" s="149" t="s">
        <v>15</v>
      </c>
      <c r="BS135" s="158">
        <v>279937.74549</v>
      </c>
      <c r="BT135" s="148" t="s">
        <v>307</v>
      </c>
      <c r="BU135" s="149" t="s">
        <v>15</v>
      </c>
      <c r="BV135" s="158">
        <v>49608.574390000002</v>
      </c>
      <c r="BW135" s="148" t="s">
        <v>307</v>
      </c>
      <c r="BX135" s="149" t="s">
        <v>15</v>
      </c>
      <c r="BY135" s="158">
        <v>424.63</v>
      </c>
      <c r="BZ135" s="148" t="s">
        <v>307</v>
      </c>
      <c r="CA135" s="149" t="s">
        <v>15</v>
      </c>
      <c r="CB135" s="158">
        <v>83498.06</v>
      </c>
      <c r="CC135" s="148" t="s">
        <v>307</v>
      </c>
      <c r="CD135" s="149" t="s">
        <v>15</v>
      </c>
      <c r="CE135" s="170">
        <v>245750.88987899997</v>
      </c>
      <c r="CF135" s="148" t="s">
        <v>307</v>
      </c>
      <c r="CG135" s="149" t="s">
        <v>15</v>
      </c>
      <c r="CH135" s="170">
        <v>175463.32</v>
      </c>
      <c r="CI135" s="148" t="s">
        <v>307</v>
      </c>
      <c r="CJ135" s="149" t="s">
        <v>15</v>
      </c>
      <c r="CK135" s="170">
        <v>255389.45</v>
      </c>
      <c r="CL135" s="148" t="s">
        <v>307</v>
      </c>
      <c r="CM135" s="149" t="s">
        <v>15</v>
      </c>
      <c r="CN135" s="170">
        <v>165824.75987900002</v>
      </c>
      <c r="CO135" s="148" t="s">
        <v>307</v>
      </c>
      <c r="CP135" s="149" t="s">
        <v>15</v>
      </c>
      <c r="CQ135" s="158">
        <v>298358.73</v>
      </c>
      <c r="CR135" s="148" t="s">
        <v>307</v>
      </c>
      <c r="CS135" s="84" t="s">
        <v>15</v>
      </c>
      <c r="CT135" s="102"/>
    </row>
    <row r="136" spans="1:98" ht="12" customHeight="1" x14ac:dyDescent="0.2">
      <c r="A136" s="81" t="s">
        <v>432</v>
      </c>
      <c r="B136" s="156">
        <f t="shared" si="10"/>
        <v>11533.170330000001</v>
      </c>
      <c r="C136" s="148" t="s">
        <v>307</v>
      </c>
      <c r="D136" s="149" t="s">
        <v>15</v>
      </c>
      <c r="E136" s="160">
        <v>8381.7999999999993</v>
      </c>
      <c r="F136" s="148" t="s">
        <v>307</v>
      </c>
      <c r="G136" s="149" t="s">
        <v>15</v>
      </c>
      <c r="H136" s="158">
        <v>2261.5103300000001</v>
      </c>
      <c r="I136" s="148" t="s">
        <v>307</v>
      </c>
      <c r="J136" s="149" t="s">
        <v>15</v>
      </c>
      <c r="K136" s="158">
        <v>889.86</v>
      </c>
      <c r="L136" s="148" t="s">
        <v>307</v>
      </c>
      <c r="M136" s="149" t="s">
        <v>15</v>
      </c>
      <c r="N136" s="158" t="s">
        <v>321</v>
      </c>
      <c r="O136" s="148" t="s">
        <v>36</v>
      </c>
      <c r="P136" s="149" t="s">
        <v>15</v>
      </c>
      <c r="Q136" s="158">
        <v>77669.47</v>
      </c>
      <c r="R136" s="148" t="s">
        <v>307</v>
      </c>
      <c r="S136" s="149" t="s">
        <v>15</v>
      </c>
      <c r="T136" s="215">
        <f t="shared" si="12"/>
        <v>348274.69967300002</v>
      </c>
      <c r="U136" s="216" t="s">
        <v>307</v>
      </c>
      <c r="V136" s="217" t="s">
        <v>15</v>
      </c>
      <c r="W136" s="215">
        <f t="shared" si="13"/>
        <v>37957.586694999998</v>
      </c>
      <c r="X136" s="216" t="s">
        <v>307</v>
      </c>
      <c r="Y136" s="217" t="s">
        <v>15</v>
      </c>
      <c r="Z136" s="215">
        <v>0</v>
      </c>
      <c r="AA136" s="216" t="s">
        <v>307</v>
      </c>
      <c r="AB136" s="217" t="s">
        <v>15</v>
      </c>
      <c r="AC136" s="215">
        <v>35476.25</v>
      </c>
      <c r="AD136" s="216" t="s">
        <v>307</v>
      </c>
      <c r="AE136" s="217" t="s">
        <v>15</v>
      </c>
      <c r="AF136" s="215">
        <v>2481.3366950000004</v>
      </c>
      <c r="AG136" s="216" t="s">
        <v>307</v>
      </c>
      <c r="AH136" s="217" t="s">
        <v>15</v>
      </c>
      <c r="AI136" s="215" t="s">
        <v>321</v>
      </c>
      <c r="AJ136" s="216" t="s">
        <v>307</v>
      </c>
      <c r="AK136" s="217" t="s">
        <v>15</v>
      </c>
      <c r="AL136" s="215" t="s">
        <v>321</v>
      </c>
      <c r="AM136" s="148" t="s">
        <v>307</v>
      </c>
      <c r="AN136" s="149" t="s">
        <v>15</v>
      </c>
      <c r="AO136" s="156">
        <f t="shared" si="11"/>
        <v>310317.11297800002</v>
      </c>
      <c r="AP136" s="148" t="s">
        <v>307</v>
      </c>
      <c r="AQ136" s="149" t="s">
        <v>15</v>
      </c>
      <c r="AR136" s="158" t="s">
        <v>321</v>
      </c>
      <c r="AS136" s="148" t="s">
        <v>36</v>
      </c>
      <c r="AT136" s="149" t="s">
        <v>15</v>
      </c>
      <c r="AU136" s="215">
        <v>0</v>
      </c>
      <c r="AV136" s="216" t="s">
        <v>36</v>
      </c>
      <c r="AW136" s="217" t="s">
        <v>15</v>
      </c>
      <c r="AX136" s="215">
        <v>263751.43967300002</v>
      </c>
      <c r="AY136" s="216" t="s">
        <v>307</v>
      </c>
      <c r="AZ136" s="217" t="s">
        <v>15</v>
      </c>
      <c r="BA136" s="215">
        <v>46565.673305000004</v>
      </c>
      <c r="BB136" s="148" t="s">
        <v>307</v>
      </c>
      <c r="BC136" s="149" t="s">
        <v>15</v>
      </c>
      <c r="BD136" s="160">
        <v>432.5</v>
      </c>
      <c r="BE136" s="148" t="s">
        <v>307</v>
      </c>
      <c r="BF136" s="149" t="s">
        <v>15</v>
      </c>
      <c r="BG136" s="158" t="s">
        <v>321</v>
      </c>
      <c r="BH136" s="148" t="s">
        <v>36</v>
      </c>
      <c r="BI136" s="149" t="s">
        <v>15</v>
      </c>
      <c r="BJ136" s="158">
        <v>359807.87092000002</v>
      </c>
      <c r="BK136" s="148" t="s">
        <v>307</v>
      </c>
      <c r="BL136" s="149" t="s">
        <v>15</v>
      </c>
      <c r="BM136" s="158" t="s">
        <v>321</v>
      </c>
      <c r="BN136" s="148" t="s">
        <v>36</v>
      </c>
      <c r="BO136" s="149" t="s">
        <v>15</v>
      </c>
      <c r="BP136" s="158">
        <v>8381.7999999999993</v>
      </c>
      <c r="BQ136" s="148" t="s">
        <v>307</v>
      </c>
      <c r="BR136" s="149" t="s">
        <v>15</v>
      </c>
      <c r="BS136" s="158">
        <v>301489.20358999999</v>
      </c>
      <c r="BT136" s="148" t="s">
        <v>307</v>
      </c>
      <c r="BU136" s="149" t="s">
        <v>15</v>
      </c>
      <c r="BV136" s="158">
        <v>49936.867339999997</v>
      </c>
      <c r="BW136" s="148" t="s">
        <v>307</v>
      </c>
      <c r="BX136" s="149" t="s">
        <v>15</v>
      </c>
      <c r="BY136" s="158">
        <v>432.5</v>
      </c>
      <c r="BZ136" s="148" t="s">
        <v>307</v>
      </c>
      <c r="CA136" s="149" t="s">
        <v>15</v>
      </c>
      <c r="CB136" s="158">
        <v>77669.47</v>
      </c>
      <c r="CC136" s="148" t="s">
        <v>307</v>
      </c>
      <c r="CD136" s="149" t="s">
        <v>15</v>
      </c>
      <c r="CE136" s="170">
        <v>251667.67092199999</v>
      </c>
      <c r="CF136" s="148" t="s">
        <v>307</v>
      </c>
      <c r="CG136" s="149" t="s">
        <v>15</v>
      </c>
      <c r="CH136" s="170">
        <v>186242.16999999998</v>
      </c>
      <c r="CI136" s="148" t="s">
        <v>307</v>
      </c>
      <c r="CJ136" s="149" t="s">
        <v>15</v>
      </c>
      <c r="CK136" s="170">
        <v>262223.98</v>
      </c>
      <c r="CL136" s="148" t="s">
        <v>307</v>
      </c>
      <c r="CM136" s="149" t="s">
        <v>15</v>
      </c>
      <c r="CN136" s="170">
        <v>175685.86092199999</v>
      </c>
      <c r="CO136" s="148" t="s">
        <v>307</v>
      </c>
      <c r="CP136" s="149" t="s">
        <v>15</v>
      </c>
      <c r="CQ136" s="158">
        <v>326828.34999999998</v>
      </c>
      <c r="CR136" s="148" t="s">
        <v>307</v>
      </c>
      <c r="CS136" s="84" t="s">
        <v>15</v>
      </c>
      <c r="CT136" s="102"/>
    </row>
    <row r="137" spans="1:98" ht="12" customHeight="1" x14ac:dyDescent="0.2">
      <c r="A137" s="81" t="s">
        <v>434</v>
      </c>
      <c r="B137" s="156">
        <f t="shared" si="10"/>
        <v>11483.453280000002</v>
      </c>
      <c r="C137" s="148" t="s">
        <v>307</v>
      </c>
      <c r="D137" s="149" t="s">
        <v>15</v>
      </c>
      <c r="E137" s="160">
        <v>9181.6</v>
      </c>
      <c r="F137" s="161" t="s">
        <v>307</v>
      </c>
      <c r="G137" s="149" t="s">
        <v>15</v>
      </c>
      <c r="H137" s="158">
        <v>1286.76028</v>
      </c>
      <c r="I137" s="161" t="s">
        <v>307</v>
      </c>
      <c r="J137" s="149" t="s">
        <v>15</v>
      </c>
      <c r="K137" s="158">
        <v>1015.093</v>
      </c>
      <c r="L137" s="161" t="s">
        <v>307</v>
      </c>
      <c r="M137" s="149" t="s">
        <v>15</v>
      </c>
      <c r="N137" s="158" t="s">
        <v>321</v>
      </c>
      <c r="O137" s="148" t="s">
        <v>36</v>
      </c>
      <c r="P137" s="149" t="s">
        <v>15</v>
      </c>
      <c r="Q137" s="158">
        <v>75998.12</v>
      </c>
      <c r="R137" s="161" t="s">
        <v>307</v>
      </c>
      <c r="S137" s="149" t="s">
        <v>15</v>
      </c>
      <c r="T137" s="215">
        <f t="shared" si="12"/>
        <v>361419.19672399998</v>
      </c>
      <c r="U137" s="216" t="s">
        <v>307</v>
      </c>
      <c r="V137" s="217" t="s">
        <v>15</v>
      </c>
      <c r="W137" s="215">
        <f t="shared" si="13"/>
        <v>41642.503764999994</v>
      </c>
      <c r="X137" s="216" t="s">
        <v>307</v>
      </c>
      <c r="Y137" s="217" t="s">
        <v>15</v>
      </c>
      <c r="Z137" s="215">
        <v>0</v>
      </c>
      <c r="AA137" s="216" t="s">
        <v>307</v>
      </c>
      <c r="AB137" s="217" t="s">
        <v>15</v>
      </c>
      <c r="AC137" s="215">
        <v>38107.798999999992</v>
      </c>
      <c r="AD137" s="216" t="s">
        <v>307</v>
      </c>
      <c r="AE137" s="217" t="s">
        <v>15</v>
      </c>
      <c r="AF137" s="215">
        <v>3534.7047650000004</v>
      </c>
      <c r="AG137" s="216" t="s">
        <v>307</v>
      </c>
      <c r="AH137" s="217" t="s">
        <v>15</v>
      </c>
      <c r="AI137" s="215" t="s">
        <v>321</v>
      </c>
      <c r="AJ137" s="216" t="s">
        <v>307</v>
      </c>
      <c r="AK137" s="217" t="s">
        <v>15</v>
      </c>
      <c r="AL137" s="215" t="s">
        <v>321</v>
      </c>
      <c r="AM137" s="148" t="s">
        <v>307</v>
      </c>
      <c r="AN137" s="149" t="s">
        <v>15</v>
      </c>
      <c r="AO137" s="156">
        <f t="shared" si="11"/>
        <v>319776.69295900001</v>
      </c>
      <c r="AP137" s="148" t="s">
        <v>307</v>
      </c>
      <c r="AQ137" s="149" t="s">
        <v>15</v>
      </c>
      <c r="AR137" s="158" t="s">
        <v>321</v>
      </c>
      <c r="AS137" s="161" t="s">
        <v>36</v>
      </c>
      <c r="AT137" s="149" t="s">
        <v>15</v>
      </c>
      <c r="AU137" s="215">
        <v>0</v>
      </c>
      <c r="AV137" s="216" t="s">
        <v>36</v>
      </c>
      <c r="AW137" s="217" t="s">
        <v>15</v>
      </c>
      <c r="AX137" s="215">
        <v>273580.580724</v>
      </c>
      <c r="AY137" s="216" t="s">
        <v>307</v>
      </c>
      <c r="AZ137" s="217" t="s">
        <v>15</v>
      </c>
      <c r="BA137" s="215">
        <v>46196.112235000001</v>
      </c>
      <c r="BB137" s="161" t="s">
        <v>307</v>
      </c>
      <c r="BC137" s="149" t="s">
        <v>15</v>
      </c>
      <c r="BD137" s="160">
        <v>449.3</v>
      </c>
      <c r="BE137" s="161" t="s">
        <v>307</v>
      </c>
      <c r="BF137" s="149" t="s">
        <v>15</v>
      </c>
      <c r="BG137" s="158" t="s">
        <v>321</v>
      </c>
      <c r="BH137" s="148" t="s">
        <v>36</v>
      </c>
      <c r="BI137" s="149" t="s">
        <v>15</v>
      </c>
      <c r="BJ137" s="158">
        <v>372902.64835999999</v>
      </c>
      <c r="BK137" s="161" t="s">
        <v>307</v>
      </c>
      <c r="BL137" s="149" t="s">
        <v>15</v>
      </c>
      <c r="BM137" s="158" t="s">
        <v>321</v>
      </c>
      <c r="BN137" s="161" t="s">
        <v>36</v>
      </c>
      <c r="BO137" s="149" t="s">
        <v>15</v>
      </c>
      <c r="BP137" s="158">
        <v>9181.6</v>
      </c>
      <c r="BQ137" s="161" t="s">
        <v>307</v>
      </c>
      <c r="BR137" s="149" t="s">
        <v>15</v>
      </c>
      <c r="BS137" s="158">
        <v>312975.13510000001</v>
      </c>
      <c r="BT137" s="161" t="s">
        <v>307</v>
      </c>
      <c r="BU137" s="149" t="s">
        <v>15</v>
      </c>
      <c r="BV137" s="158">
        <v>50745.913260000001</v>
      </c>
      <c r="BW137" s="161" t="s">
        <v>307</v>
      </c>
      <c r="BX137" s="149" t="s">
        <v>15</v>
      </c>
      <c r="BY137" s="158">
        <v>449.3</v>
      </c>
      <c r="BZ137" s="161" t="s">
        <v>307</v>
      </c>
      <c r="CA137" s="149" t="s">
        <v>15</v>
      </c>
      <c r="CB137" s="158">
        <v>75998.12</v>
      </c>
      <c r="CC137" s="161" t="s">
        <v>307</v>
      </c>
      <c r="CD137" s="149" t="s">
        <v>15</v>
      </c>
      <c r="CE137" s="170">
        <v>267373.91836299998</v>
      </c>
      <c r="CF137" s="148" t="s">
        <v>307</v>
      </c>
      <c r="CG137" s="149" t="s">
        <v>15</v>
      </c>
      <c r="CH137" s="170">
        <v>181976.15000000002</v>
      </c>
      <c r="CI137" s="148" t="s">
        <v>307</v>
      </c>
      <c r="CJ137" s="149" t="s">
        <v>15</v>
      </c>
      <c r="CK137" s="170">
        <v>276347.33299999998</v>
      </c>
      <c r="CL137" s="148" t="s">
        <v>307</v>
      </c>
      <c r="CM137" s="149" t="s">
        <v>15</v>
      </c>
      <c r="CN137" s="170">
        <v>173002.73536300001</v>
      </c>
      <c r="CO137" s="161" t="s">
        <v>307</v>
      </c>
      <c r="CP137" s="149" t="s">
        <v>15</v>
      </c>
      <c r="CQ137" s="158">
        <v>335514.56</v>
      </c>
      <c r="CR137" s="161" t="s">
        <v>307</v>
      </c>
      <c r="CS137" s="84" t="s">
        <v>15</v>
      </c>
      <c r="CT137" s="102"/>
    </row>
    <row r="138" spans="1:98" ht="12" customHeight="1" x14ac:dyDescent="0.2">
      <c r="A138" s="80" t="s">
        <v>436</v>
      </c>
      <c r="B138" s="160">
        <f t="shared" si="10"/>
        <v>13159.031490000001</v>
      </c>
      <c r="C138" s="161" t="s">
        <v>307</v>
      </c>
      <c r="D138" s="149" t="s">
        <v>15</v>
      </c>
      <c r="E138" s="160">
        <v>6263.3</v>
      </c>
      <c r="F138" s="161" t="s">
        <v>307</v>
      </c>
      <c r="G138" s="149" t="s">
        <v>15</v>
      </c>
      <c r="H138" s="158">
        <v>2517.7384900000002</v>
      </c>
      <c r="I138" s="161" t="s">
        <v>307</v>
      </c>
      <c r="J138" s="149" t="s">
        <v>15</v>
      </c>
      <c r="K138" s="158">
        <v>4377.9930000000004</v>
      </c>
      <c r="L138" s="161" t="s">
        <v>307</v>
      </c>
      <c r="M138" s="149" t="s">
        <v>15</v>
      </c>
      <c r="N138" s="158" t="s">
        <v>321</v>
      </c>
      <c r="O138" s="148" t="s">
        <v>36</v>
      </c>
      <c r="P138" s="149" t="s">
        <v>15</v>
      </c>
      <c r="Q138" s="158">
        <v>82651.820000000007</v>
      </c>
      <c r="R138" s="161" t="s">
        <v>307</v>
      </c>
      <c r="S138" s="149" t="s">
        <v>15</v>
      </c>
      <c r="T138" s="215">
        <f t="shared" si="12"/>
        <v>387758.91090199997</v>
      </c>
      <c r="U138" s="216" t="s">
        <v>307</v>
      </c>
      <c r="V138" s="217" t="s">
        <v>15</v>
      </c>
      <c r="W138" s="215">
        <f t="shared" si="13"/>
        <v>52394.799204000003</v>
      </c>
      <c r="X138" s="216" t="s">
        <v>307</v>
      </c>
      <c r="Y138" s="217" t="s">
        <v>15</v>
      </c>
      <c r="Z138" s="215">
        <v>0</v>
      </c>
      <c r="AA138" s="216" t="s">
        <v>307</v>
      </c>
      <c r="AB138" s="217" t="s">
        <v>15</v>
      </c>
      <c r="AC138" s="215">
        <v>49205.9</v>
      </c>
      <c r="AD138" s="216" t="s">
        <v>307</v>
      </c>
      <c r="AE138" s="217" t="s">
        <v>15</v>
      </c>
      <c r="AF138" s="215">
        <v>3188.8992039999998</v>
      </c>
      <c r="AG138" s="216" t="s">
        <v>307</v>
      </c>
      <c r="AH138" s="217" t="s">
        <v>15</v>
      </c>
      <c r="AI138" s="215" t="s">
        <v>321</v>
      </c>
      <c r="AJ138" s="216" t="s">
        <v>307</v>
      </c>
      <c r="AK138" s="217" t="s">
        <v>15</v>
      </c>
      <c r="AL138" s="215" t="s">
        <v>321</v>
      </c>
      <c r="AM138" s="161" t="s">
        <v>307</v>
      </c>
      <c r="AN138" s="149" t="s">
        <v>15</v>
      </c>
      <c r="AO138" s="156">
        <f t="shared" si="11"/>
        <v>335364.11169799999</v>
      </c>
      <c r="AP138" s="161" t="s">
        <v>307</v>
      </c>
      <c r="AQ138" s="149" t="s">
        <v>15</v>
      </c>
      <c r="AR138" s="158" t="s">
        <v>321</v>
      </c>
      <c r="AS138" s="161" t="s">
        <v>36</v>
      </c>
      <c r="AT138" s="149" t="s">
        <v>15</v>
      </c>
      <c r="AU138" s="215">
        <v>0</v>
      </c>
      <c r="AV138" s="216" t="s">
        <v>36</v>
      </c>
      <c r="AW138" s="217" t="s">
        <v>15</v>
      </c>
      <c r="AX138" s="215">
        <v>286660.07390199997</v>
      </c>
      <c r="AY138" s="216" t="s">
        <v>307</v>
      </c>
      <c r="AZ138" s="217" t="s">
        <v>15</v>
      </c>
      <c r="BA138" s="215">
        <v>48704.037795999997</v>
      </c>
      <c r="BB138" s="161" t="s">
        <v>307</v>
      </c>
      <c r="BC138" s="149" t="s">
        <v>15</v>
      </c>
      <c r="BD138" s="160">
        <v>452.8</v>
      </c>
      <c r="BE138" s="161" t="s">
        <v>307</v>
      </c>
      <c r="BF138" s="149" t="s">
        <v>15</v>
      </c>
      <c r="BG138" s="158" t="s">
        <v>321</v>
      </c>
      <c r="BH138" s="161" t="s">
        <v>36</v>
      </c>
      <c r="BI138" s="149" t="s">
        <v>15</v>
      </c>
      <c r="BJ138" s="158">
        <v>400917.91514</v>
      </c>
      <c r="BK138" s="161" t="s">
        <v>307</v>
      </c>
      <c r="BL138" s="149" t="s">
        <v>15</v>
      </c>
      <c r="BM138" s="158" t="s">
        <v>321</v>
      </c>
      <c r="BN138" s="161" t="s">
        <v>36</v>
      </c>
      <c r="BO138" s="149" t="s">
        <v>15</v>
      </c>
      <c r="BP138" s="158">
        <v>6263.3</v>
      </c>
      <c r="BQ138" s="161" t="s">
        <v>307</v>
      </c>
      <c r="BR138" s="149" t="s">
        <v>15</v>
      </c>
      <c r="BS138" s="158">
        <v>338383.68465000001</v>
      </c>
      <c r="BT138" s="161" t="s">
        <v>307</v>
      </c>
      <c r="BU138" s="149" t="s">
        <v>15</v>
      </c>
      <c r="BV138" s="158">
        <v>56270.930489999999</v>
      </c>
      <c r="BW138" s="161" t="s">
        <v>307</v>
      </c>
      <c r="BX138" s="149" t="s">
        <v>15</v>
      </c>
      <c r="BY138" s="158">
        <v>452.8</v>
      </c>
      <c r="BZ138" s="161" t="s">
        <v>307</v>
      </c>
      <c r="CA138" s="149" t="s">
        <v>15</v>
      </c>
      <c r="CB138" s="158">
        <v>82651.820000000007</v>
      </c>
      <c r="CC138" s="161" t="s">
        <v>307</v>
      </c>
      <c r="CD138" s="149" t="s">
        <v>15</v>
      </c>
      <c r="CE138" s="170">
        <v>280732.22514400003</v>
      </c>
      <c r="CF138" s="148" t="s">
        <v>307</v>
      </c>
      <c r="CG138" s="149" t="s">
        <v>15</v>
      </c>
      <c r="CH138" s="170">
        <v>203290.30999999997</v>
      </c>
      <c r="CI138" s="148" t="s">
        <v>307</v>
      </c>
      <c r="CJ138" s="149" t="s">
        <v>15</v>
      </c>
      <c r="CK138" s="170">
        <v>290763.80621399998</v>
      </c>
      <c r="CL138" s="148" t="s">
        <v>307</v>
      </c>
      <c r="CM138" s="149" t="s">
        <v>15</v>
      </c>
      <c r="CN138" s="170">
        <v>193258.72892999998</v>
      </c>
      <c r="CO138" s="161" t="s">
        <v>307</v>
      </c>
      <c r="CP138" s="149" t="s">
        <v>15</v>
      </c>
      <c r="CQ138" s="158">
        <v>347586.93</v>
      </c>
      <c r="CR138" s="161" t="s">
        <v>307</v>
      </c>
      <c r="CS138" s="84" t="s">
        <v>15</v>
      </c>
      <c r="CT138" s="102"/>
    </row>
    <row r="139" spans="1:98" ht="12" customHeight="1" x14ac:dyDescent="0.2">
      <c r="A139" s="80" t="s">
        <v>437</v>
      </c>
      <c r="B139" s="160">
        <f t="shared" si="10"/>
        <v>14017.432959999998</v>
      </c>
      <c r="C139" s="161" t="s">
        <v>307</v>
      </c>
      <c r="D139" s="149" t="s">
        <v>15</v>
      </c>
      <c r="E139" s="160">
        <v>7308.2</v>
      </c>
      <c r="F139" s="161" t="s">
        <v>307</v>
      </c>
      <c r="G139" s="149" t="s">
        <v>15</v>
      </c>
      <c r="H139" s="158">
        <v>6001.3999599999997</v>
      </c>
      <c r="I139" s="161" t="s">
        <v>307</v>
      </c>
      <c r="J139" s="149" t="s">
        <v>15</v>
      </c>
      <c r="K139" s="158">
        <v>707.83299999999997</v>
      </c>
      <c r="L139" s="161" t="s">
        <v>307</v>
      </c>
      <c r="M139" s="149" t="s">
        <v>15</v>
      </c>
      <c r="N139" s="158" t="s">
        <v>321</v>
      </c>
      <c r="O139" s="148" t="s">
        <v>36</v>
      </c>
      <c r="P139" s="149" t="s">
        <v>15</v>
      </c>
      <c r="Q139" s="158">
        <v>84669.8</v>
      </c>
      <c r="R139" s="161" t="s">
        <v>307</v>
      </c>
      <c r="S139" s="149" t="s">
        <v>15</v>
      </c>
      <c r="T139" s="218">
        <f t="shared" si="12"/>
        <v>413571.18770399998</v>
      </c>
      <c r="U139" s="216" t="s">
        <v>307</v>
      </c>
      <c r="V139" s="217" t="s">
        <v>15</v>
      </c>
      <c r="W139" s="215">
        <f t="shared" si="13"/>
        <v>52057.470802999997</v>
      </c>
      <c r="X139" s="216" t="s">
        <v>307</v>
      </c>
      <c r="Y139" s="217" t="s">
        <v>15</v>
      </c>
      <c r="Z139" s="215">
        <v>0</v>
      </c>
      <c r="AA139" s="216" t="s">
        <v>307</v>
      </c>
      <c r="AB139" s="217" t="s">
        <v>15</v>
      </c>
      <c r="AC139" s="215">
        <v>49101.795999999995</v>
      </c>
      <c r="AD139" s="216" t="s">
        <v>307</v>
      </c>
      <c r="AE139" s="217" t="s">
        <v>15</v>
      </c>
      <c r="AF139" s="215">
        <v>2955.6748029999999</v>
      </c>
      <c r="AG139" s="216" t="s">
        <v>307</v>
      </c>
      <c r="AH139" s="217" t="s">
        <v>15</v>
      </c>
      <c r="AI139" s="215" t="s">
        <v>321</v>
      </c>
      <c r="AJ139" s="216" t="s">
        <v>307</v>
      </c>
      <c r="AK139" s="217" t="s">
        <v>15</v>
      </c>
      <c r="AL139" s="215" t="s">
        <v>321</v>
      </c>
      <c r="AM139" s="161" t="s">
        <v>307</v>
      </c>
      <c r="AN139" s="149" t="s">
        <v>15</v>
      </c>
      <c r="AO139" s="156">
        <f t="shared" si="11"/>
        <v>361513.71690100001</v>
      </c>
      <c r="AP139" s="161" t="s">
        <v>307</v>
      </c>
      <c r="AQ139" s="149" t="s">
        <v>15</v>
      </c>
      <c r="AR139" s="158" t="s">
        <v>321</v>
      </c>
      <c r="AS139" s="161" t="s">
        <v>36</v>
      </c>
      <c r="AT139" s="149" t="s">
        <v>15</v>
      </c>
      <c r="AU139" s="215">
        <v>0</v>
      </c>
      <c r="AV139" s="216" t="s">
        <v>36</v>
      </c>
      <c r="AW139" s="217" t="s">
        <v>15</v>
      </c>
      <c r="AX139" s="215">
        <v>310683.15470399999</v>
      </c>
      <c r="AY139" s="216" t="s">
        <v>307</v>
      </c>
      <c r="AZ139" s="217" t="s">
        <v>15</v>
      </c>
      <c r="BA139" s="215">
        <v>50830.562196999999</v>
      </c>
      <c r="BB139" s="161" t="s">
        <v>307</v>
      </c>
      <c r="BC139" s="149" t="s">
        <v>15</v>
      </c>
      <c r="BD139" s="160">
        <v>465.5</v>
      </c>
      <c r="BE139" s="161" t="s">
        <v>307</v>
      </c>
      <c r="BF139" s="149" t="s">
        <v>15</v>
      </c>
      <c r="BG139" s="158" t="s">
        <v>321</v>
      </c>
      <c r="BH139" s="161" t="s">
        <v>36</v>
      </c>
      <c r="BI139" s="149" t="s">
        <v>15</v>
      </c>
      <c r="BJ139" s="158">
        <v>427588.62565</v>
      </c>
      <c r="BK139" s="161" t="s">
        <v>307</v>
      </c>
      <c r="BL139" s="149" t="s">
        <v>15</v>
      </c>
      <c r="BM139" s="158" t="s">
        <v>321</v>
      </c>
      <c r="BN139" s="161" t="s">
        <v>36</v>
      </c>
      <c r="BO139" s="149" t="s">
        <v>15</v>
      </c>
      <c r="BP139" s="158">
        <v>7308.2</v>
      </c>
      <c r="BQ139" s="161" t="s">
        <v>307</v>
      </c>
      <c r="BR139" s="149" t="s">
        <v>15</v>
      </c>
      <c r="BS139" s="158">
        <v>365786.35349000001</v>
      </c>
      <c r="BT139" s="161" t="s">
        <v>307</v>
      </c>
      <c r="BU139" s="149" t="s">
        <v>15</v>
      </c>
      <c r="BV139" s="158">
        <v>54494.072160000003</v>
      </c>
      <c r="BW139" s="161" t="s">
        <v>307</v>
      </c>
      <c r="BX139" s="149" t="s">
        <v>15</v>
      </c>
      <c r="BY139" s="158">
        <v>465.5</v>
      </c>
      <c r="BZ139" s="161" t="s">
        <v>307</v>
      </c>
      <c r="CA139" s="149" t="s">
        <v>15</v>
      </c>
      <c r="CB139" s="158">
        <v>84669.8</v>
      </c>
      <c r="CC139" s="161" t="s">
        <v>307</v>
      </c>
      <c r="CD139" s="149" t="s">
        <v>15</v>
      </c>
      <c r="CE139" s="170">
        <v>294815.60565009998</v>
      </c>
      <c r="CF139" s="148" t="s">
        <v>307</v>
      </c>
      <c r="CG139" s="149" t="s">
        <v>15</v>
      </c>
      <c r="CH139" s="170">
        <v>217908.32</v>
      </c>
      <c r="CI139" s="148" t="s">
        <v>307</v>
      </c>
      <c r="CJ139" s="149" t="s">
        <v>15</v>
      </c>
      <c r="CK139" s="170">
        <v>302955.73300000001</v>
      </c>
      <c r="CL139" s="148" t="s">
        <v>307</v>
      </c>
      <c r="CM139" s="149" t="s">
        <v>15</v>
      </c>
      <c r="CN139" s="170">
        <v>209768.19265010004</v>
      </c>
      <c r="CO139" s="161" t="s">
        <v>307</v>
      </c>
      <c r="CP139" s="149" t="s">
        <v>15</v>
      </c>
      <c r="CQ139" s="158">
        <v>383287.3</v>
      </c>
      <c r="CR139" s="161" t="s">
        <v>307</v>
      </c>
      <c r="CS139" s="84" t="s">
        <v>15</v>
      </c>
      <c r="CT139" s="102"/>
    </row>
    <row r="140" spans="1:98" ht="12" customHeight="1" x14ac:dyDescent="0.2">
      <c r="A140" s="80" t="s">
        <v>439</v>
      </c>
      <c r="B140" s="160">
        <f t="shared" si="10"/>
        <v>15163.95696</v>
      </c>
      <c r="C140" s="161" t="s">
        <v>307</v>
      </c>
      <c r="D140" s="149" t="s">
        <v>15</v>
      </c>
      <c r="E140" s="160">
        <v>8456.5540000000001</v>
      </c>
      <c r="F140" s="161" t="s">
        <v>307</v>
      </c>
      <c r="G140" s="149" t="s">
        <v>15</v>
      </c>
      <c r="H140" s="158">
        <v>5769.4199600000002</v>
      </c>
      <c r="I140" s="161" t="s">
        <v>307</v>
      </c>
      <c r="J140" s="149" t="s">
        <v>15</v>
      </c>
      <c r="K140" s="158">
        <v>937.98299999999995</v>
      </c>
      <c r="L140" s="161" t="s">
        <v>307</v>
      </c>
      <c r="M140" s="149" t="s">
        <v>15</v>
      </c>
      <c r="N140" s="158" t="s">
        <v>321</v>
      </c>
      <c r="O140" s="148" t="s">
        <v>36</v>
      </c>
      <c r="P140" s="149" t="s">
        <v>15</v>
      </c>
      <c r="Q140" s="158">
        <v>85309.58</v>
      </c>
      <c r="R140" s="161" t="s">
        <v>307</v>
      </c>
      <c r="S140" s="149" t="s">
        <v>15</v>
      </c>
      <c r="T140" s="215">
        <f t="shared" si="12"/>
        <v>434765.93703999999</v>
      </c>
      <c r="U140" s="219" t="s">
        <v>307</v>
      </c>
      <c r="V140" s="217" t="s">
        <v>15</v>
      </c>
      <c r="W140" s="215">
        <f t="shared" si="13"/>
        <v>43195.036841000001</v>
      </c>
      <c r="X140" s="219" t="s">
        <v>307</v>
      </c>
      <c r="Y140" s="217" t="s">
        <v>15</v>
      </c>
      <c r="Z140" s="215">
        <v>0</v>
      </c>
      <c r="AA140" s="219" t="s">
        <v>307</v>
      </c>
      <c r="AB140" s="217" t="s">
        <v>15</v>
      </c>
      <c r="AC140" s="215">
        <v>40056.51</v>
      </c>
      <c r="AD140" s="219" t="s">
        <v>307</v>
      </c>
      <c r="AE140" s="217" t="s">
        <v>15</v>
      </c>
      <c r="AF140" s="215">
        <v>3138.5268409999999</v>
      </c>
      <c r="AG140" s="219" t="s">
        <v>307</v>
      </c>
      <c r="AH140" s="217" t="s">
        <v>15</v>
      </c>
      <c r="AI140" s="215" t="s">
        <v>321</v>
      </c>
      <c r="AJ140" s="219" t="s">
        <v>307</v>
      </c>
      <c r="AK140" s="217" t="s">
        <v>15</v>
      </c>
      <c r="AL140" s="215" t="s">
        <v>321</v>
      </c>
      <c r="AM140" s="161" t="s">
        <v>307</v>
      </c>
      <c r="AN140" s="149" t="s">
        <v>15</v>
      </c>
      <c r="AO140" s="156">
        <f t="shared" si="11"/>
        <v>391570.90019899997</v>
      </c>
      <c r="AP140" s="161" t="s">
        <v>307</v>
      </c>
      <c r="AQ140" s="149" t="s">
        <v>15</v>
      </c>
      <c r="AR140" s="158" t="s">
        <v>321</v>
      </c>
      <c r="AS140" s="161" t="s">
        <v>36</v>
      </c>
      <c r="AT140" s="149" t="s">
        <v>15</v>
      </c>
      <c r="AU140" s="215">
        <v>0</v>
      </c>
      <c r="AV140" s="216" t="s">
        <v>36</v>
      </c>
      <c r="AW140" s="217" t="s">
        <v>15</v>
      </c>
      <c r="AX140" s="215">
        <v>340187.50003999996</v>
      </c>
      <c r="AY140" s="216" t="s">
        <v>307</v>
      </c>
      <c r="AZ140" s="217" t="str">
        <f t="shared" ref="AZ140:AZ151" si="14">IF(ISBLANK(AX140),"","F")</f>
        <v>F</v>
      </c>
      <c r="BA140" s="215">
        <v>51383.400159000004</v>
      </c>
      <c r="BB140" s="161" t="s">
        <v>307</v>
      </c>
      <c r="BC140" s="149" t="s">
        <v>15</v>
      </c>
      <c r="BD140" s="160">
        <v>527.70000000000005</v>
      </c>
      <c r="BE140" s="161" t="s">
        <v>307</v>
      </c>
      <c r="BF140" s="149" t="s">
        <v>15</v>
      </c>
      <c r="BG140" s="158" t="s">
        <v>321</v>
      </c>
      <c r="BH140" s="161" t="s">
        <v>36</v>
      </c>
      <c r="BI140" s="149" t="s">
        <v>15</v>
      </c>
      <c r="BJ140" s="158">
        <v>449929.89659000002</v>
      </c>
      <c r="BK140" s="161" t="s">
        <v>307</v>
      </c>
      <c r="BL140" s="149" t="s">
        <v>15</v>
      </c>
      <c r="BM140" s="158" t="s">
        <v>321</v>
      </c>
      <c r="BN140" s="161" t="s">
        <v>36</v>
      </c>
      <c r="BO140" s="149" t="s">
        <v>15</v>
      </c>
      <c r="BP140" s="158">
        <v>8456.5540000000001</v>
      </c>
      <c r="BQ140" s="161" t="s">
        <v>307</v>
      </c>
      <c r="BR140" s="149" t="s">
        <v>15</v>
      </c>
      <c r="BS140" s="158">
        <v>386013.42825</v>
      </c>
      <c r="BT140" s="161" t="s">
        <v>307</v>
      </c>
      <c r="BU140" s="149" t="s">
        <v>15</v>
      </c>
      <c r="BV140" s="158">
        <v>55459.914340000003</v>
      </c>
      <c r="BW140" s="161" t="s">
        <v>307</v>
      </c>
      <c r="BX140" s="149" t="s">
        <v>15</v>
      </c>
      <c r="BY140" s="158">
        <v>527.70000000000005</v>
      </c>
      <c r="BZ140" s="161" t="s">
        <v>307</v>
      </c>
      <c r="CA140" s="149" t="s">
        <v>15</v>
      </c>
      <c r="CB140" s="158">
        <v>85309.58</v>
      </c>
      <c r="CC140" s="161" t="s">
        <v>307</v>
      </c>
      <c r="CD140" s="149" t="s">
        <v>15</v>
      </c>
      <c r="CE140" s="170">
        <v>309361.78659200005</v>
      </c>
      <c r="CF140" s="161" t="s">
        <v>307</v>
      </c>
      <c r="CG140" s="149" t="s">
        <v>15</v>
      </c>
      <c r="CH140" s="170">
        <v>226405.39</v>
      </c>
      <c r="CI140" s="161" t="s">
        <v>307</v>
      </c>
      <c r="CJ140" s="149" t="s">
        <v>15</v>
      </c>
      <c r="CK140" s="170">
        <v>312731.71210400003</v>
      </c>
      <c r="CL140" s="161" t="s">
        <v>307</v>
      </c>
      <c r="CM140" s="149" t="s">
        <v>15</v>
      </c>
      <c r="CN140" s="170">
        <v>223035.464488</v>
      </c>
      <c r="CO140" s="161" t="s">
        <v>307</v>
      </c>
      <c r="CP140" s="149" t="s">
        <v>15</v>
      </c>
      <c r="CQ140" s="158">
        <v>413570.34</v>
      </c>
      <c r="CR140" s="161" t="s">
        <v>307</v>
      </c>
      <c r="CS140" s="84" t="s">
        <v>15</v>
      </c>
      <c r="CT140" s="102"/>
    </row>
    <row r="141" spans="1:98" ht="12" customHeight="1" x14ac:dyDescent="0.2">
      <c r="A141" s="80" t="s">
        <v>442</v>
      </c>
      <c r="B141" s="160">
        <f t="shared" si="10"/>
        <v>17675.136490000001</v>
      </c>
      <c r="C141" s="161" t="s">
        <v>307</v>
      </c>
      <c r="D141" s="149" t="s">
        <v>15</v>
      </c>
      <c r="E141" s="160">
        <v>11439.7</v>
      </c>
      <c r="F141" s="161" t="s">
        <v>307</v>
      </c>
      <c r="G141" s="149" t="s">
        <v>15</v>
      </c>
      <c r="H141" s="158">
        <v>5282.51649</v>
      </c>
      <c r="I141" s="161" t="s">
        <v>307</v>
      </c>
      <c r="J141" s="149" t="s">
        <v>15</v>
      </c>
      <c r="K141" s="158">
        <v>952.92</v>
      </c>
      <c r="L141" s="161" t="s">
        <v>307</v>
      </c>
      <c r="M141" s="149" t="s">
        <v>15</v>
      </c>
      <c r="N141" s="158" t="s">
        <v>321</v>
      </c>
      <c r="O141" s="148" t="s">
        <v>36</v>
      </c>
      <c r="P141" s="149" t="s">
        <v>15</v>
      </c>
      <c r="Q141" s="158">
        <v>88745.98</v>
      </c>
      <c r="R141" s="161" t="s">
        <v>307</v>
      </c>
      <c r="S141" s="149" t="s">
        <v>15</v>
      </c>
      <c r="T141" s="215">
        <f t="shared" si="12"/>
        <v>480896.13212199998</v>
      </c>
      <c r="U141" s="219" t="s">
        <v>307</v>
      </c>
      <c r="V141" s="217" t="s">
        <v>15</v>
      </c>
      <c r="W141" s="215">
        <f t="shared" si="13"/>
        <v>42271.667797399998</v>
      </c>
      <c r="X141" s="219" t="s">
        <v>307</v>
      </c>
      <c r="Y141" s="217" t="s">
        <v>15</v>
      </c>
      <c r="Z141" s="215">
        <v>0</v>
      </c>
      <c r="AA141" s="219" t="s">
        <v>307</v>
      </c>
      <c r="AB141" s="217" t="s">
        <v>15</v>
      </c>
      <c r="AC141" s="215">
        <v>39460.5</v>
      </c>
      <c r="AD141" s="219" t="s">
        <v>307</v>
      </c>
      <c r="AE141" s="217" t="s">
        <v>15</v>
      </c>
      <c r="AF141" s="215">
        <v>2811.1677973999999</v>
      </c>
      <c r="AG141" s="219" t="s">
        <v>307</v>
      </c>
      <c r="AH141" s="217" t="s">
        <v>15</v>
      </c>
      <c r="AI141" s="215" t="s">
        <v>321</v>
      </c>
      <c r="AJ141" s="219" t="s">
        <v>307</v>
      </c>
      <c r="AK141" s="217" t="s">
        <v>15</v>
      </c>
      <c r="AL141" s="215" t="s">
        <v>321</v>
      </c>
      <c r="AM141" s="161" t="s">
        <v>307</v>
      </c>
      <c r="AN141" s="149" t="s">
        <v>15</v>
      </c>
      <c r="AO141" s="156">
        <f t="shared" si="11"/>
        <v>438624.46432460001</v>
      </c>
      <c r="AP141" s="161" t="s">
        <v>307</v>
      </c>
      <c r="AQ141" s="149" t="s">
        <v>15</v>
      </c>
      <c r="AR141" s="158" t="s">
        <v>321</v>
      </c>
      <c r="AS141" s="161" t="s">
        <v>36</v>
      </c>
      <c r="AT141" s="149" t="s">
        <v>15</v>
      </c>
      <c r="AU141" s="215">
        <v>0</v>
      </c>
      <c r="AV141" s="216" t="s">
        <v>36</v>
      </c>
      <c r="AW141" s="217" t="s">
        <v>15</v>
      </c>
      <c r="AX141" s="215">
        <v>371086.12212200003</v>
      </c>
      <c r="AY141" s="216" t="s">
        <v>307</v>
      </c>
      <c r="AZ141" s="217" t="str">
        <f t="shared" si="14"/>
        <v>F</v>
      </c>
      <c r="BA141" s="215">
        <v>67538.34220259999</v>
      </c>
      <c r="BB141" s="161" t="s">
        <v>307</v>
      </c>
      <c r="BC141" s="149" t="s">
        <v>15</v>
      </c>
      <c r="BD141" s="160">
        <v>575.32000000000005</v>
      </c>
      <c r="BE141" s="161" t="s">
        <v>307</v>
      </c>
      <c r="BF141" s="149" t="s">
        <v>15</v>
      </c>
      <c r="BG141" s="158" t="s">
        <v>321</v>
      </c>
      <c r="BH141" s="161" t="s">
        <v>36</v>
      </c>
      <c r="BI141" s="149" t="s">
        <v>15</v>
      </c>
      <c r="BJ141" s="158">
        <v>498571.26967000001</v>
      </c>
      <c r="BK141" s="161" t="s">
        <v>307</v>
      </c>
      <c r="BL141" s="149" t="s">
        <v>15</v>
      </c>
      <c r="BM141" s="158" t="s">
        <v>321</v>
      </c>
      <c r="BN141" s="161" t="s">
        <v>36</v>
      </c>
      <c r="BO141" s="149" t="s">
        <v>15</v>
      </c>
      <c r="BP141" s="158">
        <v>11439.7</v>
      </c>
      <c r="BQ141" s="161" t="s">
        <v>307</v>
      </c>
      <c r="BR141" s="149" t="s">
        <v>15</v>
      </c>
      <c r="BS141" s="158">
        <v>415829.13725000003</v>
      </c>
      <c r="BT141" s="161" t="s">
        <v>307</v>
      </c>
      <c r="BU141" s="149" t="s">
        <v>15</v>
      </c>
      <c r="BV141" s="158">
        <v>71302.432419999997</v>
      </c>
      <c r="BW141" s="161" t="s">
        <v>307</v>
      </c>
      <c r="BX141" s="149" t="s">
        <v>15</v>
      </c>
      <c r="BY141" s="158">
        <v>575.32000000000005</v>
      </c>
      <c r="BZ141" s="161" t="s">
        <v>307</v>
      </c>
      <c r="CA141" s="149" t="s">
        <v>15</v>
      </c>
      <c r="CB141" s="158">
        <v>88745.98</v>
      </c>
      <c r="CC141" s="161" t="s">
        <v>307</v>
      </c>
      <c r="CD141" s="149" t="s">
        <v>15</v>
      </c>
      <c r="CE141" s="170">
        <v>327216.09966899996</v>
      </c>
      <c r="CF141" s="161" t="s">
        <v>307</v>
      </c>
      <c r="CG141" s="149" t="s">
        <v>15</v>
      </c>
      <c r="CH141" s="170">
        <v>260676.47000000003</v>
      </c>
      <c r="CI141" s="161" t="s">
        <v>307</v>
      </c>
      <c r="CJ141" s="149" t="s">
        <v>15</v>
      </c>
      <c r="CK141" s="170">
        <v>334465.22287940007</v>
      </c>
      <c r="CL141" s="161" t="s">
        <v>307</v>
      </c>
      <c r="CM141" s="149" t="s">
        <v>15</v>
      </c>
      <c r="CN141" s="170">
        <v>253427.34678959995</v>
      </c>
      <c r="CO141" s="161" t="s">
        <v>307</v>
      </c>
      <c r="CP141" s="149" t="s">
        <v>15</v>
      </c>
      <c r="CQ141" s="158">
        <v>457261.49</v>
      </c>
      <c r="CR141" s="161" t="s">
        <v>307</v>
      </c>
      <c r="CS141" s="84" t="s">
        <v>15</v>
      </c>
      <c r="CT141" s="102"/>
    </row>
    <row r="142" spans="1:98" ht="12" customHeight="1" x14ac:dyDescent="0.2">
      <c r="A142" s="80" t="s">
        <v>444</v>
      </c>
      <c r="B142" s="160">
        <f t="shared" si="10"/>
        <v>16146.766489999998</v>
      </c>
      <c r="C142" s="161" t="s">
        <v>307</v>
      </c>
      <c r="D142" s="149" t="s">
        <v>15</v>
      </c>
      <c r="E142" s="160">
        <v>7440.4</v>
      </c>
      <c r="F142" s="161" t="s">
        <v>307</v>
      </c>
      <c r="G142" s="149" t="s">
        <v>15</v>
      </c>
      <c r="H142" s="158">
        <v>6748.4564899999996</v>
      </c>
      <c r="I142" s="161" t="s">
        <v>307</v>
      </c>
      <c r="J142" s="149" t="s">
        <v>15</v>
      </c>
      <c r="K142" s="158">
        <v>1957.91</v>
      </c>
      <c r="L142" s="161" t="s">
        <v>307</v>
      </c>
      <c r="M142" s="149" t="s">
        <v>15</v>
      </c>
      <c r="N142" s="158" t="s">
        <v>321</v>
      </c>
      <c r="O142" s="148" t="s">
        <v>36</v>
      </c>
      <c r="P142" s="149" t="s">
        <v>15</v>
      </c>
      <c r="Q142" s="158">
        <v>94593.79</v>
      </c>
      <c r="R142" s="161" t="s">
        <v>307</v>
      </c>
      <c r="S142" s="149" t="s">
        <v>15</v>
      </c>
      <c r="T142" s="215">
        <f t="shared" si="12"/>
        <v>488789.12</v>
      </c>
      <c r="U142" s="219" t="s">
        <v>307</v>
      </c>
      <c r="V142" s="217" t="s">
        <v>15</v>
      </c>
      <c r="W142" s="215">
        <f t="shared" si="13"/>
        <v>41528.033034</v>
      </c>
      <c r="X142" s="219" t="s">
        <v>307</v>
      </c>
      <c r="Y142" s="217" t="s">
        <v>15</v>
      </c>
      <c r="Z142" s="215">
        <v>0</v>
      </c>
      <c r="AA142" s="219" t="s">
        <v>307</v>
      </c>
      <c r="AB142" s="217" t="s">
        <v>15</v>
      </c>
      <c r="AC142" s="215">
        <v>37802.306815299999</v>
      </c>
      <c r="AD142" s="219" t="s">
        <v>307</v>
      </c>
      <c r="AE142" s="217" t="s">
        <v>15</v>
      </c>
      <c r="AF142" s="215">
        <v>3725.7262186999992</v>
      </c>
      <c r="AG142" s="219" t="s">
        <v>307</v>
      </c>
      <c r="AH142" s="217" t="s">
        <v>15</v>
      </c>
      <c r="AI142" s="215" t="s">
        <v>321</v>
      </c>
      <c r="AJ142" s="219" t="s">
        <v>307</v>
      </c>
      <c r="AK142" s="217" t="s">
        <v>15</v>
      </c>
      <c r="AL142" s="215" t="s">
        <v>321</v>
      </c>
      <c r="AM142" s="161" t="s">
        <v>307</v>
      </c>
      <c r="AN142" s="149" t="s">
        <v>15</v>
      </c>
      <c r="AO142" s="156">
        <f t="shared" si="11"/>
        <v>447261.08696599997</v>
      </c>
      <c r="AP142" s="161" t="s">
        <v>307</v>
      </c>
      <c r="AQ142" s="149" t="s">
        <v>15</v>
      </c>
      <c r="AR142" s="158" t="s">
        <v>321</v>
      </c>
      <c r="AS142" s="161" t="s">
        <v>36</v>
      </c>
      <c r="AT142" s="149" t="s">
        <v>15</v>
      </c>
      <c r="AU142" s="215">
        <v>0</v>
      </c>
      <c r="AV142" s="216" t="s">
        <v>36</v>
      </c>
      <c r="AW142" s="217" t="s">
        <v>15</v>
      </c>
      <c r="AX142" s="215">
        <v>380591.19318469998</v>
      </c>
      <c r="AY142" s="219" t="s">
        <v>307</v>
      </c>
      <c r="AZ142" s="217" t="str">
        <f t="shared" si="14"/>
        <v>F</v>
      </c>
      <c r="BA142" s="215">
        <v>66669.893781299994</v>
      </c>
      <c r="BB142" s="161" t="s">
        <v>307</v>
      </c>
      <c r="BC142" s="149" t="s">
        <v>15</v>
      </c>
      <c r="BD142" s="160">
        <v>574.12</v>
      </c>
      <c r="BE142" s="161" t="s">
        <v>307</v>
      </c>
      <c r="BF142" s="149" t="s">
        <v>15</v>
      </c>
      <c r="BG142" s="158" t="s">
        <v>321</v>
      </c>
      <c r="BH142" s="161" t="s">
        <v>36</v>
      </c>
      <c r="BI142" s="149" t="s">
        <v>15</v>
      </c>
      <c r="BJ142" s="158">
        <v>504935.89334000001</v>
      </c>
      <c r="BK142" s="161" t="s">
        <v>307</v>
      </c>
      <c r="BL142" s="149" t="s">
        <v>15</v>
      </c>
      <c r="BM142" s="158" t="s">
        <v>321</v>
      </c>
      <c r="BN142" s="161" t="s">
        <v>36</v>
      </c>
      <c r="BO142" s="149" t="s">
        <v>15</v>
      </c>
      <c r="BP142" s="158">
        <v>7440.4</v>
      </c>
      <c r="BQ142" s="161" t="s">
        <v>307</v>
      </c>
      <c r="BR142" s="149" t="s">
        <v>15</v>
      </c>
      <c r="BS142" s="158">
        <v>425141.95929000003</v>
      </c>
      <c r="BT142" s="161" t="s">
        <v>307</v>
      </c>
      <c r="BU142" s="149" t="s">
        <v>15</v>
      </c>
      <c r="BV142" s="158">
        <v>72353.534050000002</v>
      </c>
      <c r="BW142" s="161" t="s">
        <v>307</v>
      </c>
      <c r="BX142" s="149" t="s">
        <v>15</v>
      </c>
      <c r="BY142" s="158">
        <v>574.12</v>
      </c>
      <c r="BZ142" s="161" t="s">
        <v>307</v>
      </c>
      <c r="CA142" s="149" t="s">
        <v>15</v>
      </c>
      <c r="CB142" s="158">
        <v>94593.79</v>
      </c>
      <c r="CC142" s="161" t="s">
        <v>307</v>
      </c>
      <c r="CD142" s="149" t="s">
        <v>15</v>
      </c>
      <c r="CE142" s="170">
        <v>337155.81334130006</v>
      </c>
      <c r="CF142" s="161" t="s">
        <v>307</v>
      </c>
      <c r="CG142" s="149" t="s">
        <v>15</v>
      </c>
      <c r="CH142" s="170">
        <v>262947.99</v>
      </c>
      <c r="CI142" s="161" t="s">
        <v>307</v>
      </c>
      <c r="CJ142" s="149" t="s">
        <v>15</v>
      </c>
      <c r="CK142" s="170">
        <v>347945.91428100015</v>
      </c>
      <c r="CL142" s="161" t="s">
        <v>307</v>
      </c>
      <c r="CM142" s="149" t="s">
        <v>15</v>
      </c>
      <c r="CN142" s="170">
        <v>252157.88906029996</v>
      </c>
      <c r="CO142" s="161" t="s">
        <v>307</v>
      </c>
      <c r="CP142" s="149" t="s">
        <v>15</v>
      </c>
      <c r="CQ142" s="158">
        <v>459400.25</v>
      </c>
      <c r="CR142" s="161" t="s">
        <v>307</v>
      </c>
      <c r="CS142" s="84" t="s">
        <v>15</v>
      </c>
      <c r="CT142" s="102"/>
    </row>
    <row r="143" spans="1:98" ht="12" customHeight="1" x14ac:dyDescent="0.2">
      <c r="A143" s="80" t="s">
        <v>446</v>
      </c>
      <c r="B143" s="160">
        <f t="shared" si="10"/>
        <v>20164.7716</v>
      </c>
      <c r="C143" s="161" t="s">
        <v>307</v>
      </c>
      <c r="D143" s="149" t="s">
        <v>15</v>
      </c>
      <c r="E143" s="160">
        <v>8244.11</v>
      </c>
      <c r="F143" s="161" t="s">
        <v>307</v>
      </c>
      <c r="G143" s="149" t="s">
        <v>15</v>
      </c>
      <c r="H143" s="158">
        <v>6883.0316000000003</v>
      </c>
      <c r="I143" s="161" t="s">
        <v>307</v>
      </c>
      <c r="J143" s="149" t="s">
        <v>15</v>
      </c>
      <c r="K143" s="158">
        <v>5037.63</v>
      </c>
      <c r="L143" s="161" t="s">
        <v>307</v>
      </c>
      <c r="M143" s="149" t="s">
        <v>15</v>
      </c>
      <c r="N143" s="158" t="s">
        <v>321</v>
      </c>
      <c r="O143" s="148" t="s">
        <v>36</v>
      </c>
      <c r="P143" s="149" t="s">
        <v>15</v>
      </c>
      <c r="Q143" s="158">
        <v>95252.77</v>
      </c>
      <c r="R143" s="161" t="s">
        <v>307</v>
      </c>
      <c r="S143" s="149" t="s">
        <v>15</v>
      </c>
      <c r="T143" s="215">
        <f t="shared" si="12"/>
        <v>504534.89</v>
      </c>
      <c r="U143" s="219" t="s">
        <v>307</v>
      </c>
      <c r="V143" s="217" t="s">
        <v>15</v>
      </c>
      <c r="W143" s="215">
        <f t="shared" si="13"/>
        <v>32159.009718600002</v>
      </c>
      <c r="X143" s="219" t="s">
        <v>307</v>
      </c>
      <c r="Y143" s="217" t="s">
        <v>15</v>
      </c>
      <c r="Z143" s="215">
        <v>0</v>
      </c>
      <c r="AA143" s="219" t="s">
        <v>307</v>
      </c>
      <c r="AB143" s="217" t="s">
        <v>15</v>
      </c>
      <c r="AC143" s="215">
        <v>28207.2048049</v>
      </c>
      <c r="AD143" s="219" t="s">
        <v>307</v>
      </c>
      <c r="AE143" s="217" t="s">
        <v>15</v>
      </c>
      <c r="AF143" s="215">
        <v>3951.8049137000003</v>
      </c>
      <c r="AG143" s="219" t="s">
        <v>307</v>
      </c>
      <c r="AH143" s="217" t="s">
        <v>15</v>
      </c>
      <c r="AI143" s="215" t="s">
        <v>321</v>
      </c>
      <c r="AJ143" s="219" t="s">
        <v>307</v>
      </c>
      <c r="AK143" s="217" t="s">
        <v>15</v>
      </c>
      <c r="AL143" s="215" t="s">
        <v>321</v>
      </c>
      <c r="AM143" s="161" t="s">
        <v>307</v>
      </c>
      <c r="AN143" s="149" t="s">
        <v>15</v>
      </c>
      <c r="AO143" s="156">
        <f t="shared" si="11"/>
        <v>472375.88028139999</v>
      </c>
      <c r="AP143" s="161" t="s">
        <v>307</v>
      </c>
      <c r="AQ143" s="149" t="s">
        <v>15</v>
      </c>
      <c r="AR143" s="158" t="s">
        <v>321</v>
      </c>
      <c r="AS143" s="161" t="s">
        <v>36</v>
      </c>
      <c r="AT143" s="149" t="s">
        <v>15</v>
      </c>
      <c r="AU143" s="215">
        <v>0</v>
      </c>
      <c r="AV143" s="216" t="s">
        <v>36</v>
      </c>
      <c r="AW143" s="217" t="s">
        <v>15</v>
      </c>
      <c r="AX143" s="215">
        <v>406174.39519509999</v>
      </c>
      <c r="AY143" s="219" t="s">
        <v>307</v>
      </c>
      <c r="AZ143" s="217" t="str">
        <f t="shared" si="14"/>
        <v>F</v>
      </c>
      <c r="BA143" s="215">
        <v>66201.485086299988</v>
      </c>
      <c r="BB143" s="161" t="s">
        <v>307</v>
      </c>
      <c r="BC143" s="149" t="s">
        <v>15</v>
      </c>
      <c r="BD143" s="160">
        <v>576.12</v>
      </c>
      <c r="BE143" s="161" t="s">
        <v>307</v>
      </c>
      <c r="BF143" s="149" t="s">
        <v>15</v>
      </c>
      <c r="BG143" s="158" t="s">
        <v>321</v>
      </c>
      <c r="BH143" s="161" t="s">
        <v>36</v>
      </c>
      <c r="BI143" s="149" t="s">
        <v>15</v>
      </c>
      <c r="BJ143" s="158">
        <v>524699.66619999998</v>
      </c>
      <c r="BK143" s="161" t="s">
        <v>307</v>
      </c>
      <c r="BL143" s="149" t="s">
        <v>15</v>
      </c>
      <c r="BM143" s="158" t="s">
        <v>321</v>
      </c>
      <c r="BN143" s="161" t="s">
        <v>36</v>
      </c>
      <c r="BO143" s="149" t="s">
        <v>15</v>
      </c>
      <c r="BP143" s="158">
        <v>8244.11</v>
      </c>
      <c r="BQ143" s="161" t="s">
        <v>307</v>
      </c>
      <c r="BR143" s="149" t="s">
        <v>15</v>
      </c>
      <c r="BS143" s="158">
        <v>441264.63357000001</v>
      </c>
      <c r="BT143" s="161" t="s">
        <v>307</v>
      </c>
      <c r="BU143" s="149" t="s">
        <v>15</v>
      </c>
      <c r="BV143" s="158">
        <v>75190.922640000004</v>
      </c>
      <c r="BW143" s="161" t="s">
        <v>307</v>
      </c>
      <c r="BX143" s="149" t="s">
        <v>15</v>
      </c>
      <c r="BY143" s="158">
        <v>576.12</v>
      </c>
      <c r="BZ143" s="161" t="s">
        <v>307</v>
      </c>
      <c r="CA143" s="149" t="s">
        <v>15</v>
      </c>
      <c r="CB143" s="158">
        <v>95252.77</v>
      </c>
      <c r="CC143" s="161" t="s">
        <v>307</v>
      </c>
      <c r="CD143" s="149" t="s">
        <v>15</v>
      </c>
      <c r="CE143" s="170">
        <v>344099.2962018</v>
      </c>
      <c r="CF143" s="161" t="s">
        <v>307</v>
      </c>
      <c r="CG143" s="149" t="s">
        <v>15</v>
      </c>
      <c r="CH143" s="170">
        <v>276429.26</v>
      </c>
      <c r="CI143" s="161" t="s">
        <v>307</v>
      </c>
      <c r="CJ143" s="149" t="s">
        <v>15</v>
      </c>
      <c r="CK143" s="170">
        <v>356048.60405599989</v>
      </c>
      <c r="CL143" s="161" t="s">
        <v>307</v>
      </c>
      <c r="CM143" s="149" t="s">
        <v>15</v>
      </c>
      <c r="CN143" s="170">
        <v>264479.95214580005</v>
      </c>
      <c r="CO143" s="161" t="s">
        <v>307</v>
      </c>
      <c r="CP143" s="149" t="s">
        <v>15</v>
      </c>
      <c r="CQ143" s="158">
        <v>475268.22</v>
      </c>
      <c r="CR143" s="161" t="s">
        <v>307</v>
      </c>
      <c r="CS143" s="84" t="s">
        <v>15</v>
      </c>
      <c r="CT143" s="102"/>
    </row>
    <row r="144" spans="1:98" ht="12" customHeight="1" x14ac:dyDescent="0.2">
      <c r="A144" s="80" t="s">
        <v>447</v>
      </c>
      <c r="B144" s="160">
        <f t="shared" si="10"/>
        <v>19916.714230000001</v>
      </c>
      <c r="C144" s="161" t="s">
        <v>307</v>
      </c>
      <c r="D144" s="149" t="s">
        <v>15</v>
      </c>
      <c r="E144" s="160">
        <v>9043.7000000000007</v>
      </c>
      <c r="F144" s="161" t="s">
        <v>307</v>
      </c>
      <c r="G144" s="149" t="s">
        <v>15</v>
      </c>
      <c r="H144" s="158">
        <v>8168.2442300000002</v>
      </c>
      <c r="I144" s="161" t="s">
        <v>307</v>
      </c>
      <c r="J144" s="149" t="s">
        <v>15</v>
      </c>
      <c r="K144" s="158">
        <v>2704.77</v>
      </c>
      <c r="L144" s="161" t="s">
        <v>307</v>
      </c>
      <c r="M144" s="149" t="s">
        <v>15</v>
      </c>
      <c r="N144" s="158" t="s">
        <v>321</v>
      </c>
      <c r="O144" s="148" t="s">
        <v>36</v>
      </c>
      <c r="P144" s="149" t="s">
        <v>15</v>
      </c>
      <c r="Q144" s="158">
        <v>96069.35</v>
      </c>
      <c r="R144" s="161" t="s">
        <v>307</v>
      </c>
      <c r="S144" s="149" t="s">
        <v>15</v>
      </c>
      <c r="T144" s="215">
        <f t="shared" si="12"/>
        <v>535047.64</v>
      </c>
      <c r="U144" s="219" t="s">
        <v>307</v>
      </c>
      <c r="V144" s="217" t="s">
        <v>15</v>
      </c>
      <c r="W144" s="215">
        <f t="shared" si="13"/>
        <v>44508.829886</v>
      </c>
      <c r="X144" s="219" t="s">
        <v>307</v>
      </c>
      <c r="Y144" s="217" t="s">
        <v>15</v>
      </c>
      <c r="Z144" s="215">
        <v>0</v>
      </c>
      <c r="AA144" s="219" t="s">
        <v>307</v>
      </c>
      <c r="AB144" s="217" t="s">
        <v>15</v>
      </c>
      <c r="AC144" s="215">
        <v>39926.779720799997</v>
      </c>
      <c r="AD144" s="219" t="s">
        <v>307</v>
      </c>
      <c r="AE144" s="217" t="s">
        <v>15</v>
      </c>
      <c r="AF144" s="215">
        <v>4582.0501651999994</v>
      </c>
      <c r="AG144" s="219" t="s">
        <v>307</v>
      </c>
      <c r="AH144" s="217" t="s">
        <v>15</v>
      </c>
      <c r="AI144" s="215" t="s">
        <v>321</v>
      </c>
      <c r="AJ144" s="219" t="s">
        <v>307</v>
      </c>
      <c r="AK144" s="217" t="s">
        <v>15</v>
      </c>
      <c r="AL144" s="215" t="s">
        <v>321</v>
      </c>
      <c r="AM144" s="161" t="s">
        <v>307</v>
      </c>
      <c r="AN144" s="149" t="s">
        <v>15</v>
      </c>
      <c r="AO144" s="156">
        <f t="shared" si="11"/>
        <v>490538.81011399999</v>
      </c>
      <c r="AP144" s="161" t="s">
        <v>307</v>
      </c>
      <c r="AQ144" s="149" t="s">
        <v>15</v>
      </c>
      <c r="AR144" s="158" t="s">
        <v>321</v>
      </c>
      <c r="AS144" s="161" t="s">
        <v>36</v>
      </c>
      <c r="AT144" s="149" t="s">
        <v>15</v>
      </c>
      <c r="AU144" s="215">
        <v>0</v>
      </c>
      <c r="AV144" s="216" t="s">
        <v>36</v>
      </c>
      <c r="AW144" s="217" t="s">
        <v>15</v>
      </c>
      <c r="AX144" s="215">
        <v>424505.46027919999</v>
      </c>
      <c r="AY144" s="219" t="s">
        <v>307</v>
      </c>
      <c r="AZ144" s="217" t="str">
        <f t="shared" si="14"/>
        <v>F</v>
      </c>
      <c r="BA144" s="215">
        <v>66033.349834799999</v>
      </c>
      <c r="BB144" s="161" t="s">
        <v>307</v>
      </c>
      <c r="BC144" s="149" t="s">
        <v>15</v>
      </c>
      <c r="BD144" s="160">
        <v>576.52</v>
      </c>
      <c r="BE144" s="161" t="s">
        <v>307</v>
      </c>
      <c r="BF144" s="149" t="s">
        <v>15</v>
      </c>
      <c r="BG144" s="158" t="s">
        <v>321</v>
      </c>
      <c r="BH144" s="161" t="s">
        <v>36</v>
      </c>
      <c r="BI144" s="149" t="s">
        <v>15</v>
      </c>
      <c r="BJ144" s="158">
        <v>554964.34765000001</v>
      </c>
      <c r="BK144" s="161" t="s">
        <v>307</v>
      </c>
      <c r="BL144" s="149" t="s">
        <v>15</v>
      </c>
      <c r="BM144" s="158" t="s">
        <v>321</v>
      </c>
      <c r="BN144" s="161" t="s">
        <v>36</v>
      </c>
      <c r="BO144" s="149" t="s">
        <v>15</v>
      </c>
      <c r="BP144" s="158">
        <v>9043.7000000000007</v>
      </c>
      <c r="BQ144" s="161" t="s">
        <v>307</v>
      </c>
      <c r="BR144" s="149" t="s">
        <v>15</v>
      </c>
      <c r="BS144" s="158">
        <v>472600.47855</v>
      </c>
      <c r="BT144" s="161" t="s">
        <v>307</v>
      </c>
      <c r="BU144" s="149" t="s">
        <v>15</v>
      </c>
      <c r="BV144" s="158">
        <v>73320.169099999999</v>
      </c>
      <c r="BW144" s="161" t="s">
        <v>307</v>
      </c>
      <c r="BX144" s="149" t="s">
        <v>15</v>
      </c>
      <c r="BY144" s="158">
        <v>576.52</v>
      </c>
      <c r="BZ144" s="161" t="s">
        <v>307</v>
      </c>
      <c r="CA144" s="149" t="s">
        <v>15</v>
      </c>
      <c r="CB144" s="158">
        <v>96069.35</v>
      </c>
      <c r="CC144" s="161" t="s">
        <v>307</v>
      </c>
      <c r="CD144" s="149" t="s">
        <v>15</v>
      </c>
      <c r="CE144" s="170">
        <v>351792.66764540004</v>
      </c>
      <c r="CF144" s="161" t="s">
        <v>307</v>
      </c>
      <c r="CG144" s="149" t="s">
        <v>15</v>
      </c>
      <c r="CH144" s="170">
        <v>299817.55</v>
      </c>
      <c r="CI144" s="161" t="s">
        <v>307</v>
      </c>
      <c r="CJ144" s="149" t="s">
        <v>15</v>
      </c>
      <c r="CK144" s="170">
        <v>367455.86586199992</v>
      </c>
      <c r="CL144" s="161" t="s">
        <v>307</v>
      </c>
      <c r="CM144" s="149" t="s">
        <v>15</v>
      </c>
      <c r="CN144" s="170">
        <v>284154.35178340005</v>
      </c>
      <c r="CO144" s="161" t="s">
        <v>307</v>
      </c>
      <c r="CP144" s="149" t="s">
        <v>15</v>
      </c>
      <c r="CQ144" s="158">
        <v>493933.57</v>
      </c>
      <c r="CR144" s="161" t="s">
        <v>307</v>
      </c>
      <c r="CS144" s="84" t="s">
        <v>15</v>
      </c>
      <c r="CT144" s="102"/>
    </row>
    <row r="145" spans="1:98" ht="12" customHeight="1" x14ac:dyDescent="0.2">
      <c r="A145" s="80" t="s">
        <v>450</v>
      </c>
      <c r="B145" s="160">
        <f t="shared" si="10"/>
        <v>29355.214189999999</v>
      </c>
      <c r="C145" s="161" t="s">
        <v>307</v>
      </c>
      <c r="D145" s="149" t="s">
        <v>15</v>
      </c>
      <c r="E145" s="160">
        <v>12519.6</v>
      </c>
      <c r="F145" s="161" t="s">
        <v>307</v>
      </c>
      <c r="G145" s="149" t="s">
        <v>15</v>
      </c>
      <c r="H145" s="158">
        <v>7592.3641900000002</v>
      </c>
      <c r="I145" s="161" t="s">
        <v>307</v>
      </c>
      <c r="J145" s="149" t="s">
        <v>15</v>
      </c>
      <c r="K145" s="158">
        <v>9243.25</v>
      </c>
      <c r="L145" s="161" t="s">
        <v>307</v>
      </c>
      <c r="M145" s="149" t="s">
        <v>15</v>
      </c>
      <c r="N145" s="158" t="s">
        <v>321</v>
      </c>
      <c r="O145" s="148" t="s">
        <v>36</v>
      </c>
      <c r="P145" s="149" t="s">
        <v>15</v>
      </c>
      <c r="Q145" s="158">
        <v>96772.34</v>
      </c>
      <c r="R145" s="161" t="s">
        <v>307</v>
      </c>
      <c r="S145" s="149" t="s">
        <v>15</v>
      </c>
      <c r="T145" s="215">
        <f t="shared" si="12"/>
        <v>546983.52</v>
      </c>
      <c r="U145" s="161" t="s">
        <v>307</v>
      </c>
      <c r="V145" s="149" t="s">
        <v>15</v>
      </c>
      <c r="W145" s="215">
        <f t="shared" si="13"/>
        <v>58437.797286600005</v>
      </c>
      <c r="X145" s="161" t="s">
        <v>307</v>
      </c>
      <c r="Y145" s="149" t="s">
        <v>15</v>
      </c>
      <c r="Z145" s="215">
        <v>0</v>
      </c>
      <c r="AA145" s="161" t="s">
        <v>307</v>
      </c>
      <c r="AB145" s="149" t="s">
        <v>15</v>
      </c>
      <c r="AC145" s="215">
        <v>51439.601540900003</v>
      </c>
      <c r="AD145" s="161" t="s">
        <v>307</v>
      </c>
      <c r="AE145" s="149" t="s">
        <v>15</v>
      </c>
      <c r="AF145" s="215">
        <v>6998.1957457000008</v>
      </c>
      <c r="AG145" s="161" t="s">
        <v>307</v>
      </c>
      <c r="AH145" s="149" t="s">
        <v>15</v>
      </c>
      <c r="AI145" s="215" t="s">
        <v>321</v>
      </c>
      <c r="AJ145" s="161" t="s">
        <v>307</v>
      </c>
      <c r="AK145" s="149" t="s">
        <v>15</v>
      </c>
      <c r="AL145" s="215" t="s">
        <v>321</v>
      </c>
      <c r="AM145" s="161" t="s">
        <v>307</v>
      </c>
      <c r="AN145" s="149" t="s">
        <v>15</v>
      </c>
      <c r="AO145" s="156">
        <f t="shared" si="11"/>
        <v>488545.72271340003</v>
      </c>
      <c r="AP145" s="161" t="s">
        <v>307</v>
      </c>
      <c r="AQ145" s="149" t="s">
        <v>15</v>
      </c>
      <c r="AR145" s="158" t="s">
        <v>321</v>
      </c>
      <c r="AS145" s="161" t="s">
        <v>36</v>
      </c>
      <c r="AT145" s="149" t="s">
        <v>15</v>
      </c>
      <c r="AU145" s="215">
        <v>0</v>
      </c>
      <c r="AV145" s="148" t="s">
        <v>36</v>
      </c>
      <c r="AW145" s="149" t="s">
        <v>15</v>
      </c>
      <c r="AX145" s="215">
        <v>417339.87845910003</v>
      </c>
      <c r="AY145" s="161" t="s">
        <v>307</v>
      </c>
      <c r="AZ145" s="149" t="str">
        <f t="shared" si="14"/>
        <v>F</v>
      </c>
      <c r="BA145" s="215">
        <v>71205.844254299998</v>
      </c>
      <c r="BB145" s="161" t="s">
        <v>307</v>
      </c>
      <c r="BC145" s="149" t="s">
        <v>15</v>
      </c>
      <c r="BD145" s="160">
        <v>581.32000000000005</v>
      </c>
      <c r="BE145" s="161" t="s">
        <v>307</v>
      </c>
      <c r="BF145" s="149" t="s">
        <v>15</v>
      </c>
      <c r="BG145" s="158" t="s">
        <v>321</v>
      </c>
      <c r="BH145" s="161" t="s">
        <v>36</v>
      </c>
      <c r="BI145" s="149" t="s">
        <v>15</v>
      </c>
      <c r="BJ145" s="158">
        <v>576338.72777</v>
      </c>
      <c r="BK145" s="161" t="s">
        <v>307</v>
      </c>
      <c r="BL145" s="149" t="s">
        <v>15</v>
      </c>
      <c r="BM145" s="158" t="s">
        <v>321</v>
      </c>
      <c r="BN145" s="161" t="s">
        <v>36</v>
      </c>
      <c r="BO145" s="149" t="s">
        <v>15</v>
      </c>
      <c r="BP145" s="158">
        <v>12519.6</v>
      </c>
      <c r="BQ145" s="161" t="s">
        <v>307</v>
      </c>
      <c r="BR145" s="149" t="s">
        <v>15</v>
      </c>
      <c r="BS145" s="158">
        <v>476371.84113999997</v>
      </c>
      <c r="BT145" s="161" t="s">
        <v>307</v>
      </c>
      <c r="BU145" s="149" t="s">
        <v>15</v>
      </c>
      <c r="BV145" s="158">
        <v>87447.286619999999</v>
      </c>
      <c r="BW145" s="161" t="s">
        <v>307</v>
      </c>
      <c r="BX145" s="149" t="s">
        <v>15</v>
      </c>
      <c r="BY145" s="158">
        <v>581.32000000000005</v>
      </c>
      <c r="BZ145" s="161" t="s">
        <v>307</v>
      </c>
      <c r="CA145" s="149" t="s">
        <v>15</v>
      </c>
      <c r="CB145" s="158">
        <v>96772.34</v>
      </c>
      <c r="CC145" s="161" t="s">
        <v>307</v>
      </c>
      <c r="CD145" s="149" t="s">
        <v>15</v>
      </c>
      <c r="CE145" s="170">
        <v>366089.19776559994</v>
      </c>
      <c r="CF145" s="161" t="s">
        <v>307</v>
      </c>
      <c r="CG145" s="149" t="s">
        <v>15</v>
      </c>
      <c r="CH145" s="170">
        <v>307603.19</v>
      </c>
      <c r="CI145" s="161" t="s">
        <v>307</v>
      </c>
      <c r="CJ145" s="149" t="s">
        <v>15</v>
      </c>
      <c r="CK145" s="170">
        <v>390072.69975199993</v>
      </c>
      <c r="CL145" s="161" t="s">
        <v>307</v>
      </c>
      <c r="CM145" s="149" t="s">
        <v>15</v>
      </c>
      <c r="CN145" s="170">
        <v>283619.68801360001</v>
      </c>
      <c r="CO145" s="161" t="s">
        <v>307</v>
      </c>
      <c r="CP145" s="149" t="s">
        <v>15</v>
      </c>
      <c r="CQ145" s="158">
        <v>482136.03</v>
      </c>
      <c r="CR145" s="161" t="s">
        <v>307</v>
      </c>
      <c r="CS145" s="84" t="s">
        <v>15</v>
      </c>
      <c r="CT145" s="102"/>
    </row>
    <row r="146" spans="1:98" ht="12" customHeight="1" x14ac:dyDescent="0.2">
      <c r="A146" s="80" t="s">
        <v>452</v>
      </c>
      <c r="B146" s="160">
        <f t="shared" si="10"/>
        <v>20348.179960000001</v>
      </c>
      <c r="C146" s="161" t="s">
        <v>307</v>
      </c>
      <c r="D146" s="149" t="s">
        <v>15</v>
      </c>
      <c r="E146" s="160">
        <v>10730.6</v>
      </c>
      <c r="F146" s="161" t="s">
        <v>307</v>
      </c>
      <c r="G146" s="149" t="s">
        <v>15</v>
      </c>
      <c r="H146" s="158">
        <v>6018.07996</v>
      </c>
      <c r="I146" s="161" t="s">
        <v>307</v>
      </c>
      <c r="J146" s="149" t="s">
        <v>15</v>
      </c>
      <c r="K146" s="158">
        <v>3599.5</v>
      </c>
      <c r="L146" s="161" t="s">
        <v>307</v>
      </c>
      <c r="M146" s="149" t="s">
        <v>15</v>
      </c>
      <c r="N146" s="158" t="s">
        <v>321</v>
      </c>
      <c r="O146" s="148" t="s">
        <v>36</v>
      </c>
      <c r="P146" s="149" t="s">
        <v>15</v>
      </c>
      <c r="Q146" s="158">
        <v>108233.94</v>
      </c>
      <c r="R146" s="161" t="s">
        <v>307</v>
      </c>
      <c r="S146" s="149" t="s">
        <v>15</v>
      </c>
      <c r="T146" s="215">
        <f t="shared" si="12"/>
        <v>572737.73</v>
      </c>
      <c r="U146" s="161" t="s">
        <v>307</v>
      </c>
      <c r="V146" s="149" t="s">
        <v>15</v>
      </c>
      <c r="W146" s="215">
        <f t="shared" si="13"/>
        <v>39660.838963599999</v>
      </c>
      <c r="X146" s="161" t="s">
        <v>307</v>
      </c>
      <c r="Y146" s="149" t="s">
        <v>15</v>
      </c>
      <c r="Z146" s="215">
        <v>0</v>
      </c>
      <c r="AA146" s="161" t="s">
        <v>307</v>
      </c>
      <c r="AB146" s="149" t="s">
        <v>15</v>
      </c>
      <c r="AC146" s="215">
        <v>30814.83</v>
      </c>
      <c r="AD146" s="161" t="s">
        <v>307</v>
      </c>
      <c r="AE146" s="149" t="s">
        <v>15</v>
      </c>
      <c r="AF146" s="215">
        <v>8846.0089635999993</v>
      </c>
      <c r="AG146" s="219" t="s">
        <v>307</v>
      </c>
      <c r="AH146" s="217" t="s">
        <v>15</v>
      </c>
      <c r="AI146" s="215" t="s">
        <v>321</v>
      </c>
      <c r="AJ146" s="219" t="s">
        <v>307</v>
      </c>
      <c r="AK146" s="217" t="s">
        <v>15</v>
      </c>
      <c r="AL146" s="215" t="s">
        <v>321</v>
      </c>
      <c r="AM146" s="161" t="s">
        <v>307</v>
      </c>
      <c r="AN146" s="149" t="s">
        <v>15</v>
      </c>
      <c r="AO146" s="156">
        <f t="shared" si="11"/>
        <v>533076.89103639999</v>
      </c>
      <c r="AP146" s="161" t="s">
        <v>307</v>
      </c>
      <c r="AQ146" s="149" t="s">
        <v>15</v>
      </c>
      <c r="AR146" s="158" t="s">
        <v>321</v>
      </c>
      <c r="AS146" s="161" t="s">
        <v>36</v>
      </c>
      <c r="AT146" s="149" t="s">
        <v>15</v>
      </c>
      <c r="AU146" s="215">
        <v>0</v>
      </c>
      <c r="AV146" s="216" t="s">
        <v>36</v>
      </c>
      <c r="AW146" s="217" t="s">
        <v>15</v>
      </c>
      <c r="AX146" s="215">
        <v>454043.79</v>
      </c>
      <c r="AY146" s="219" t="s">
        <v>307</v>
      </c>
      <c r="AZ146" s="217" t="str">
        <f t="shared" si="14"/>
        <v>F</v>
      </c>
      <c r="BA146" s="215">
        <v>79033.101036399996</v>
      </c>
      <c r="BB146" s="161" t="s">
        <v>307</v>
      </c>
      <c r="BC146" s="149" t="s">
        <v>15</v>
      </c>
      <c r="BD146" s="160">
        <v>581.22</v>
      </c>
      <c r="BE146" s="161" t="s">
        <v>307</v>
      </c>
      <c r="BF146" s="149" t="s">
        <v>15</v>
      </c>
      <c r="BG146" s="158" t="s">
        <v>321</v>
      </c>
      <c r="BH146" s="161" t="s">
        <v>36</v>
      </c>
      <c r="BI146" s="149" t="s">
        <v>15</v>
      </c>
      <c r="BJ146" s="158">
        <v>593085.90954000002</v>
      </c>
      <c r="BK146" s="161" t="s">
        <v>307</v>
      </c>
      <c r="BL146" s="149" t="s">
        <v>15</v>
      </c>
      <c r="BM146" s="158" t="s">
        <v>321</v>
      </c>
      <c r="BN146" s="161" t="s">
        <v>36</v>
      </c>
      <c r="BO146" s="149" t="s">
        <v>15</v>
      </c>
      <c r="BP146" s="158">
        <v>10730.6</v>
      </c>
      <c r="BQ146" s="161" t="s">
        <v>307</v>
      </c>
      <c r="BR146" s="149" t="s">
        <v>15</v>
      </c>
      <c r="BS146" s="158">
        <v>490876.69530000002</v>
      </c>
      <c r="BT146" s="161" t="s">
        <v>307</v>
      </c>
      <c r="BU146" s="149" t="s">
        <v>15</v>
      </c>
      <c r="BV146" s="158">
        <v>91478.614239999995</v>
      </c>
      <c r="BW146" s="161" t="s">
        <v>307</v>
      </c>
      <c r="BX146" s="149" t="s">
        <v>15</v>
      </c>
      <c r="BY146" s="158">
        <v>581.22</v>
      </c>
      <c r="BZ146" s="161" t="s">
        <v>307</v>
      </c>
      <c r="CA146" s="149" t="s">
        <v>15</v>
      </c>
      <c r="CB146" s="158">
        <v>108233.94</v>
      </c>
      <c r="CC146" s="161" t="s">
        <v>307</v>
      </c>
      <c r="CD146" s="149" t="s">
        <v>15</v>
      </c>
      <c r="CE146" s="170">
        <v>371061.35953899979</v>
      </c>
      <c r="CF146" s="161" t="s">
        <v>307</v>
      </c>
      <c r="CG146" s="149" t="s">
        <v>15</v>
      </c>
      <c r="CH146" s="170">
        <v>330839.71000000008</v>
      </c>
      <c r="CI146" s="161" t="s">
        <v>307</v>
      </c>
      <c r="CJ146" s="149" t="s">
        <v>15</v>
      </c>
      <c r="CK146" s="170">
        <v>398627.27323199989</v>
      </c>
      <c r="CL146" s="161" t="s">
        <v>307</v>
      </c>
      <c r="CM146" s="149" t="s">
        <v>15</v>
      </c>
      <c r="CN146" s="170">
        <v>303273.79630700004</v>
      </c>
      <c r="CO146" s="161" t="s">
        <v>307</v>
      </c>
      <c r="CP146" s="149" t="s">
        <v>15</v>
      </c>
      <c r="CQ146" s="158">
        <v>466290.19</v>
      </c>
      <c r="CR146" s="161" t="s">
        <v>307</v>
      </c>
      <c r="CS146" s="84" t="s">
        <v>15</v>
      </c>
      <c r="CT146" s="102"/>
    </row>
    <row r="147" spans="1:98" ht="12" customHeight="1" x14ac:dyDescent="0.2">
      <c r="A147" s="80" t="s">
        <v>454</v>
      </c>
      <c r="B147" s="160">
        <f t="shared" si="10"/>
        <v>21659.061159999997</v>
      </c>
      <c r="C147" s="161" t="s">
        <v>307</v>
      </c>
      <c r="D147" s="149" t="s">
        <v>15</v>
      </c>
      <c r="E147" s="160">
        <v>12099.56</v>
      </c>
      <c r="F147" s="161" t="s">
        <v>307</v>
      </c>
      <c r="G147" s="149" t="s">
        <v>15</v>
      </c>
      <c r="H147" s="158">
        <v>5526.1711599999999</v>
      </c>
      <c r="I147" s="161" t="s">
        <v>307</v>
      </c>
      <c r="J147" s="149" t="s">
        <v>15</v>
      </c>
      <c r="K147" s="158">
        <v>4033.33</v>
      </c>
      <c r="L147" s="161" t="s">
        <v>307</v>
      </c>
      <c r="M147" s="149" t="s">
        <v>15</v>
      </c>
      <c r="N147" s="158" t="s">
        <v>321</v>
      </c>
      <c r="O147" s="148" t="s">
        <v>36</v>
      </c>
      <c r="P147" s="149" t="s">
        <v>15</v>
      </c>
      <c r="Q147" s="158">
        <v>114811.16</v>
      </c>
      <c r="R147" s="161" t="s">
        <v>307</v>
      </c>
      <c r="S147" s="149" t="s">
        <v>15</v>
      </c>
      <c r="T147" s="215">
        <f>W147+AO147</f>
        <v>599259.86</v>
      </c>
      <c r="U147" s="219" t="s">
        <v>307</v>
      </c>
      <c r="V147" s="217" t="s">
        <v>15</v>
      </c>
      <c r="W147" s="215">
        <f t="shared" si="13"/>
        <v>61589.472672999997</v>
      </c>
      <c r="X147" s="219" t="s">
        <v>307</v>
      </c>
      <c r="Y147" s="217" t="s">
        <v>15</v>
      </c>
      <c r="Z147" s="215">
        <v>0</v>
      </c>
      <c r="AA147" s="219" t="s">
        <v>307</v>
      </c>
      <c r="AB147" s="217" t="s">
        <v>15</v>
      </c>
      <c r="AC147" s="215">
        <v>52362.95</v>
      </c>
      <c r="AD147" s="219" t="s">
        <v>307</v>
      </c>
      <c r="AE147" s="217" t="s">
        <v>15</v>
      </c>
      <c r="AF147" s="215">
        <v>9226.5226729999995</v>
      </c>
      <c r="AG147" s="219" t="s">
        <v>307</v>
      </c>
      <c r="AH147" s="217" t="s">
        <v>15</v>
      </c>
      <c r="AI147" s="215" t="s">
        <v>321</v>
      </c>
      <c r="AJ147" s="219" t="s">
        <v>307</v>
      </c>
      <c r="AK147" s="217" t="s">
        <v>15</v>
      </c>
      <c r="AL147" s="215" t="s">
        <v>321</v>
      </c>
      <c r="AM147" s="161" t="s">
        <v>307</v>
      </c>
      <c r="AN147" s="149" t="s">
        <v>15</v>
      </c>
      <c r="AO147" s="156">
        <f t="shared" si="11"/>
        <v>537670.38732700003</v>
      </c>
      <c r="AP147" s="161" t="s">
        <v>307</v>
      </c>
      <c r="AQ147" s="149" t="s">
        <v>15</v>
      </c>
      <c r="AR147" s="158" t="s">
        <v>321</v>
      </c>
      <c r="AS147" s="161" t="s">
        <v>36</v>
      </c>
      <c r="AT147" s="149" t="s">
        <v>15</v>
      </c>
      <c r="AU147" s="215">
        <v>0</v>
      </c>
      <c r="AV147" s="216" t="s">
        <v>36</v>
      </c>
      <c r="AW147" s="217" t="s">
        <v>15</v>
      </c>
      <c r="AX147" s="215">
        <v>453326.99</v>
      </c>
      <c r="AY147" s="219" t="s">
        <v>307</v>
      </c>
      <c r="AZ147" s="217" t="str">
        <f t="shared" si="14"/>
        <v>F</v>
      </c>
      <c r="BA147" s="215">
        <v>84343.397326999999</v>
      </c>
      <c r="BB147" s="161" t="s">
        <v>307</v>
      </c>
      <c r="BC147" s="149" t="s">
        <v>15</v>
      </c>
      <c r="BD147" s="160">
        <v>572.82000000000005</v>
      </c>
      <c r="BE147" s="161" t="s">
        <v>307</v>
      </c>
      <c r="BF147" s="149" t="s">
        <v>15</v>
      </c>
      <c r="BG147" s="158" t="s">
        <v>321</v>
      </c>
      <c r="BH147" s="161" t="s">
        <v>36</v>
      </c>
      <c r="BI147" s="149" t="s">
        <v>15</v>
      </c>
      <c r="BJ147" s="158">
        <v>620918.92061000003</v>
      </c>
      <c r="BK147" s="161" t="s">
        <v>307</v>
      </c>
      <c r="BL147" s="149" t="s">
        <v>15</v>
      </c>
      <c r="BM147" s="158" t="s">
        <v>321</v>
      </c>
      <c r="BN147" s="161" t="s">
        <v>36</v>
      </c>
      <c r="BO147" s="149" t="s">
        <v>15</v>
      </c>
      <c r="BP147" s="158">
        <v>12099.56</v>
      </c>
      <c r="BQ147" s="161" t="s">
        <v>307</v>
      </c>
      <c r="BR147" s="149" t="s">
        <v>15</v>
      </c>
      <c r="BS147" s="158">
        <v>511216.11147</v>
      </c>
      <c r="BT147" s="161" t="s">
        <v>307</v>
      </c>
      <c r="BU147" s="149" t="s">
        <v>15</v>
      </c>
      <c r="BV147" s="158">
        <v>97603.24914</v>
      </c>
      <c r="BW147" s="161" t="s">
        <v>307</v>
      </c>
      <c r="BX147" s="149" t="s">
        <v>15</v>
      </c>
      <c r="BY147" s="158">
        <v>572.82000000000005</v>
      </c>
      <c r="BZ147" s="161" t="s">
        <v>307</v>
      </c>
      <c r="CA147" s="149" t="s">
        <v>15</v>
      </c>
      <c r="CB147" s="158">
        <v>114811.16</v>
      </c>
      <c r="CC147" s="161" t="s">
        <v>307</v>
      </c>
      <c r="CD147" s="149" t="s">
        <v>15</v>
      </c>
      <c r="CE147" s="170">
        <v>387577.38060899999</v>
      </c>
      <c r="CF147" s="161" t="s">
        <v>307</v>
      </c>
      <c r="CG147" s="149" t="s">
        <v>15</v>
      </c>
      <c r="CH147" s="170">
        <v>348725.51999999996</v>
      </c>
      <c r="CI147" s="161" t="s">
        <v>307</v>
      </c>
      <c r="CJ147" s="149" t="s">
        <v>15</v>
      </c>
      <c r="CK147" s="170">
        <v>419059.99466999981</v>
      </c>
      <c r="CL147" s="161" t="s">
        <v>307</v>
      </c>
      <c r="CM147" s="149" t="s">
        <v>15</v>
      </c>
      <c r="CN147" s="170">
        <v>317242.90593900002</v>
      </c>
      <c r="CO147" s="161" t="s">
        <v>307</v>
      </c>
      <c r="CP147" s="149" t="s">
        <v>15</v>
      </c>
      <c r="CQ147" s="158">
        <v>432988.5</v>
      </c>
      <c r="CR147" s="161" t="s">
        <v>307</v>
      </c>
      <c r="CS147" s="84" t="s">
        <v>15</v>
      </c>
      <c r="CT147" s="102"/>
    </row>
    <row r="148" spans="1:98" ht="12" customHeight="1" x14ac:dyDescent="0.2">
      <c r="A148" s="80" t="s">
        <v>456</v>
      </c>
      <c r="B148" s="160">
        <f t="shared" si="10"/>
        <v>27983.069</v>
      </c>
      <c r="C148" s="161" t="s">
        <v>307</v>
      </c>
      <c r="D148" s="149" t="s">
        <v>15</v>
      </c>
      <c r="E148" s="160">
        <v>13201.56</v>
      </c>
      <c r="F148" s="161" t="s">
        <v>307</v>
      </c>
      <c r="G148" s="149" t="s">
        <v>15</v>
      </c>
      <c r="H148" s="158">
        <v>6584.7690000000002</v>
      </c>
      <c r="I148" s="161" t="s">
        <v>307</v>
      </c>
      <c r="J148" s="149" t="s">
        <v>15</v>
      </c>
      <c r="K148" s="158">
        <v>8196.74</v>
      </c>
      <c r="L148" s="161" t="s">
        <v>307</v>
      </c>
      <c r="M148" s="149" t="s">
        <v>15</v>
      </c>
      <c r="N148" s="158" t="s">
        <v>321</v>
      </c>
      <c r="O148" s="148" t="s">
        <v>36</v>
      </c>
      <c r="P148" s="149" t="s">
        <v>15</v>
      </c>
      <c r="Q148" s="158">
        <v>117417.67</v>
      </c>
      <c r="R148" s="161" t="s">
        <v>307</v>
      </c>
      <c r="S148" s="149" t="s">
        <v>15</v>
      </c>
      <c r="T148" s="215">
        <f t="shared" si="12"/>
        <v>619168.75</v>
      </c>
      <c r="U148" s="219" t="s">
        <v>307</v>
      </c>
      <c r="V148" s="217" t="s">
        <v>15</v>
      </c>
      <c r="W148" s="215">
        <f t="shared" si="13"/>
        <v>68749.613665000012</v>
      </c>
      <c r="X148" s="219" t="s">
        <v>307</v>
      </c>
      <c r="Y148" s="217" t="s">
        <v>15</v>
      </c>
      <c r="Z148" s="215">
        <v>0</v>
      </c>
      <c r="AA148" s="219" t="s">
        <v>307</v>
      </c>
      <c r="AB148" s="217" t="s">
        <v>15</v>
      </c>
      <c r="AC148" s="215">
        <v>58376.385048000004</v>
      </c>
      <c r="AD148" s="219" t="s">
        <v>307</v>
      </c>
      <c r="AE148" s="217" t="s">
        <v>15</v>
      </c>
      <c r="AF148" s="215">
        <v>10373.228617000001</v>
      </c>
      <c r="AG148" s="219" t="s">
        <v>307</v>
      </c>
      <c r="AH148" s="217" t="s">
        <v>15</v>
      </c>
      <c r="AI148" s="215" t="s">
        <v>321</v>
      </c>
      <c r="AJ148" s="219" t="s">
        <v>307</v>
      </c>
      <c r="AK148" s="217" t="s">
        <v>15</v>
      </c>
      <c r="AL148" s="215" t="s">
        <v>321</v>
      </c>
      <c r="AM148" s="161" t="s">
        <v>307</v>
      </c>
      <c r="AN148" s="149" t="s">
        <v>15</v>
      </c>
      <c r="AO148" s="156">
        <f t="shared" si="11"/>
        <v>550419.13633499993</v>
      </c>
      <c r="AP148" s="161" t="s">
        <v>307</v>
      </c>
      <c r="AQ148" s="149" t="s">
        <v>15</v>
      </c>
      <c r="AR148" s="158" t="s">
        <v>321</v>
      </c>
      <c r="AS148" s="161" t="s">
        <v>36</v>
      </c>
      <c r="AT148" s="149" t="s">
        <v>15</v>
      </c>
      <c r="AU148" s="215">
        <v>0</v>
      </c>
      <c r="AV148" s="216" t="s">
        <v>36</v>
      </c>
      <c r="AW148" s="217" t="s">
        <v>15</v>
      </c>
      <c r="AX148" s="215">
        <v>470007.45495199994</v>
      </c>
      <c r="AY148" s="219" t="s">
        <v>307</v>
      </c>
      <c r="AZ148" s="217" t="str">
        <f t="shared" si="14"/>
        <v>F</v>
      </c>
      <c r="BA148" s="215">
        <v>80411.681382999988</v>
      </c>
      <c r="BB148" s="161" t="s">
        <v>307</v>
      </c>
      <c r="BC148" s="149" t="s">
        <v>15</v>
      </c>
      <c r="BD148" s="160">
        <v>564.52</v>
      </c>
      <c r="BE148" s="161" t="s">
        <v>307</v>
      </c>
      <c r="BF148" s="149" t="s">
        <v>15</v>
      </c>
      <c r="BG148" s="158" t="s">
        <v>321</v>
      </c>
      <c r="BH148" s="161" t="s">
        <v>36</v>
      </c>
      <c r="BI148" s="149" t="s">
        <v>15</v>
      </c>
      <c r="BJ148" s="158">
        <v>647151.82301000005</v>
      </c>
      <c r="BK148" s="161" t="s">
        <v>307</v>
      </c>
      <c r="BL148" s="149" t="s">
        <v>15</v>
      </c>
      <c r="BM148" s="158" t="s">
        <v>321</v>
      </c>
      <c r="BN148" s="161" t="s">
        <v>36</v>
      </c>
      <c r="BO148" s="149" t="s">
        <v>15</v>
      </c>
      <c r="BP148" s="158">
        <v>13201.56</v>
      </c>
      <c r="BQ148" s="161" t="s">
        <v>307</v>
      </c>
      <c r="BR148" s="149" t="s">
        <v>15</v>
      </c>
      <c r="BS148" s="158">
        <v>534968.61294999998</v>
      </c>
      <c r="BT148" s="161" t="s">
        <v>307</v>
      </c>
      <c r="BU148" s="149" t="s">
        <v>15</v>
      </c>
      <c r="BV148" s="158">
        <v>98981.65006</v>
      </c>
      <c r="BW148" s="161" t="s">
        <v>307</v>
      </c>
      <c r="BX148" s="149" t="s">
        <v>15</v>
      </c>
      <c r="BY148" s="158">
        <v>564.52</v>
      </c>
      <c r="BZ148" s="161" t="s">
        <v>307</v>
      </c>
      <c r="CA148" s="149" t="s">
        <v>15</v>
      </c>
      <c r="CB148" s="158">
        <v>117417.67</v>
      </c>
      <c r="CC148" s="161" t="s">
        <v>307</v>
      </c>
      <c r="CD148" s="149" t="s">
        <v>15</v>
      </c>
      <c r="CE148" s="170">
        <v>403518.29301099997</v>
      </c>
      <c r="CF148" s="161" t="s">
        <v>307</v>
      </c>
      <c r="CG148" s="149" t="s">
        <v>15</v>
      </c>
      <c r="CH148" s="170">
        <v>361615.72000000009</v>
      </c>
      <c r="CI148" s="161" t="s">
        <v>307</v>
      </c>
      <c r="CJ148" s="149" t="s">
        <v>15</v>
      </c>
      <c r="CK148" s="170">
        <v>435120.69913000002</v>
      </c>
      <c r="CL148" s="161" t="s">
        <v>307</v>
      </c>
      <c r="CM148" s="149" t="s">
        <v>15</v>
      </c>
      <c r="CN148" s="170">
        <v>330013.31388099998</v>
      </c>
      <c r="CO148" s="161" t="s">
        <v>307</v>
      </c>
      <c r="CP148" s="149" t="s">
        <v>15</v>
      </c>
      <c r="CQ148" s="158">
        <v>442557.15</v>
      </c>
      <c r="CR148" s="161" t="s">
        <v>307</v>
      </c>
      <c r="CS148" s="84" t="s">
        <v>15</v>
      </c>
      <c r="CT148" s="102"/>
    </row>
    <row r="149" spans="1:98" ht="12" customHeight="1" x14ac:dyDescent="0.2">
      <c r="A149" s="80" t="s">
        <v>458</v>
      </c>
      <c r="B149" s="160">
        <f t="shared" si="10"/>
        <v>40990.676640000005</v>
      </c>
      <c r="C149" s="161" t="s">
        <v>307</v>
      </c>
      <c r="D149" s="149" t="s">
        <v>15</v>
      </c>
      <c r="E149" s="160">
        <v>14875.85</v>
      </c>
      <c r="F149" s="161" t="s">
        <v>307</v>
      </c>
      <c r="G149" s="149" t="s">
        <v>15</v>
      </c>
      <c r="H149" s="158">
        <v>8571.9166399999995</v>
      </c>
      <c r="I149" s="161" t="s">
        <v>307</v>
      </c>
      <c r="J149" s="149" t="s">
        <v>15</v>
      </c>
      <c r="K149" s="158">
        <v>17542.91</v>
      </c>
      <c r="L149" s="161" t="s">
        <v>307</v>
      </c>
      <c r="M149" s="149" t="s">
        <v>15</v>
      </c>
      <c r="N149" s="158" t="s">
        <v>321</v>
      </c>
      <c r="O149" s="148" t="s">
        <v>36</v>
      </c>
      <c r="P149" s="149" t="s">
        <v>15</v>
      </c>
      <c r="Q149" s="158">
        <v>130292.74</v>
      </c>
      <c r="R149" s="161" t="s">
        <v>307</v>
      </c>
      <c r="S149" s="149" t="s">
        <v>15</v>
      </c>
      <c r="T149" s="215">
        <f t="shared" si="12"/>
        <v>624500.16999999993</v>
      </c>
      <c r="U149" s="161" t="s">
        <v>307</v>
      </c>
      <c r="V149" s="149" t="s">
        <v>15</v>
      </c>
      <c r="W149" s="215">
        <f t="shared" si="13"/>
        <v>76488.321460199993</v>
      </c>
      <c r="X149" s="161" t="s">
        <v>307</v>
      </c>
      <c r="Y149" s="149" t="s">
        <v>15</v>
      </c>
      <c r="Z149" s="215">
        <v>0</v>
      </c>
      <c r="AA149" s="161" t="s">
        <v>307</v>
      </c>
      <c r="AB149" s="149" t="s">
        <v>15</v>
      </c>
      <c r="AC149" s="215">
        <v>62208.439138399997</v>
      </c>
      <c r="AD149" s="161" t="s">
        <v>307</v>
      </c>
      <c r="AE149" s="149" t="s">
        <v>15</v>
      </c>
      <c r="AF149" s="215">
        <v>14279.8823218</v>
      </c>
      <c r="AG149" s="161" t="s">
        <v>307</v>
      </c>
      <c r="AH149" s="149" t="s">
        <v>15</v>
      </c>
      <c r="AI149" s="215" t="s">
        <v>321</v>
      </c>
      <c r="AJ149" s="161" t="s">
        <v>307</v>
      </c>
      <c r="AK149" s="149" t="s">
        <v>15</v>
      </c>
      <c r="AL149" s="215" t="s">
        <v>321</v>
      </c>
      <c r="AM149" s="161" t="s">
        <v>307</v>
      </c>
      <c r="AN149" s="149" t="s">
        <v>15</v>
      </c>
      <c r="AO149" s="156">
        <f t="shared" si="11"/>
        <v>548011.84853979992</v>
      </c>
      <c r="AP149" s="161" t="s">
        <v>307</v>
      </c>
      <c r="AQ149" s="149" t="s">
        <v>15</v>
      </c>
      <c r="AR149" s="158" t="s">
        <v>321</v>
      </c>
      <c r="AS149" s="161" t="s">
        <v>36</v>
      </c>
      <c r="AT149" s="149" t="s">
        <v>15</v>
      </c>
      <c r="AU149" s="215">
        <v>0</v>
      </c>
      <c r="AV149" s="148" t="s">
        <v>36</v>
      </c>
      <c r="AW149" s="149" t="s">
        <v>15</v>
      </c>
      <c r="AX149" s="215">
        <v>464903.54086159996</v>
      </c>
      <c r="AY149" s="161" t="s">
        <v>307</v>
      </c>
      <c r="AZ149" s="149" t="str">
        <f t="shared" si="14"/>
        <v>F</v>
      </c>
      <c r="BA149" s="215">
        <v>83108.307678199999</v>
      </c>
      <c r="BB149" s="161" t="s">
        <v>307</v>
      </c>
      <c r="BC149" s="149" t="s">
        <v>15</v>
      </c>
      <c r="BD149" s="160">
        <v>570.22</v>
      </c>
      <c r="BE149" s="161" t="s">
        <v>307</v>
      </c>
      <c r="BF149" s="149" t="s">
        <v>15</v>
      </c>
      <c r="BG149" s="158" t="s">
        <v>321</v>
      </c>
      <c r="BH149" s="161" t="s">
        <v>36</v>
      </c>
      <c r="BI149" s="149" t="s">
        <v>15</v>
      </c>
      <c r="BJ149" s="158">
        <v>665490.78790999996</v>
      </c>
      <c r="BK149" s="161" t="s">
        <v>307</v>
      </c>
      <c r="BL149" s="149" t="s">
        <v>15</v>
      </c>
      <c r="BM149" s="158" t="s">
        <v>321</v>
      </c>
      <c r="BN149" s="161" t="s">
        <v>36</v>
      </c>
      <c r="BO149" s="149" t="s">
        <v>15</v>
      </c>
      <c r="BP149" s="158">
        <v>14875.85</v>
      </c>
      <c r="BQ149" s="161" t="s">
        <v>307</v>
      </c>
      <c r="BR149" s="149" t="s">
        <v>15</v>
      </c>
      <c r="BS149" s="158">
        <v>535683.83669000003</v>
      </c>
      <c r="BT149" s="161" t="s">
        <v>307</v>
      </c>
      <c r="BU149" s="149" t="s">
        <v>15</v>
      </c>
      <c r="BV149" s="158">
        <v>114931.10122</v>
      </c>
      <c r="BW149" s="161" t="s">
        <v>307</v>
      </c>
      <c r="BX149" s="149" t="s">
        <v>15</v>
      </c>
      <c r="BY149" s="158">
        <v>570.22</v>
      </c>
      <c r="BZ149" s="161" t="s">
        <v>307</v>
      </c>
      <c r="CA149" s="149" t="s">
        <v>15</v>
      </c>
      <c r="CB149" s="158">
        <v>130292.74</v>
      </c>
      <c r="CC149" s="161" t="s">
        <v>307</v>
      </c>
      <c r="CD149" s="149" t="s">
        <v>15</v>
      </c>
      <c r="CE149" s="170">
        <v>438140.25791380007</v>
      </c>
      <c r="CF149" s="161" t="s">
        <v>307</v>
      </c>
      <c r="CG149" s="149" t="s">
        <v>15</v>
      </c>
      <c r="CH149" s="170">
        <v>358213.48999999993</v>
      </c>
      <c r="CI149" s="161" t="s">
        <v>307</v>
      </c>
      <c r="CJ149" s="149" t="s">
        <v>15</v>
      </c>
      <c r="CK149" s="170">
        <v>466168.83359000005</v>
      </c>
      <c r="CL149" s="161" t="s">
        <v>307</v>
      </c>
      <c r="CM149" s="149" t="s">
        <v>15</v>
      </c>
      <c r="CN149" s="170">
        <v>330184.91432379995</v>
      </c>
      <c r="CO149" s="161" t="s">
        <v>307</v>
      </c>
      <c r="CP149" s="149" t="s">
        <v>15</v>
      </c>
      <c r="CQ149" s="158">
        <v>463816.28</v>
      </c>
      <c r="CR149" s="161" t="s">
        <v>307</v>
      </c>
      <c r="CS149" s="84" t="s">
        <v>15</v>
      </c>
      <c r="CT149" s="102"/>
    </row>
    <row r="150" spans="1:98" ht="12" customHeight="1" x14ac:dyDescent="0.2">
      <c r="A150" s="80" t="s">
        <v>460</v>
      </c>
      <c r="B150" s="160">
        <f t="shared" si="10"/>
        <v>30865.957000000002</v>
      </c>
      <c r="C150" s="161" t="s">
        <v>307</v>
      </c>
      <c r="D150" s="149" t="s">
        <v>15</v>
      </c>
      <c r="E150" s="160">
        <v>11663.405000000001</v>
      </c>
      <c r="F150" s="161" t="s">
        <v>307</v>
      </c>
      <c r="G150" s="149" t="s">
        <v>15</v>
      </c>
      <c r="H150" s="158">
        <v>9618.2919999999995</v>
      </c>
      <c r="I150" s="161" t="s">
        <v>307</v>
      </c>
      <c r="J150" s="149" t="s">
        <v>15</v>
      </c>
      <c r="K150" s="158">
        <v>9584.26</v>
      </c>
      <c r="L150" s="161" t="s">
        <v>307</v>
      </c>
      <c r="M150" s="149" t="s">
        <v>15</v>
      </c>
      <c r="N150" s="158" t="s">
        <v>321</v>
      </c>
      <c r="O150" s="148" t="s">
        <v>36</v>
      </c>
      <c r="P150" s="149" t="s">
        <v>15</v>
      </c>
      <c r="Q150" s="158">
        <v>128769.07</v>
      </c>
      <c r="R150" s="161" t="s">
        <v>307</v>
      </c>
      <c r="S150" s="149" t="s">
        <v>15</v>
      </c>
      <c r="T150" s="215">
        <f t="shared" si="12"/>
        <v>683995.2699999999</v>
      </c>
      <c r="U150" s="161" t="s">
        <v>307</v>
      </c>
      <c r="V150" s="149" t="s">
        <v>15</v>
      </c>
      <c r="W150" s="215">
        <f t="shared" si="13"/>
        <v>79418.529271799998</v>
      </c>
      <c r="X150" s="161" t="s">
        <v>307</v>
      </c>
      <c r="Y150" s="149" t="s">
        <v>15</v>
      </c>
      <c r="Z150" s="215">
        <v>0</v>
      </c>
      <c r="AA150" s="161" t="s">
        <v>307</v>
      </c>
      <c r="AB150" s="149" t="s">
        <v>15</v>
      </c>
      <c r="AC150" s="215">
        <v>64269.635830199994</v>
      </c>
      <c r="AD150" s="161" t="s">
        <v>307</v>
      </c>
      <c r="AE150" s="149" t="s">
        <v>15</v>
      </c>
      <c r="AF150" s="215">
        <v>15148.893441599999</v>
      </c>
      <c r="AG150" s="161" t="s">
        <v>307</v>
      </c>
      <c r="AH150" s="149" t="s">
        <v>15</v>
      </c>
      <c r="AI150" s="215" t="s">
        <v>321</v>
      </c>
      <c r="AJ150" s="161" t="s">
        <v>307</v>
      </c>
      <c r="AK150" s="149" t="s">
        <v>15</v>
      </c>
      <c r="AL150" s="215" t="s">
        <v>321</v>
      </c>
      <c r="AM150" s="161" t="s">
        <v>307</v>
      </c>
      <c r="AN150" s="149" t="s">
        <v>15</v>
      </c>
      <c r="AO150" s="156">
        <f t="shared" si="11"/>
        <v>604576.74072819995</v>
      </c>
      <c r="AP150" s="161" t="s">
        <v>307</v>
      </c>
      <c r="AQ150" s="149" t="s">
        <v>15</v>
      </c>
      <c r="AR150" s="158" t="s">
        <v>321</v>
      </c>
      <c r="AS150" s="161" t="s">
        <v>36</v>
      </c>
      <c r="AT150" s="149" t="s">
        <v>15</v>
      </c>
      <c r="AU150" s="215">
        <v>0</v>
      </c>
      <c r="AV150" s="148" t="s">
        <v>36</v>
      </c>
      <c r="AW150" s="149" t="s">
        <v>15</v>
      </c>
      <c r="AX150" s="215">
        <v>523437.51416979992</v>
      </c>
      <c r="AY150" s="219" t="s">
        <v>307</v>
      </c>
      <c r="AZ150" s="217" t="str">
        <f t="shared" si="14"/>
        <v>F</v>
      </c>
      <c r="BA150" s="215">
        <v>81139.226558400012</v>
      </c>
      <c r="BB150" s="161" t="s">
        <v>307</v>
      </c>
      <c r="BC150" s="149" t="s">
        <v>15</v>
      </c>
      <c r="BD150" s="160">
        <v>557.22</v>
      </c>
      <c r="BE150" s="161" t="s">
        <v>307</v>
      </c>
      <c r="BF150" s="149" t="s">
        <v>15</v>
      </c>
      <c r="BG150" s="158" t="s">
        <v>321</v>
      </c>
      <c r="BH150" s="161" t="s">
        <v>36</v>
      </c>
      <c r="BI150" s="149" t="s">
        <v>15</v>
      </c>
      <c r="BJ150" s="158">
        <v>714861.36153999995</v>
      </c>
      <c r="BK150" s="161" t="s">
        <v>307</v>
      </c>
      <c r="BL150" s="149" t="s">
        <v>15</v>
      </c>
      <c r="BM150" s="158" t="s">
        <v>321</v>
      </c>
      <c r="BN150" s="161" t="s">
        <v>36</v>
      </c>
      <c r="BO150" s="149" t="s">
        <v>15</v>
      </c>
      <c r="BP150" s="158">
        <v>11663.405000000001</v>
      </c>
      <c r="BQ150" s="161" t="s">
        <v>307</v>
      </c>
      <c r="BR150" s="149" t="s">
        <v>15</v>
      </c>
      <c r="BS150" s="158">
        <v>597325.58028999995</v>
      </c>
      <c r="BT150" s="161" t="s">
        <v>307</v>
      </c>
      <c r="BU150" s="149" t="s">
        <v>15</v>
      </c>
      <c r="BV150" s="158">
        <v>105872.37625</v>
      </c>
      <c r="BW150" s="161" t="s">
        <v>307</v>
      </c>
      <c r="BX150" s="149" t="s">
        <v>15</v>
      </c>
      <c r="BY150" s="158">
        <v>557.22</v>
      </c>
      <c r="BZ150" s="161" t="s">
        <v>307</v>
      </c>
      <c r="CA150" s="149" t="s">
        <v>15</v>
      </c>
      <c r="CB150" s="158">
        <v>128769.07</v>
      </c>
      <c r="CC150" s="161" t="s">
        <v>307</v>
      </c>
      <c r="CD150" s="149" t="s">
        <v>15</v>
      </c>
      <c r="CE150" s="170">
        <v>460671.88154249993</v>
      </c>
      <c r="CF150" s="161" t="s">
        <v>307</v>
      </c>
      <c r="CG150" s="149" t="s">
        <v>15</v>
      </c>
      <c r="CH150" s="170">
        <v>383515.77</v>
      </c>
      <c r="CI150" s="161" t="s">
        <v>307</v>
      </c>
      <c r="CJ150" s="149" t="s">
        <v>15</v>
      </c>
      <c r="CK150" s="170">
        <v>472483.92718199996</v>
      </c>
      <c r="CL150" s="161" t="s">
        <v>307</v>
      </c>
      <c r="CM150" s="149" t="s">
        <v>15</v>
      </c>
      <c r="CN150" s="170">
        <v>371703.72436049994</v>
      </c>
      <c r="CO150" s="161" t="s">
        <v>307</v>
      </c>
      <c r="CP150" s="149" t="s">
        <v>15</v>
      </c>
      <c r="CQ150" s="158">
        <v>535621.59</v>
      </c>
      <c r="CR150" s="161" t="s">
        <v>307</v>
      </c>
      <c r="CS150" s="84" t="s">
        <v>15</v>
      </c>
      <c r="CT150" s="102"/>
    </row>
    <row r="151" spans="1:98" ht="12" customHeight="1" x14ac:dyDescent="0.2">
      <c r="A151" s="80" t="s">
        <v>462</v>
      </c>
      <c r="B151" s="160">
        <f t="shared" si="10"/>
        <v>29674</v>
      </c>
      <c r="C151" s="161" t="s">
        <v>307</v>
      </c>
      <c r="D151" s="149" t="s">
        <v>15</v>
      </c>
      <c r="E151" s="160">
        <v>12039.57</v>
      </c>
      <c r="F151" s="161" t="s">
        <v>307</v>
      </c>
      <c r="G151" s="149" t="s">
        <v>15</v>
      </c>
      <c r="H151" s="158">
        <v>7937.54</v>
      </c>
      <c r="I151" s="161" t="s">
        <v>307</v>
      </c>
      <c r="J151" s="149" t="s">
        <v>15</v>
      </c>
      <c r="K151" s="158">
        <v>9696.89</v>
      </c>
      <c r="L151" s="161" t="s">
        <v>307</v>
      </c>
      <c r="M151" s="149" t="s">
        <v>15</v>
      </c>
      <c r="N151" s="158" t="s">
        <v>321</v>
      </c>
      <c r="O151" s="148" t="s">
        <v>36</v>
      </c>
      <c r="P151" s="149" t="s">
        <v>15</v>
      </c>
      <c r="Q151" s="158">
        <v>143032.03</v>
      </c>
      <c r="R151" s="161" t="s">
        <v>307</v>
      </c>
      <c r="S151" s="149" t="s">
        <v>15</v>
      </c>
      <c r="T151" s="215">
        <f t="shared" si="12"/>
        <v>694892.76</v>
      </c>
      <c r="U151" s="161" t="s">
        <v>307</v>
      </c>
      <c r="V151" s="149" t="s">
        <v>15</v>
      </c>
      <c r="W151" s="215">
        <f t="shared" si="13"/>
        <v>90436.068501200003</v>
      </c>
      <c r="X151" s="161" t="s">
        <v>307</v>
      </c>
      <c r="Y151" s="149" t="s">
        <v>15</v>
      </c>
      <c r="Z151" s="215">
        <v>0</v>
      </c>
      <c r="AA151" s="161" t="s">
        <v>307</v>
      </c>
      <c r="AB151" s="149" t="s">
        <v>15</v>
      </c>
      <c r="AC151" s="215">
        <v>74047.873235999999</v>
      </c>
      <c r="AD151" s="219" t="s">
        <v>307</v>
      </c>
      <c r="AE151" s="217" t="s">
        <v>15</v>
      </c>
      <c r="AF151" s="215">
        <v>16388.195265200004</v>
      </c>
      <c r="AG151" s="161" t="s">
        <v>307</v>
      </c>
      <c r="AH151" s="149" t="s">
        <v>15</v>
      </c>
      <c r="AI151" s="215" t="s">
        <v>321</v>
      </c>
      <c r="AJ151" s="161" t="s">
        <v>307</v>
      </c>
      <c r="AK151" s="149" t="s">
        <v>15</v>
      </c>
      <c r="AL151" s="215" t="s">
        <v>321</v>
      </c>
      <c r="AM151" s="161" t="s">
        <v>307</v>
      </c>
      <c r="AN151" s="149" t="s">
        <v>15</v>
      </c>
      <c r="AO151" s="156">
        <f t="shared" si="11"/>
        <v>604456.69149879995</v>
      </c>
      <c r="AP151" s="161" t="s">
        <v>307</v>
      </c>
      <c r="AQ151" s="149" t="s">
        <v>15</v>
      </c>
      <c r="AR151" s="158" t="s">
        <v>321</v>
      </c>
      <c r="AS151" s="161" t="s">
        <v>36</v>
      </c>
      <c r="AT151" s="149" t="s">
        <v>15</v>
      </c>
      <c r="AU151" s="215">
        <v>0</v>
      </c>
      <c r="AV151" s="148" t="s">
        <v>36</v>
      </c>
      <c r="AW151" s="149" t="s">
        <v>15</v>
      </c>
      <c r="AX151" s="215">
        <v>524083.45676399994</v>
      </c>
      <c r="AY151" s="219" t="s">
        <v>307</v>
      </c>
      <c r="AZ151" s="217" t="str">
        <f t="shared" si="14"/>
        <v>F</v>
      </c>
      <c r="BA151" s="215">
        <v>80373.234734800004</v>
      </c>
      <c r="BB151" s="161" t="s">
        <v>307</v>
      </c>
      <c r="BC151" s="149" t="s">
        <v>15</v>
      </c>
      <c r="BD151" s="160">
        <v>535.52</v>
      </c>
      <c r="BE151" s="161" t="s">
        <v>307</v>
      </c>
      <c r="BF151" s="149" t="s">
        <v>15</v>
      </c>
      <c r="BG151" s="158" t="s">
        <v>321</v>
      </c>
      <c r="BH151" s="161" t="s">
        <v>36</v>
      </c>
      <c r="BI151" s="149" t="s">
        <v>15</v>
      </c>
      <c r="BJ151" s="158">
        <v>724566.75341</v>
      </c>
      <c r="BK151" s="161" t="s">
        <v>307</v>
      </c>
      <c r="BL151" s="149" t="s">
        <v>15</v>
      </c>
      <c r="BM151" s="158" t="s">
        <v>321</v>
      </c>
      <c r="BN151" s="161" t="s">
        <v>36</v>
      </c>
      <c r="BO151" s="149" t="s">
        <v>15</v>
      </c>
      <c r="BP151" s="158">
        <v>12039.57</v>
      </c>
      <c r="BQ151" s="161" t="s">
        <v>307</v>
      </c>
      <c r="BR151" s="149" t="s">
        <v>15</v>
      </c>
      <c r="BS151" s="158">
        <v>606068.86</v>
      </c>
      <c r="BT151" s="161" t="s">
        <v>307</v>
      </c>
      <c r="BU151" s="149" t="s">
        <v>15</v>
      </c>
      <c r="BV151" s="158">
        <v>106458.32341</v>
      </c>
      <c r="BW151" s="161" t="s">
        <v>307</v>
      </c>
      <c r="BX151" s="149" t="s">
        <v>15</v>
      </c>
      <c r="BY151" s="158">
        <v>535.52</v>
      </c>
      <c r="BZ151" s="161" t="s">
        <v>307</v>
      </c>
      <c r="CA151" s="149" t="s">
        <v>15</v>
      </c>
      <c r="CB151" s="158">
        <v>143032.03</v>
      </c>
      <c r="CC151" s="161" t="s">
        <v>307</v>
      </c>
      <c r="CD151" s="149" t="s">
        <v>15</v>
      </c>
      <c r="CE151" s="170">
        <v>480471.95340999984</v>
      </c>
      <c r="CF151" s="161" t="s">
        <v>307</v>
      </c>
      <c r="CG151" s="149" t="s">
        <v>15</v>
      </c>
      <c r="CH151" s="170">
        <v>387662.35000000003</v>
      </c>
      <c r="CI151" s="161" t="s">
        <v>307</v>
      </c>
      <c r="CJ151" s="149" t="s">
        <v>15</v>
      </c>
      <c r="CK151" s="170">
        <v>488418.48239839997</v>
      </c>
      <c r="CL151" s="161" t="s">
        <v>307</v>
      </c>
      <c r="CM151" s="149" t="s">
        <v>15</v>
      </c>
      <c r="CN151" s="170">
        <v>379715.82101159991</v>
      </c>
      <c r="CO151" s="161" t="s">
        <v>307</v>
      </c>
      <c r="CP151" s="149" t="s">
        <v>15</v>
      </c>
      <c r="CQ151" s="158">
        <v>561687.03</v>
      </c>
      <c r="CR151" s="161" t="s">
        <v>307</v>
      </c>
      <c r="CS151" s="84" t="s">
        <v>15</v>
      </c>
      <c r="CT151" s="102"/>
    </row>
    <row r="152" spans="1:98" ht="12" customHeight="1" x14ac:dyDescent="0.2">
      <c r="A152" s="80" t="s">
        <v>463</v>
      </c>
      <c r="B152" s="160">
        <f t="shared" si="10"/>
        <v>38707.600000000006</v>
      </c>
      <c r="C152" s="161" t="s">
        <v>307</v>
      </c>
      <c r="D152" s="149" t="s">
        <v>15</v>
      </c>
      <c r="E152" s="160">
        <v>13454.03</v>
      </c>
      <c r="F152" s="161" t="s">
        <v>307</v>
      </c>
      <c r="G152" s="149" t="s">
        <v>15</v>
      </c>
      <c r="H152" s="158">
        <v>9376.02</v>
      </c>
      <c r="I152" s="161" t="s">
        <v>307</v>
      </c>
      <c r="J152" s="149" t="s">
        <v>15</v>
      </c>
      <c r="K152" s="158">
        <v>15877.55</v>
      </c>
      <c r="L152" s="161" t="s">
        <v>307</v>
      </c>
      <c r="M152" s="149" t="s">
        <v>15</v>
      </c>
      <c r="N152" s="158" t="s">
        <v>321</v>
      </c>
      <c r="O152" s="148" t="s">
        <v>36</v>
      </c>
      <c r="P152" s="149" t="s">
        <v>15</v>
      </c>
      <c r="Q152" s="158">
        <v>159756.85</v>
      </c>
      <c r="R152" s="161" t="s">
        <v>307</v>
      </c>
      <c r="S152" s="149" t="s">
        <v>15</v>
      </c>
      <c r="T152" s="215">
        <f t="shared" si="12"/>
        <v>720947.50174780004</v>
      </c>
      <c r="U152" s="161" t="s">
        <v>307</v>
      </c>
      <c r="V152" s="149" t="s">
        <v>15</v>
      </c>
      <c r="W152" s="215">
        <f t="shared" si="13"/>
        <v>65605.2</v>
      </c>
      <c r="X152" s="161" t="s">
        <v>307</v>
      </c>
      <c r="Y152" s="149" t="s">
        <v>15</v>
      </c>
      <c r="Z152" s="215">
        <v>0</v>
      </c>
      <c r="AA152" s="161" t="s">
        <v>307</v>
      </c>
      <c r="AB152" s="149" t="s">
        <v>15</v>
      </c>
      <c r="AC152" s="215">
        <v>58323.5</v>
      </c>
      <c r="AD152" s="161" t="s">
        <v>307</v>
      </c>
      <c r="AE152" s="149" t="s">
        <v>15</v>
      </c>
      <c r="AF152" s="215">
        <v>7281.7</v>
      </c>
      <c r="AG152" s="161" t="s">
        <v>307</v>
      </c>
      <c r="AH152" s="149" t="s">
        <v>15</v>
      </c>
      <c r="AI152" s="215" t="s">
        <v>321</v>
      </c>
      <c r="AJ152" s="161" t="s">
        <v>307</v>
      </c>
      <c r="AK152" s="149" t="s">
        <v>15</v>
      </c>
      <c r="AL152" s="215" t="s">
        <v>321</v>
      </c>
      <c r="AM152" s="161" t="s">
        <v>307</v>
      </c>
      <c r="AN152" s="149" t="s">
        <v>15</v>
      </c>
      <c r="AO152" s="156">
        <f t="shared" si="11"/>
        <v>655342.30174780008</v>
      </c>
      <c r="AP152" s="161" t="s">
        <v>307</v>
      </c>
      <c r="AQ152" s="149" t="s">
        <v>15</v>
      </c>
      <c r="AR152" s="158" t="s">
        <v>321</v>
      </c>
      <c r="AS152" s="161" t="s">
        <v>36</v>
      </c>
      <c r="AT152" s="149" t="s">
        <v>15</v>
      </c>
      <c r="AU152" s="215">
        <v>0</v>
      </c>
      <c r="AV152" s="148" t="s">
        <v>36</v>
      </c>
      <c r="AW152" s="149" t="s">
        <v>15</v>
      </c>
      <c r="AX152" s="215">
        <v>561115.00174780004</v>
      </c>
      <c r="AY152" s="161" t="s">
        <v>307</v>
      </c>
      <c r="AZ152" s="149" t="str">
        <f>IF(ISBLANK(AX152),"","F")</f>
        <v>F</v>
      </c>
      <c r="BA152" s="215">
        <v>94227.3</v>
      </c>
      <c r="BB152" s="161" t="s">
        <v>307</v>
      </c>
      <c r="BC152" s="149" t="s">
        <v>15</v>
      </c>
      <c r="BD152" s="160">
        <v>496.52</v>
      </c>
      <c r="BE152" s="161" t="s">
        <v>307</v>
      </c>
      <c r="BF152" s="149" t="s">
        <v>15</v>
      </c>
      <c r="BG152" s="158" t="s">
        <v>321</v>
      </c>
      <c r="BH152" s="161" t="s">
        <v>36</v>
      </c>
      <c r="BI152" s="149" t="s">
        <v>15</v>
      </c>
      <c r="BJ152" s="158">
        <v>759655.1</v>
      </c>
      <c r="BK152" s="161" t="s">
        <v>307</v>
      </c>
      <c r="BL152" s="149" t="s">
        <v>15</v>
      </c>
      <c r="BM152" s="158" t="s">
        <v>321</v>
      </c>
      <c r="BN152" s="161" t="s">
        <v>36</v>
      </c>
      <c r="BO152" s="149" t="s">
        <v>15</v>
      </c>
      <c r="BP152" s="158">
        <v>13454.03</v>
      </c>
      <c r="BQ152" s="161" t="s">
        <v>307</v>
      </c>
      <c r="BR152" s="149" t="s">
        <v>15</v>
      </c>
      <c r="BS152" s="158">
        <v>628814.53</v>
      </c>
      <c r="BT152" s="161" t="s">
        <v>307</v>
      </c>
      <c r="BU152" s="149" t="s">
        <v>15</v>
      </c>
      <c r="BV152" s="158">
        <v>117386.54</v>
      </c>
      <c r="BW152" s="161" t="s">
        <v>307</v>
      </c>
      <c r="BX152" s="149" t="s">
        <v>15</v>
      </c>
      <c r="BY152" s="158">
        <v>496.52</v>
      </c>
      <c r="BZ152" s="161" t="s">
        <v>307</v>
      </c>
      <c r="CA152" s="149" t="s">
        <v>15</v>
      </c>
      <c r="CB152" s="158">
        <v>159756.85</v>
      </c>
      <c r="CC152" s="161" t="s">
        <v>307</v>
      </c>
      <c r="CD152" s="149" t="s">
        <v>15</v>
      </c>
      <c r="CE152" s="170">
        <v>514643.24285839999</v>
      </c>
      <c r="CF152" s="161" t="s">
        <v>307</v>
      </c>
      <c r="CG152" s="149" t="s">
        <v>15</v>
      </c>
      <c r="CH152" s="170">
        <v>405265.22714160004</v>
      </c>
      <c r="CI152" s="161" t="s">
        <v>307</v>
      </c>
      <c r="CJ152" s="149" t="s">
        <v>15</v>
      </c>
      <c r="CK152" s="170">
        <v>523509.97535120009</v>
      </c>
      <c r="CL152" s="161" t="s">
        <v>307</v>
      </c>
      <c r="CM152" s="149" t="s">
        <v>15</v>
      </c>
      <c r="CN152" s="170">
        <v>396398.4946488</v>
      </c>
      <c r="CO152" s="161" t="s">
        <v>307</v>
      </c>
      <c r="CP152" s="149" t="s">
        <v>15</v>
      </c>
      <c r="CQ152" s="158">
        <v>579422.27</v>
      </c>
      <c r="CR152" s="161" t="s">
        <v>307</v>
      </c>
      <c r="CS152" s="84" t="s">
        <v>15</v>
      </c>
      <c r="CT152" s="102"/>
    </row>
    <row r="153" spans="1:98" ht="12" customHeight="1" x14ac:dyDescent="0.2">
      <c r="A153" s="80" t="s">
        <v>466</v>
      </c>
      <c r="B153" s="160">
        <f>IF(OR(
     ISBLANK(K153),K153="NaN",
     ISBLANK(H153),H153="NaN"),
  "NaN", SUM(E153,K153,H153)
)</f>
        <v>50803.112569999998</v>
      </c>
      <c r="C153" s="161" t="s">
        <v>307</v>
      </c>
      <c r="D153" s="149" t="s">
        <v>15</v>
      </c>
      <c r="E153" s="160">
        <v>19550.599999999999</v>
      </c>
      <c r="F153" s="161" t="s">
        <v>307</v>
      </c>
      <c r="G153" s="149" t="s">
        <v>15</v>
      </c>
      <c r="H153" s="158">
        <v>11261.46257</v>
      </c>
      <c r="I153" s="161" t="s">
        <v>307</v>
      </c>
      <c r="J153" s="149" t="s">
        <v>15</v>
      </c>
      <c r="K153" s="158">
        <v>19991.05</v>
      </c>
      <c r="L153" s="161" t="s">
        <v>307</v>
      </c>
      <c r="M153" s="149" t="s">
        <v>15</v>
      </c>
      <c r="N153" s="158" t="s">
        <v>321</v>
      </c>
      <c r="O153" s="148" t="s">
        <v>36</v>
      </c>
      <c r="P153" s="149" t="s">
        <v>15</v>
      </c>
      <c r="Q153" s="158">
        <v>172630.81</v>
      </c>
      <c r="R153" s="161" t="s">
        <v>307</v>
      </c>
      <c r="S153" s="149" t="s">
        <v>15</v>
      </c>
      <c r="T153" s="215">
        <f t="shared" si="12"/>
        <v>733432.23794799997</v>
      </c>
      <c r="U153" s="161" t="s">
        <v>307</v>
      </c>
      <c r="V153" s="149" t="s">
        <v>15</v>
      </c>
      <c r="W153" s="215">
        <f t="shared" si="13"/>
        <v>66359.137948000003</v>
      </c>
      <c r="X153" s="161" t="s">
        <v>307</v>
      </c>
      <c r="Y153" s="149" t="s">
        <v>15</v>
      </c>
      <c r="Z153" s="215">
        <v>0</v>
      </c>
      <c r="AA153" s="161" t="s">
        <v>307</v>
      </c>
      <c r="AB153" s="149" t="s">
        <v>15</v>
      </c>
      <c r="AC153" s="215">
        <v>55296.100725999997</v>
      </c>
      <c r="AD153" s="219" t="s">
        <v>307</v>
      </c>
      <c r="AE153" s="217" t="s">
        <v>15</v>
      </c>
      <c r="AF153" s="215">
        <v>11063.037222000001</v>
      </c>
      <c r="AG153" s="161" t="s">
        <v>307</v>
      </c>
      <c r="AH153" s="149" t="s">
        <v>15</v>
      </c>
      <c r="AI153" s="215" t="s">
        <v>321</v>
      </c>
      <c r="AJ153" s="161" t="s">
        <v>307</v>
      </c>
      <c r="AK153" s="149" t="s">
        <v>15</v>
      </c>
      <c r="AL153" s="215" t="s">
        <v>321</v>
      </c>
      <c r="AM153" s="161" t="s">
        <v>307</v>
      </c>
      <c r="AN153" s="149" t="s">
        <v>15</v>
      </c>
      <c r="AO153" s="156">
        <f t="shared" si="11"/>
        <v>667073.1</v>
      </c>
      <c r="AP153" s="161" t="s">
        <v>307</v>
      </c>
      <c r="AQ153" s="149" t="s">
        <v>15</v>
      </c>
      <c r="AR153" s="158" t="s">
        <v>321</v>
      </c>
      <c r="AS153" s="161" t="s">
        <v>36</v>
      </c>
      <c r="AT153" s="149" t="s">
        <v>15</v>
      </c>
      <c r="AU153" s="215">
        <v>0</v>
      </c>
      <c r="AV153" s="148" t="s">
        <v>36</v>
      </c>
      <c r="AW153" s="149" t="s">
        <v>15</v>
      </c>
      <c r="AX153" s="215">
        <v>569727.4</v>
      </c>
      <c r="AY153" s="219" t="s">
        <v>307</v>
      </c>
      <c r="AZ153" s="217" t="str">
        <f>IF(ISBLANK(AX153),"","F")</f>
        <v>F</v>
      </c>
      <c r="BA153" s="215">
        <v>97345.7</v>
      </c>
      <c r="BB153" s="161" t="s">
        <v>307</v>
      </c>
      <c r="BC153" s="149" t="s">
        <v>15</v>
      </c>
      <c r="BD153" s="160">
        <v>455.92</v>
      </c>
      <c r="BE153" s="161" t="s">
        <v>307</v>
      </c>
      <c r="BF153" s="149" t="s">
        <v>15</v>
      </c>
      <c r="BG153" s="158" t="s">
        <v>321</v>
      </c>
      <c r="BH153" s="161" t="s">
        <v>36</v>
      </c>
      <c r="BI153" s="149" t="s">
        <v>15</v>
      </c>
      <c r="BJ153" s="158">
        <v>784235.28673000005</v>
      </c>
      <c r="BK153" s="161" t="s">
        <v>307</v>
      </c>
      <c r="BL153" s="149" t="s">
        <v>15</v>
      </c>
      <c r="BM153" s="158" t="s">
        <v>321</v>
      </c>
      <c r="BN153" s="161" t="s">
        <v>36</v>
      </c>
      <c r="BO153" s="149" t="s">
        <v>15</v>
      </c>
      <c r="BP153" s="158">
        <v>19550.599999999999</v>
      </c>
      <c r="BQ153" s="161" t="s">
        <v>307</v>
      </c>
      <c r="BR153" s="149" t="s">
        <v>15</v>
      </c>
      <c r="BS153" s="158">
        <v>636284.94467</v>
      </c>
      <c r="BT153" s="161" t="s">
        <v>307</v>
      </c>
      <c r="BU153" s="149" t="s">
        <v>15</v>
      </c>
      <c r="BV153" s="158">
        <v>128399.74206999999</v>
      </c>
      <c r="BW153" s="161" t="s">
        <v>307</v>
      </c>
      <c r="BX153" s="149" t="s">
        <v>15</v>
      </c>
      <c r="BY153" s="158">
        <v>455.92</v>
      </c>
      <c r="BZ153" s="161" t="s">
        <v>307</v>
      </c>
      <c r="CA153" s="149" t="s">
        <v>15</v>
      </c>
      <c r="CB153" s="158">
        <v>172630.81</v>
      </c>
      <c r="CC153" s="161" t="s">
        <v>307</v>
      </c>
      <c r="CD153" s="149" t="s">
        <v>15</v>
      </c>
      <c r="CE153" s="170">
        <v>551411.57344159996</v>
      </c>
      <c r="CF153" s="161" t="s">
        <v>307</v>
      </c>
      <c r="CG153" s="149" t="s">
        <v>15</v>
      </c>
      <c r="CH153" s="170">
        <v>405910.43999999994</v>
      </c>
      <c r="CI153" s="161" t="s">
        <v>307</v>
      </c>
      <c r="CJ153" s="149" t="s">
        <v>15</v>
      </c>
      <c r="CK153" s="170">
        <v>558890.09670799994</v>
      </c>
      <c r="CL153" s="161" t="s">
        <v>307</v>
      </c>
      <c r="CM153" s="149" t="s">
        <v>15</v>
      </c>
      <c r="CN153" s="170">
        <v>398431.91673360002</v>
      </c>
      <c r="CO153" s="161" t="s">
        <v>307</v>
      </c>
      <c r="CP153" s="149" t="s">
        <v>15</v>
      </c>
      <c r="CQ153" s="158">
        <v>612450.12</v>
      </c>
      <c r="CR153" s="161" t="s">
        <v>307</v>
      </c>
      <c r="CS153" s="84" t="s">
        <v>15</v>
      </c>
      <c r="CT153" s="102"/>
    </row>
    <row r="154" spans="1:98" ht="12" customHeight="1" x14ac:dyDescent="0.2">
      <c r="A154" s="80" t="s">
        <v>468</v>
      </c>
      <c r="B154" s="160">
        <f t="shared" ref="B154:B158" si="15">IF(OR(
     ISBLANK(K154),K154="NaN",
     ISBLANK(H154),H154="NaN"),
  "NaN", SUM(E154,K154,H154)
)</f>
        <v>49891.245349999997</v>
      </c>
      <c r="C154" s="161" t="s">
        <v>307</v>
      </c>
      <c r="D154" s="149" t="s">
        <v>15</v>
      </c>
      <c r="E154" s="160">
        <v>14136.77</v>
      </c>
      <c r="F154" s="161" t="s">
        <v>307</v>
      </c>
      <c r="G154" s="149" t="s">
        <v>15</v>
      </c>
      <c r="H154" s="158">
        <v>14465.155350000001</v>
      </c>
      <c r="I154" s="161" t="s">
        <v>307</v>
      </c>
      <c r="J154" s="149" t="s">
        <v>15</v>
      </c>
      <c r="K154" s="158">
        <v>21289.32</v>
      </c>
      <c r="L154" s="161" t="s">
        <v>307</v>
      </c>
      <c r="M154" s="149" t="s">
        <v>15</v>
      </c>
      <c r="N154" s="158" t="s">
        <v>321</v>
      </c>
      <c r="O154" s="148" t="s">
        <v>36</v>
      </c>
      <c r="P154" s="149" t="s">
        <v>15</v>
      </c>
      <c r="Q154" s="158">
        <v>174945.63</v>
      </c>
      <c r="R154" s="161" t="s">
        <v>307</v>
      </c>
      <c r="S154" s="149" t="s">
        <v>15</v>
      </c>
      <c r="T154" s="215">
        <f t="shared" si="12"/>
        <v>795636.6</v>
      </c>
      <c r="U154" s="161" t="s">
        <v>307</v>
      </c>
      <c r="V154" s="149" t="s">
        <v>15</v>
      </c>
      <c r="W154" s="215">
        <f t="shared" si="13"/>
        <v>70536</v>
      </c>
      <c r="X154" s="161" t="s">
        <v>307</v>
      </c>
      <c r="Y154" s="149" t="s">
        <v>15</v>
      </c>
      <c r="Z154" s="215">
        <v>0</v>
      </c>
      <c r="AA154" s="161" t="s">
        <v>307</v>
      </c>
      <c r="AB154" s="149" t="s">
        <v>15</v>
      </c>
      <c r="AC154" s="220">
        <v>64105.8</v>
      </c>
      <c r="AD154" s="219" t="s">
        <v>307</v>
      </c>
      <c r="AE154" s="217" t="s">
        <v>15</v>
      </c>
      <c r="AF154" s="220">
        <v>6430.2</v>
      </c>
      <c r="AG154" s="161" t="s">
        <v>307</v>
      </c>
      <c r="AH154" s="149" t="s">
        <v>15</v>
      </c>
      <c r="AI154" s="215" t="s">
        <v>321</v>
      </c>
      <c r="AJ154" s="161" t="s">
        <v>307</v>
      </c>
      <c r="AK154" s="149" t="s">
        <v>15</v>
      </c>
      <c r="AL154" s="215" t="s">
        <v>321</v>
      </c>
      <c r="AM154" s="161" t="s">
        <v>307</v>
      </c>
      <c r="AN154" s="149" t="s">
        <v>15</v>
      </c>
      <c r="AO154" s="156">
        <f t="shared" si="11"/>
        <v>725100.6</v>
      </c>
      <c r="AP154" s="161" t="s">
        <v>307</v>
      </c>
      <c r="AQ154" s="149" t="s">
        <v>15</v>
      </c>
      <c r="AR154" s="158" t="s">
        <v>321</v>
      </c>
      <c r="AS154" s="161" t="s">
        <v>36</v>
      </c>
      <c r="AT154" s="149" t="s">
        <v>15</v>
      </c>
      <c r="AU154" s="215">
        <v>0</v>
      </c>
      <c r="AV154" s="148" t="s">
        <v>36</v>
      </c>
      <c r="AW154" s="149" t="s">
        <v>15</v>
      </c>
      <c r="AX154" s="220">
        <v>620136.9</v>
      </c>
      <c r="AY154" s="219" t="s">
        <v>307</v>
      </c>
      <c r="AZ154" s="217" t="str">
        <f>IF(ISBLANK(AX154),"","F")</f>
        <v>F</v>
      </c>
      <c r="BA154" s="220">
        <v>104963.7</v>
      </c>
      <c r="BB154" s="161" t="s">
        <v>307</v>
      </c>
      <c r="BC154" s="149" t="s">
        <v>15</v>
      </c>
      <c r="BD154" s="160">
        <v>494.33</v>
      </c>
      <c r="BE154" s="161" t="s">
        <v>307</v>
      </c>
      <c r="BF154" s="149" t="s">
        <v>15</v>
      </c>
      <c r="BG154" s="158" t="s">
        <v>321</v>
      </c>
      <c r="BH154" s="161" t="s">
        <v>36</v>
      </c>
      <c r="BI154" s="149" t="s">
        <v>15</v>
      </c>
      <c r="BJ154" s="158">
        <v>845527.88540999999</v>
      </c>
      <c r="BK154" s="161" t="s">
        <v>307</v>
      </c>
      <c r="BL154" s="149" t="s">
        <v>15</v>
      </c>
      <c r="BM154" s="158" t="s">
        <v>321</v>
      </c>
      <c r="BN154" s="161" t="s">
        <v>36</v>
      </c>
      <c r="BO154" s="149" t="s">
        <v>15</v>
      </c>
      <c r="BP154" s="158">
        <v>14136.77</v>
      </c>
      <c r="BQ154" s="161" t="s">
        <v>307</v>
      </c>
      <c r="BR154" s="149" t="s">
        <v>15</v>
      </c>
      <c r="BS154" s="158">
        <v>698707.90775999997</v>
      </c>
      <c r="BT154" s="161" t="s">
        <v>307</v>
      </c>
      <c r="BU154" s="149" t="s">
        <v>15</v>
      </c>
      <c r="BV154" s="158">
        <v>132683.20765</v>
      </c>
      <c r="BW154" s="161" t="s">
        <v>307</v>
      </c>
      <c r="BX154" s="149" t="s">
        <v>15</v>
      </c>
      <c r="BY154" s="158">
        <v>494.33</v>
      </c>
      <c r="BZ154" s="161" t="s">
        <v>307</v>
      </c>
      <c r="CA154" s="149" t="s">
        <v>15</v>
      </c>
      <c r="CB154" s="158">
        <v>174945.63</v>
      </c>
      <c r="CC154" s="161" t="s">
        <v>307</v>
      </c>
      <c r="CD154" s="149" t="s">
        <v>15</v>
      </c>
      <c r="CE154" s="170">
        <v>575416.35846349993</v>
      </c>
      <c r="CF154" s="161" t="s">
        <v>479</v>
      </c>
      <c r="CG154" s="149" t="s">
        <v>15</v>
      </c>
      <c r="CH154" s="170">
        <v>445551.49000000011</v>
      </c>
      <c r="CI154" s="161" t="s">
        <v>479</v>
      </c>
      <c r="CJ154" s="149" t="s">
        <v>15</v>
      </c>
      <c r="CK154" s="170">
        <v>586914.3600000001</v>
      </c>
      <c r="CL154" s="161" t="s">
        <v>479</v>
      </c>
      <c r="CM154" s="149" t="s">
        <v>15</v>
      </c>
      <c r="CN154" s="170">
        <v>434053.48846350005</v>
      </c>
      <c r="CO154" s="161" t="s">
        <v>307</v>
      </c>
      <c r="CP154" s="149" t="s">
        <v>15</v>
      </c>
      <c r="CQ154" s="158">
        <v>678133.38</v>
      </c>
      <c r="CR154" s="161" t="s">
        <v>307</v>
      </c>
      <c r="CS154" s="84" t="s">
        <v>15</v>
      </c>
      <c r="CT154" s="102"/>
    </row>
    <row r="155" spans="1:98" ht="12" customHeight="1" x14ac:dyDescent="0.2">
      <c r="A155" s="80" t="s">
        <v>470</v>
      </c>
      <c r="B155" s="160">
        <f t="shared" si="15"/>
        <v>51083.526020000005</v>
      </c>
      <c r="C155" s="161" t="s">
        <v>307</v>
      </c>
      <c r="D155" s="149" t="s">
        <v>15</v>
      </c>
      <c r="E155" s="160">
        <v>15576.18</v>
      </c>
      <c r="F155" s="161" t="s">
        <v>307</v>
      </c>
      <c r="G155" s="149" t="s">
        <v>15</v>
      </c>
      <c r="H155" s="158">
        <v>23885.656019999999</v>
      </c>
      <c r="I155" s="161" t="s">
        <v>307</v>
      </c>
      <c r="J155" s="149" t="s">
        <v>15</v>
      </c>
      <c r="K155" s="158">
        <v>11621.69</v>
      </c>
      <c r="L155" s="161" t="s">
        <v>307</v>
      </c>
      <c r="M155" s="149" t="s">
        <v>15</v>
      </c>
      <c r="N155" s="158" t="s">
        <v>321</v>
      </c>
      <c r="O155" s="148" t="s">
        <v>36</v>
      </c>
      <c r="P155" s="149" t="s">
        <v>15</v>
      </c>
      <c r="Q155" s="158">
        <v>183358.2</v>
      </c>
      <c r="R155" s="161" t="s">
        <v>307</v>
      </c>
      <c r="S155" s="149" t="s">
        <v>15</v>
      </c>
      <c r="T155" s="215">
        <f t="shared" si="12"/>
        <v>809314.20000000007</v>
      </c>
      <c r="U155" s="161" t="s">
        <v>307</v>
      </c>
      <c r="V155" s="149" t="s">
        <v>15</v>
      </c>
      <c r="W155" s="215">
        <f t="shared" si="13"/>
        <v>41710.400000000001</v>
      </c>
      <c r="X155" s="161" t="s">
        <v>307</v>
      </c>
      <c r="Y155" s="149" t="s">
        <v>15</v>
      </c>
      <c r="Z155" s="88">
        <v>0</v>
      </c>
      <c r="AA155" s="161" t="s">
        <v>307</v>
      </c>
      <c r="AB155" s="149" t="s">
        <v>15</v>
      </c>
      <c r="AC155" s="220">
        <v>36060.6</v>
      </c>
      <c r="AD155" s="161" t="s">
        <v>307</v>
      </c>
      <c r="AE155" s="149" t="s">
        <v>15</v>
      </c>
      <c r="AF155" s="220">
        <v>5649.8</v>
      </c>
      <c r="AG155" s="161" t="s">
        <v>307</v>
      </c>
      <c r="AH155" s="149" t="s">
        <v>15</v>
      </c>
      <c r="AI155" s="215" t="s">
        <v>321</v>
      </c>
      <c r="AJ155" s="161" t="s">
        <v>307</v>
      </c>
      <c r="AK155" s="149" t="s">
        <v>15</v>
      </c>
      <c r="AL155" s="215" t="s">
        <v>321</v>
      </c>
      <c r="AM155" s="161" t="s">
        <v>307</v>
      </c>
      <c r="AN155" s="149" t="s">
        <v>15</v>
      </c>
      <c r="AO155" s="156">
        <f t="shared" si="11"/>
        <v>767603.8</v>
      </c>
      <c r="AP155" s="161" t="s">
        <v>307</v>
      </c>
      <c r="AQ155" s="149" t="s">
        <v>15</v>
      </c>
      <c r="AR155" s="158" t="s">
        <v>321</v>
      </c>
      <c r="AS155" s="161" t="s">
        <v>36</v>
      </c>
      <c r="AT155" s="149" t="s">
        <v>15</v>
      </c>
      <c r="AU155" s="215">
        <v>0</v>
      </c>
      <c r="AV155" s="148" t="s">
        <v>36</v>
      </c>
      <c r="AW155" s="149" t="s">
        <v>15</v>
      </c>
      <c r="AX155" s="220">
        <v>660895.30000000005</v>
      </c>
      <c r="AY155" s="219" t="s">
        <v>307</v>
      </c>
      <c r="AZ155" s="149" t="s">
        <v>15</v>
      </c>
      <c r="BA155" s="220">
        <v>106708.5</v>
      </c>
      <c r="BB155" s="161" t="s">
        <v>307</v>
      </c>
      <c r="BC155" s="149" t="s">
        <v>15</v>
      </c>
      <c r="BD155" s="160">
        <v>468.44</v>
      </c>
      <c r="BE155" s="161" t="s">
        <v>307</v>
      </c>
      <c r="BF155" s="149" t="s">
        <v>15</v>
      </c>
      <c r="BG155" s="158" t="s">
        <v>321</v>
      </c>
      <c r="BH155" s="161" t="s">
        <v>36</v>
      </c>
      <c r="BI155" s="149" t="s">
        <v>15</v>
      </c>
      <c r="BJ155" s="158">
        <v>860397.56386999995</v>
      </c>
      <c r="BK155" s="161" t="s">
        <v>307</v>
      </c>
      <c r="BL155" s="149" t="s">
        <v>15</v>
      </c>
      <c r="BM155" s="158" t="s">
        <v>321</v>
      </c>
      <c r="BN155" s="161" t="s">
        <v>36</v>
      </c>
      <c r="BO155" s="149" t="s">
        <v>15</v>
      </c>
      <c r="BP155" s="158">
        <v>15576.18</v>
      </c>
      <c r="BQ155" s="161" t="s">
        <v>307</v>
      </c>
      <c r="BR155" s="149" t="s">
        <v>15</v>
      </c>
      <c r="BS155" s="158">
        <v>720841.43422000005</v>
      </c>
      <c r="BT155" s="161" t="s">
        <v>307</v>
      </c>
      <c r="BU155" s="149" t="s">
        <v>15</v>
      </c>
      <c r="BV155" s="158">
        <v>123979.94965</v>
      </c>
      <c r="BW155" s="161" t="s">
        <v>307</v>
      </c>
      <c r="BX155" s="149" t="s">
        <v>15</v>
      </c>
      <c r="BY155" s="158">
        <v>468.44</v>
      </c>
      <c r="BZ155" s="161" t="s">
        <v>307</v>
      </c>
      <c r="CA155" s="149" t="s">
        <v>15</v>
      </c>
      <c r="CB155" s="158">
        <v>183358.2</v>
      </c>
      <c r="CC155" s="161" t="s">
        <v>307</v>
      </c>
      <c r="CD155" s="149" t="s">
        <v>15</v>
      </c>
      <c r="CE155" s="170">
        <v>586693.33556050016</v>
      </c>
      <c r="CF155" s="161" t="s">
        <v>479</v>
      </c>
      <c r="CG155" s="149" t="s">
        <v>15</v>
      </c>
      <c r="CH155" s="170">
        <v>457530.87</v>
      </c>
      <c r="CI155" s="161" t="s">
        <v>479</v>
      </c>
      <c r="CJ155" s="149" t="s">
        <v>15</v>
      </c>
      <c r="CK155" s="170">
        <v>598752.57799999998</v>
      </c>
      <c r="CL155" s="161" t="s">
        <v>479</v>
      </c>
      <c r="CM155" s="149" t="s">
        <v>15</v>
      </c>
      <c r="CN155" s="170">
        <v>445471.62756050017</v>
      </c>
      <c r="CO155" s="161" t="s">
        <v>307</v>
      </c>
      <c r="CP155" s="149" t="s">
        <v>15</v>
      </c>
      <c r="CQ155" s="158">
        <v>693899.31</v>
      </c>
      <c r="CR155" s="161" t="s">
        <v>307</v>
      </c>
      <c r="CS155" s="84" t="s">
        <v>15</v>
      </c>
      <c r="CT155" s="102"/>
    </row>
    <row r="156" spans="1:98" ht="12" customHeight="1" x14ac:dyDescent="0.2">
      <c r="A156" s="80" t="s">
        <v>472</v>
      </c>
      <c r="B156" s="160">
        <f t="shared" si="15"/>
        <v>56885.428610000003</v>
      </c>
      <c r="C156" s="161" t="s">
        <v>307</v>
      </c>
      <c r="D156" s="149" t="s">
        <v>15</v>
      </c>
      <c r="E156" s="160">
        <v>17272.53</v>
      </c>
      <c r="F156" s="161" t="s">
        <v>307</v>
      </c>
      <c r="G156" s="149" t="s">
        <v>15</v>
      </c>
      <c r="H156" s="158">
        <v>29332.358609999999</v>
      </c>
      <c r="I156" s="161" t="s">
        <v>307</v>
      </c>
      <c r="J156" s="149" t="s">
        <v>15</v>
      </c>
      <c r="K156" s="158">
        <v>10280.540000000001</v>
      </c>
      <c r="L156" s="161" t="s">
        <v>307</v>
      </c>
      <c r="M156" s="149" t="s">
        <v>15</v>
      </c>
      <c r="N156" s="158" t="s">
        <v>321</v>
      </c>
      <c r="O156" s="148" t="s">
        <v>36</v>
      </c>
      <c r="P156" s="149" t="s">
        <v>15</v>
      </c>
      <c r="Q156" s="158">
        <v>182219.28</v>
      </c>
      <c r="R156" s="161" t="s">
        <v>307</v>
      </c>
      <c r="S156" s="149" t="s">
        <v>15</v>
      </c>
      <c r="T156" s="215">
        <f t="shared" si="12"/>
        <v>859518.79999999993</v>
      </c>
      <c r="U156" s="161" t="s">
        <v>307</v>
      </c>
      <c r="V156" s="149" t="s">
        <v>15</v>
      </c>
      <c r="W156" s="215">
        <f t="shared" si="13"/>
        <v>52503.700000000004</v>
      </c>
      <c r="X156" s="161" t="s">
        <v>307</v>
      </c>
      <c r="Y156" s="149" t="s">
        <v>15</v>
      </c>
      <c r="Z156" s="88">
        <v>0</v>
      </c>
      <c r="AA156" s="161" t="s">
        <v>307</v>
      </c>
      <c r="AB156" s="149" t="s">
        <v>15</v>
      </c>
      <c r="AC156" s="220">
        <v>46690.9</v>
      </c>
      <c r="AD156" s="161" t="s">
        <v>307</v>
      </c>
      <c r="AE156" s="149" t="s">
        <v>15</v>
      </c>
      <c r="AF156" s="220">
        <v>5812.8</v>
      </c>
      <c r="AG156" s="161" t="s">
        <v>307</v>
      </c>
      <c r="AH156" s="149" t="s">
        <v>15</v>
      </c>
      <c r="AI156" s="215" t="s">
        <v>321</v>
      </c>
      <c r="AJ156" s="161" t="s">
        <v>307</v>
      </c>
      <c r="AK156" s="149" t="s">
        <v>15</v>
      </c>
      <c r="AL156" s="215" t="s">
        <v>321</v>
      </c>
      <c r="AM156" s="161" t="s">
        <v>307</v>
      </c>
      <c r="AN156" s="149" t="s">
        <v>15</v>
      </c>
      <c r="AO156" s="156">
        <f t="shared" si="11"/>
        <v>807015.1</v>
      </c>
      <c r="AP156" s="161" t="s">
        <v>307</v>
      </c>
      <c r="AQ156" s="149" t="s">
        <v>15</v>
      </c>
      <c r="AR156" s="158" t="s">
        <v>321</v>
      </c>
      <c r="AS156" s="161" t="s">
        <v>36</v>
      </c>
      <c r="AT156" s="149" t="s">
        <v>15</v>
      </c>
      <c r="AU156" s="215">
        <v>0</v>
      </c>
      <c r="AV156" s="148" t="s">
        <v>36</v>
      </c>
      <c r="AW156" s="149" t="s">
        <v>15</v>
      </c>
      <c r="AX156" s="220">
        <v>698312.9</v>
      </c>
      <c r="AY156" s="219" t="s">
        <v>307</v>
      </c>
      <c r="AZ156" s="149" t="str">
        <f>IF(ISBLANK(AX156),"","F")</f>
        <v>F</v>
      </c>
      <c r="BA156" s="220">
        <v>108702.2</v>
      </c>
      <c r="BB156" s="161" t="s">
        <v>307</v>
      </c>
      <c r="BC156" s="149" t="s">
        <v>15</v>
      </c>
      <c r="BD156" s="160">
        <v>519.04</v>
      </c>
      <c r="BE156" s="161" t="s">
        <v>307</v>
      </c>
      <c r="BF156" s="149" t="s">
        <v>15</v>
      </c>
      <c r="BG156" s="158" t="s">
        <v>321</v>
      </c>
      <c r="BH156" s="161" t="s">
        <v>36</v>
      </c>
      <c r="BI156" s="149" t="s">
        <v>15</v>
      </c>
      <c r="BJ156" s="158">
        <v>916404.18224999995</v>
      </c>
      <c r="BK156" s="161" t="s">
        <v>307</v>
      </c>
      <c r="BL156" s="149" t="s">
        <v>15</v>
      </c>
      <c r="BM156" s="158" t="s">
        <v>321</v>
      </c>
      <c r="BN156" s="161" t="s">
        <v>36</v>
      </c>
      <c r="BO156" s="149" t="s">
        <v>15</v>
      </c>
      <c r="BP156" s="158">
        <v>17272.53</v>
      </c>
      <c r="BQ156" s="161" t="s">
        <v>307</v>
      </c>
      <c r="BR156" s="149" t="s">
        <v>15</v>
      </c>
      <c r="BS156" s="158">
        <v>774336.08464999998</v>
      </c>
      <c r="BT156" s="161" t="s">
        <v>307</v>
      </c>
      <c r="BU156" s="149" t="s">
        <v>15</v>
      </c>
      <c r="BV156" s="158">
        <v>124795.56759999999</v>
      </c>
      <c r="BW156" s="161" t="s">
        <v>307</v>
      </c>
      <c r="BX156" s="149" t="s">
        <v>15</v>
      </c>
      <c r="BY156" s="158">
        <v>519.04</v>
      </c>
      <c r="BZ156" s="161" t="s">
        <v>307</v>
      </c>
      <c r="CA156" s="149" t="s">
        <v>15</v>
      </c>
      <c r="CB156" s="158">
        <v>182219.28</v>
      </c>
      <c r="CC156" s="161" t="s">
        <v>307</v>
      </c>
      <c r="CD156" s="149" t="s">
        <v>15</v>
      </c>
      <c r="CE156" s="170">
        <v>615532.41999999993</v>
      </c>
      <c r="CF156" s="161" t="s">
        <v>479</v>
      </c>
      <c r="CG156" s="149" t="str">
        <f>IF(ISBLANK(CE156),"","F")</f>
        <v>F</v>
      </c>
      <c r="CH156" s="170">
        <v>483610.07999999996</v>
      </c>
      <c r="CI156" s="161" t="str">
        <f>IF([1]input_debt!DP$21="ND","L",IF([1]input_debt!DP$21="NA","M","P"))</f>
        <v>P</v>
      </c>
      <c r="CJ156" s="149" t="str">
        <f>IF(ISBLANK(CH156),"","F")</f>
        <v>F</v>
      </c>
      <c r="CK156" s="170">
        <v>624424.0227325001</v>
      </c>
      <c r="CL156" s="161" t="str">
        <f>IF([1]input_debt!DP$24="ND","L",IF([1]input_debt!DP$24="NA","M","P"))</f>
        <v>P</v>
      </c>
      <c r="CM156" s="149" t="str">
        <f>IF(ISBLANK(CK156),"","F")</f>
        <v>F</v>
      </c>
      <c r="CN156" s="170">
        <v>474718.47951350006</v>
      </c>
      <c r="CO156" s="161" t="s">
        <v>307</v>
      </c>
      <c r="CP156" s="149" t="s">
        <v>15</v>
      </c>
      <c r="CQ156" s="158">
        <v>760233.69</v>
      </c>
      <c r="CR156" s="161" t="s">
        <v>307</v>
      </c>
      <c r="CS156" s="84" t="s">
        <v>15</v>
      </c>
      <c r="CT156" s="102"/>
    </row>
    <row r="157" spans="1:98" ht="12" customHeight="1" x14ac:dyDescent="0.2">
      <c r="A157" s="80" t="s">
        <v>474</v>
      </c>
      <c r="B157" s="160">
        <f t="shared" si="15"/>
        <v>80253.736009999993</v>
      </c>
      <c r="C157" s="161" t="s">
        <v>307</v>
      </c>
      <c r="D157" s="149" t="s">
        <v>15</v>
      </c>
      <c r="E157" s="160">
        <v>19774.27</v>
      </c>
      <c r="F157" s="161" t="s">
        <v>307</v>
      </c>
      <c r="G157" s="149" t="s">
        <v>15</v>
      </c>
      <c r="H157" s="158">
        <v>30092.87601</v>
      </c>
      <c r="I157" s="161" t="s">
        <v>307</v>
      </c>
      <c r="J157" s="149" t="s">
        <v>15</v>
      </c>
      <c r="K157" s="158">
        <v>30386.59</v>
      </c>
      <c r="L157" s="161" t="s">
        <v>307</v>
      </c>
      <c r="M157" s="149" t="s">
        <v>15</v>
      </c>
      <c r="N157" s="158" t="s">
        <v>321</v>
      </c>
      <c r="O157" s="148" t="s">
        <v>36</v>
      </c>
      <c r="P157" s="149" t="s">
        <v>15</v>
      </c>
      <c r="Q157" s="158">
        <v>183254.67</v>
      </c>
      <c r="R157" s="161" t="s">
        <v>307</v>
      </c>
      <c r="S157" s="149" t="s">
        <v>15</v>
      </c>
      <c r="T157" s="215">
        <f t="shared" si="12"/>
        <v>884554.12806880008</v>
      </c>
      <c r="U157" s="161" t="s">
        <v>307</v>
      </c>
      <c r="V157" s="149" t="s">
        <v>15</v>
      </c>
      <c r="W157" s="215">
        <f t="shared" si="13"/>
        <v>54836.68</v>
      </c>
      <c r="X157" s="161" t="s">
        <v>307</v>
      </c>
      <c r="Y157" s="149" t="s">
        <v>15</v>
      </c>
      <c r="Z157" s="88">
        <v>0</v>
      </c>
      <c r="AA157" s="161" t="s">
        <v>307</v>
      </c>
      <c r="AB157" s="149" t="s">
        <v>15</v>
      </c>
      <c r="AC157" s="220">
        <v>50804.01</v>
      </c>
      <c r="AD157" s="161" t="s">
        <v>307</v>
      </c>
      <c r="AE157" s="149" t="s">
        <v>15</v>
      </c>
      <c r="AF157" s="220">
        <v>4032.67</v>
      </c>
      <c r="AG157" s="161" t="s">
        <v>307</v>
      </c>
      <c r="AH157" s="149" t="s">
        <v>15</v>
      </c>
      <c r="AI157" s="215" t="s">
        <v>321</v>
      </c>
      <c r="AJ157" s="161" t="s">
        <v>307</v>
      </c>
      <c r="AK157" s="149" t="s">
        <v>15</v>
      </c>
      <c r="AL157" s="215" t="s">
        <v>321</v>
      </c>
      <c r="AM157" s="161" t="s">
        <v>307</v>
      </c>
      <c r="AN157" s="149" t="s">
        <v>15</v>
      </c>
      <c r="AO157" s="156">
        <f t="shared" si="11"/>
        <v>829717.44806880003</v>
      </c>
      <c r="AP157" s="161" t="s">
        <v>307</v>
      </c>
      <c r="AQ157" s="149" t="s">
        <v>15</v>
      </c>
      <c r="AR157" s="158" t="s">
        <v>321</v>
      </c>
      <c r="AS157" s="161" t="s">
        <v>36</v>
      </c>
      <c r="AT157" s="149" t="s">
        <v>15</v>
      </c>
      <c r="AU157" s="215">
        <v>0</v>
      </c>
      <c r="AV157" s="148" t="s">
        <v>36</v>
      </c>
      <c r="AW157" s="149" t="s">
        <v>15</v>
      </c>
      <c r="AX157" s="220">
        <v>704949.26133200002</v>
      </c>
      <c r="AY157" s="219" t="s">
        <v>307</v>
      </c>
      <c r="AZ157" s="149" t="s">
        <v>15</v>
      </c>
      <c r="BA157" s="220">
        <v>124768.18673680001</v>
      </c>
      <c r="BB157" s="161" t="s">
        <v>307</v>
      </c>
      <c r="BC157" s="149" t="s">
        <v>15</v>
      </c>
      <c r="BD157" s="160">
        <v>228.84</v>
      </c>
      <c r="BE157" s="161" t="s">
        <v>307</v>
      </c>
      <c r="BF157" s="149" t="s">
        <v>15</v>
      </c>
      <c r="BG157" s="158" t="s">
        <v>321</v>
      </c>
      <c r="BH157" s="161" t="s">
        <v>36</v>
      </c>
      <c r="BI157" s="149" t="s">
        <v>15</v>
      </c>
      <c r="BJ157" s="158">
        <v>964807.87219000002</v>
      </c>
      <c r="BK157" s="161" t="s">
        <v>307</v>
      </c>
      <c r="BL157" s="149" t="s">
        <v>15</v>
      </c>
      <c r="BM157" s="158" t="s">
        <v>321</v>
      </c>
      <c r="BN157" s="161" t="s">
        <v>36</v>
      </c>
      <c r="BO157" s="149" t="s">
        <v>15</v>
      </c>
      <c r="BP157" s="158">
        <v>19774.27</v>
      </c>
      <c r="BQ157" s="161" t="s">
        <v>307</v>
      </c>
      <c r="BR157" s="149" t="s">
        <v>15</v>
      </c>
      <c r="BS157" s="158">
        <v>785846.15086000005</v>
      </c>
      <c r="BT157" s="161" t="s">
        <v>307</v>
      </c>
      <c r="BU157" s="149" t="s">
        <v>15</v>
      </c>
      <c r="BV157" s="158">
        <v>159187.45133000001</v>
      </c>
      <c r="BW157" s="161" t="s">
        <v>307</v>
      </c>
      <c r="BX157" s="149" t="s">
        <v>15</v>
      </c>
      <c r="BY157" s="158">
        <v>228.84</v>
      </c>
      <c r="BZ157" s="161" t="s">
        <v>307</v>
      </c>
      <c r="CA157" s="149" t="s">
        <v>15</v>
      </c>
      <c r="CB157" s="158">
        <v>183254.67</v>
      </c>
      <c r="CC157" s="161" t="s">
        <v>307</v>
      </c>
      <c r="CD157" s="149" t="s">
        <v>15</v>
      </c>
      <c r="CE157" s="170">
        <v>651504.51</v>
      </c>
      <c r="CF157" s="161" t="s">
        <v>307</v>
      </c>
      <c r="CG157" s="149" t="s">
        <v>15</v>
      </c>
      <c r="CH157" s="170">
        <v>496786.87</v>
      </c>
      <c r="CI157" s="161" t="s">
        <v>307</v>
      </c>
      <c r="CJ157" s="149" t="s">
        <v>15</v>
      </c>
      <c r="CK157" s="170">
        <v>669140.14006000001</v>
      </c>
      <c r="CL157" s="161" t="s">
        <v>307</v>
      </c>
      <c r="CM157" s="149" t="s">
        <v>15</v>
      </c>
      <c r="CN157" s="170">
        <v>479151.24213319999</v>
      </c>
      <c r="CO157" s="161" t="s">
        <v>307</v>
      </c>
      <c r="CP157" s="149" t="s">
        <v>15</v>
      </c>
      <c r="CQ157" s="158">
        <v>751768.49</v>
      </c>
      <c r="CR157" s="161" t="s">
        <v>307</v>
      </c>
      <c r="CS157" s="84" t="s">
        <v>15</v>
      </c>
      <c r="CT157" s="102"/>
    </row>
    <row r="158" spans="1:98" ht="12" customHeight="1" x14ac:dyDescent="0.2">
      <c r="A158" s="80" t="s">
        <v>476</v>
      </c>
      <c r="B158" s="160">
        <f t="shared" si="15"/>
        <v>76111.839930000002</v>
      </c>
      <c r="C158" s="161" t="s">
        <v>479</v>
      </c>
      <c r="D158" s="149" t="s">
        <v>15</v>
      </c>
      <c r="E158" s="160">
        <v>18203.7</v>
      </c>
      <c r="F158" s="161" t="s">
        <v>479</v>
      </c>
      <c r="G158" s="149" t="s">
        <v>15</v>
      </c>
      <c r="H158" s="158">
        <v>28115.289929999999</v>
      </c>
      <c r="I158" s="161" t="s">
        <v>479</v>
      </c>
      <c r="J158" s="149" t="s">
        <v>15</v>
      </c>
      <c r="K158" s="158">
        <v>29792.85</v>
      </c>
      <c r="L158" s="161" t="s">
        <v>479</v>
      </c>
      <c r="M158" s="149" t="s">
        <v>15</v>
      </c>
      <c r="N158" s="158" t="s">
        <v>321</v>
      </c>
      <c r="O158" s="148" t="s">
        <v>36</v>
      </c>
      <c r="P158" s="149" t="s">
        <v>15</v>
      </c>
      <c r="Q158" s="158">
        <v>178683.21</v>
      </c>
      <c r="R158" s="161" t="s">
        <v>479</v>
      </c>
      <c r="S158" s="149" t="s">
        <v>15</v>
      </c>
      <c r="T158" s="215">
        <f t="shared" si="12"/>
        <v>922074.59999999986</v>
      </c>
      <c r="U158" s="161" t="s">
        <v>307</v>
      </c>
      <c r="V158" s="149" t="s">
        <v>15</v>
      </c>
      <c r="W158" s="215">
        <f t="shared" si="13"/>
        <v>63380.091497500005</v>
      </c>
      <c r="X158" s="161" t="s">
        <v>307</v>
      </c>
      <c r="Y158" s="149" t="s">
        <v>15</v>
      </c>
      <c r="Z158" s="88">
        <v>0</v>
      </c>
      <c r="AA158" s="161" t="s">
        <v>307</v>
      </c>
      <c r="AB158" s="149" t="s">
        <v>15</v>
      </c>
      <c r="AC158" s="220">
        <v>59854.383951500007</v>
      </c>
      <c r="AD158" s="161" t="s">
        <v>307</v>
      </c>
      <c r="AE158" s="149" t="s">
        <v>15</v>
      </c>
      <c r="AF158" s="220">
        <v>3525.7075460000005</v>
      </c>
      <c r="AG158" s="161" t="s">
        <v>307</v>
      </c>
      <c r="AH158" s="149" t="s">
        <v>15</v>
      </c>
      <c r="AI158" s="215" t="s">
        <v>321</v>
      </c>
      <c r="AJ158" s="161" t="s">
        <v>307</v>
      </c>
      <c r="AK158" s="149" t="s">
        <v>15</v>
      </c>
      <c r="AL158" s="215" t="s">
        <v>321</v>
      </c>
      <c r="AM158" s="161" t="s">
        <v>307</v>
      </c>
      <c r="AN158" s="149" t="s">
        <v>15</v>
      </c>
      <c r="AO158" s="156">
        <f t="shared" si="11"/>
        <v>858694.5085024999</v>
      </c>
      <c r="AP158" s="161" t="s">
        <v>479</v>
      </c>
      <c r="AQ158" s="149" t="s">
        <v>15</v>
      </c>
      <c r="AR158" s="158" t="s">
        <v>321</v>
      </c>
      <c r="AS158" s="161" t="s">
        <v>36</v>
      </c>
      <c r="AT158" s="149" t="s">
        <v>15</v>
      </c>
      <c r="AU158" s="215">
        <v>0</v>
      </c>
      <c r="AV158" s="148" t="s">
        <v>36</v>
      </c>
      <c r="AW158" s="149" t="s">
        <v>15</v>
      </c>
      <c r="AX158" s="220">
        <v>728146.83604849991</v>
      </c>
      <c r="AY158" s="161" t="s">
        <v>479</v>
      </c>
      <c r="AZ158" s="149" t="s">
        <v>15</v>
      </c>
      <c r="BA158" s="220">
        <v>130547.672454</v>
      </c>
      <c r="BB158" s="161" t="s">
        <v>479</v>
      </c>
      <c r="BC158" s="149" t="s">
        <v>15</v>
      </c>
      <c r="BD158" s="160">
        <v>171.54</v>
      </c>
      <c r="BE158" s="161" t="s">
        <v>479</v>
      </c>
      <c r="BF158" s="149" t="s">
        <v>15</v>
      </c>
      <c r="BG158" s="158" t="s">
        <v>321</v>
      </c>
      <c r="BH158" s="161" t="s">
        <v>36</v>
      </c>
      <c r="BI158" s="149" t="s">
        <v>15</v>
      </c>
      <c r="BJ158" s="158">
        <v>998186.44484000001</v>
      </c>
      <c r="BK158" s="161" t="s">
        <v>479</v>
      </c>
      <c r="BL158" s="149" t="s">
        <v>15</v>
      </c>
      <c r="BM158" s="158" t="s">
        <v>321</v>
      </c>
      <c r="BN158" s="161" t="s">
        <v>36</v>
      </c>
      <c r="BO158" s="149" t="s">
        <v>15</v>
      </c>
      <c r="BP158" s="158">
        <v>18203.7</v>
      </c>
      <c r="BQ158" s="161" t="s">
        <v>479</v>
      </c>
      <c r="BR158" s="149" t="s">
        <v>15</v>
      </c>
      <c r="BS158" s="158">
        <v>816116.51732999994</v>
      </c>
      <c r="BT158" s="161" t="s">
        <v>479</v>
      </c>
      <c r="BU158" s="149" t="s">
        <v>15</v>
      </c>
      <c r="BV158" s="158">
        <v>163866.22751</v>
      </c>
      <c r="BW158" s="161" t="s">
        <v>479</v>
      </c>
      <c r="BX158" s="149" t="s">
        <v>15</v>
      </c>
      <c r="BY158" s="158">
        <v>171.54</v>
      </c>
      <c r="BZ158" s="161" t="s">
        <v>479</v>
      </c>
      <c r="CA158" s="149" t="s">
        <v>15</v>
      </c>
      <c r="CB158" s="158">
        <v>178683.21</v>
      </c>
      <c r="CC158" s="161" t="s">
        <v>479</v>
      </c>
      <c r="CD158" s="149" t="s">
        <v>15</v>
      </c>
      <c r="CE158" s="170">
        <v>658216.35</v>
      </c>
      <c r="CF158" s="161" t="s">
        <v>479</v>
      </c>
      <c r="CG158" s="149" t="s">
        <v>15</v>
      </c>
      <c r="CH158" s="170">
        <v>518824.84</v>
      </c>
      <c r="CI158" s="161" t="s">
        <v>479</v>
      </c>
      <c r="CJ158" s="149" t="s">
        <v>15</v>
      </c>
      <c r="CK158" s="170">
        <v>681720.08599999989</v>
      </c>
      <c r="CL158" s="161" t="s">
        <v>479</v>
      </c>
      <c r="CM158" s="149" t="s">
        <v>15</v>
      </c>
      <c r="CN158" s="170">
        <v>495321.10883490992</v>
      </c>
      <c r="CO158" s="161" t="s">
        <v>479</v>
      </c>
      <c r="CP158" s="149" t="s">
        <v>15</v>
      </c>
      <c r="CQ158" s="158">
        <v>780655.58</v>
      </c>
      <c r="CR158" s="161" t="s">
        <v>479</v>
      </c>
      <c r="CS158" s="84" t="s">
        <v>15</v>
      </c>
      <c r="CT158" s="102"/>
    </row>
    <row r="159" spans="1:98" ht="12" customHeight="1" x14ac:dyDescent="0.2">
      <c r="A159" s="80" t="s">
        <v>478</v>
      </c>
      <c r="B159" s="160">
        <f>IF(OR(
     ISBLANK(K159),K159="NaN",
     ISBLANK(H159),H159="NaN"),
  "NaN", SUM(E159,K159,H159)
)</f>
        <v>64619.760219999996</v>
      </c>
      <c r="C159" s="161" t="s">
        <v>479</v>
      </c>
      <c r="D159" s="149" t="s">
        <v>15</v>
      </c>
      <c r="E159" s="160">
        <v>20786.169999999998</v>
      </c>
      <c r="F159" s="161" t="s">
        <v>479</v>
      </c>
      <c r="G159" s="149" t="s">
        <v>15</v>
      </c>
      <c r="H159" s="158">
        <v>26838.660220000002</v>
      </c>
      <c r="I159" s="161" t="s">
        <v>479</v>
      </c>
      <c r="J159" s="149" t="s">
        <v>15</v>
      </c>
      <c r="K159" s="158">
        <v>16994.93</v>
      </c>
      <c r="L159" s="161" t="s">
        <v>479</v>
      </c>
      <c r="M159" s="149" t="s">
        <v>15</v>
      </c>
      <c r="N159" s="158" t="s">
        <v>321</v>
      </c>
      <c r="O159" s="148" t="s">
        <v>36</v>
      </c>
      <c r="P159" s="149" t="s">
        <v>15</v>
      </c>
      <c r="Q159" s="158">
        <v>183887.06</v>
      </c>
      <c r="R159" s="161" t="s">
        <v>479</v>
      </c>
      <c r="S159" s="149" t="s">
        <v>15</v>
      </c>
      <c r="T159" s="215">
        <f>W159+AO159</f>
        <v>975237.7</v>
      </c>
      <c r="U159" s="161" t="s">
        <v>307</v>
      </c>
      <c r="V159" s="149" t="s">
        <v>15</v>
      </c>
      <c r="W159" s="215">
        <f t="shared" si="13"/>
        <v>89537.095974900003</v>
      </c>
      <c r="X159" s="161" t="s">
        <v>307</v>
      </c>
      <c r="Y159" s="149" t="s">
        <v>15</v>
      </c>
      <c r="Z159" s="88">
        <v>0</v>
      </c>
      <c r="AA159" s="161" t="s">
        <v>307</v>
      </c>
      <c r="AB159" s="149" t="s">
        <v>15</v>
      </c>
      <c r="AC159" s="220">
        <v>84261.566330500005</v>
      </c>
      <c r="AD159" s="219" t="s">
        <v>307</v>
      </c>
      <c r="AE159" s="217" t="s">
        <v>15</v>
      </c>
      <c r="AF159" s="220">
        <v>5275.5296443999987</v>
      </c>
      <c r="AG159" s="161" t="s">
        <v>307</v>
      </c>
      <c r="AH159" s="149" t="s">
        <v>15</v>
      </c>
      <c r="AI159" s="215" t="s">
        <v>321</v>
      </c>
      <c r="AJ159" s="161" t="s">
        <v>307</v>
      </c>
      <c r="AK159" s="149" t="s">
        <v>15</v>
      </c>
      <c r="AL159" s="215" t="s">
        <v>321</v>
      </c>
      <c r="AM159" s="161" t="s">
        <v>307</v>
      </c>
      <c r="AN159" s="149" t="s">
        <v>15</v>
      </c>
      <c r="AO159" s="156">
        <f t="shared" si="11"/>
        <v>885700.60402509989</v>
      </c>
      <c r="AP159" s="161" t="s">
        <v>479</v>
      </c>
      <c r="AQ159" s="149" t="s">
        <v>15</v>
      </c>
      <c r="AR159" s="158" t="s">
        <v>321</v>
      </c>
      <c r="AS159" s="161" t="s">
        <v>36</v>
      </c>
      <c r="AT159" s="149" t="s">
        <v>15</v>
      </c>
      <c r="AU159" s="215">
        <v>0</v>
      </c>
      <c r="AV159" s="148" t="s">
        <v>36</v>
      </c>
      <c r="AW159" s="149" t="s">
        <v>15</v>
      </c>
      <c r="AX159" s="220">
        <v>744691.32366949995</v>
      </c>
      <c r="AY159" s="219" t="s">
        <v>479</v>
      </c>
      <c r="AZ159" s="217" t="s">
        <v>15</v>
      </c>
      <c r="BA159" s="220">
        <v>141009.2803556</v>
      </c>
      <c r="BB159" s="161" t="s">
        <v>479</v>
      </c>
      <c r="BC159" s="149" t="s">
        <v>15</v>
      </c>
      <c r="BD159" s="160">
        <v>171.57</v>
      </c>
      <c r="BE159" s="161" t="s">
        <v>479</v>
      </c>
      <c r="BF159" s="149" t="s">
        <v>15</v>
      </c>
      <c r="BG159" s="158" t="s">
        <v>321</v>
      </c>
      <c r="BH159" s="161" t="s">
        <v>36</v>
      </c>
      <c r="BI159" s="149" t="s">
        <v>15</v>
      </c>
      <c r="BJ159" s="158">
        <v>1039857.45527</v>
      </c>
      <c r="BK159" s="161" t="s">
        <v>479</v>
      </c>
      <c r="BL159" s="149" t="s">
        <v>15</v>
      </c>
      <c r="BM159" s="158" t="s">
        <v>321</v>
      </c>
      <c r="BN159" s="161" t="s">
        <v>36</v>
      </c>
      <c r="BO159" s="149" t="s">
        <v>15</v>
      </c>
      <c r="BP159" s="158">
        <v>20786.169999999998</v>
      </c>
      <c r="BQ159" s="161" t="s">
        <v>479</v>
      </c>
      <c r="BR159" s="149" t="s">
        <v>15</v>
      </c>
      <c r="BS159" s="158">
        <v>855791.54845</v>
      </c>
      <c r="BT159" s="161" t="s">
        <v>479</v>
      </c>
      <c r="BU159" s="149" t="s">
        <v>15</v>
      </c>
      <c r="BV159" s="158">
        <v>163279.73681999999</v>
      </c>
      <c r="BW159" s="161" t="s">
        <v>479</v>
      </c>
      <c r="BX159" s="149" t="s">
        <v>15</v>
      </c>
      <c r="BY159" s="158">
        <v>171.57</v>
      </c>
      <c r="BZ159" s="161" t="s">
        <v>479</v>
      </c>
      <c r="CA159" s="149" t="s">
        <v>15</v>
      </c>
      <c r="CB159" s="158">
        <v>183887.06</v>
      </c>
      <c r="CC159" s="161" t="s">
        <v>479</v>
      </c>
      <c r="CD159" s="149" t="s">
        <v>15</v>
      </c>
      <c r="CE159" s="170">
        <v>669520.42999999993</v>
      </c>
      <c r="CF159" s="161" t="s">
        <v>479</v>
      </c>
      <c r="CG159" s="149" t="s">
        <v>15</v>
      </c>
      <c r="CH159" s="170">
        <v>554395.65999999992</v>
      </c>
      <c r="CI159" s="161" t="s">
        <v>479</v>
      </c>
      <c r="CJ159" s="149" t="s">
        <v>15</v>
      </c>
      <c r="CK159" s="170">
        <v>706282.54009999998</v>
      </c>
      <c r="CL159" s="161" t="s">
        <v>479</v>
      </c>
      <c r="CM159" s="149" t="s">
        <v>15</v>
      </c>
      <c r="CN159" s="170">
        <v>517633.5451702</v>
      </c>
      <c r="CO159" s="161" t="s">
        <v>479</v>
      </c>
      <c r="CP159" s="149" t="s">
        <v>15</v>
      </c>
      <c r="CQ159" s="158">
        <v>826802.92</v>
      </c>
      <c r="CR159" s="161" t="s">
        <v>479</v>
      </c>
      <c r="CS159" s="84" t="s">
        <v>15</v>
      </c>
      <c r="CT159" s="102"/>
    </row>
    <row r="160" spans="1:98" ht="12" customHeight="1" x14ac:dyDescent="0.2">
      <c r="A160" s="80"/>
      <c r="B160" s="160"/>
      <c r="C160" s="161"/>
      <c r="D160" s="149"/>
      <c r="E160" s="160"/>
      <c r="F160" s="161"/>
      <c r="G160" s="149"/>
      <c r="H160" s="158"/>
      <c r="I160" s="161"/>
      <c r="J160" s="149"/>
      <c r="K160" s="158"/>
      <c r="L160" s="161"/>
      <c r="M160" s="149"/>
      <c r="N160" s="158"/>
      <c r="O160" s="161"/>
      <c r="P160" s="149"/>
      <c r="Q160" s="158"/>
      <c r="R160" s="161"/>
      <c r="S160" s="149"/>
      <c r="T160" s="158"/>
      <c r="U160" s="161"/>
      <c r="V160" s="149"/>
      <c r="W160" s="158"/>
      <c r="X160" s="161"/>
      <c r="Y160" s="149"/>
      <c r="Z160" s="158"/>
      <c r="AA160" s="161"/>
      <c r="AB160" s="149"/>
      <c r="AC160" s="158"/>
      <c r="AD160" s="161"/>
      <c r="AE160" s="149"/>
      <c r="AF160" s="158"/>
      <c r="AG160" s="161"/>
      <c r="AH160" s="149"/>
      <c r="AI160" s="158"/>
      <c r="AJ160" s="161"/>
      <c r="AK160" s="149"/>
      <c r="AL160" s="158"/>
      <c r="AM160" s="161"/>
      <c r="AN160" s="149"/>
      <c r="AO160" s="160"/>
      <c r="AP160" s="161"/>
      <c r="AQ160" s="149"/>
      <c r="AR160" s="158"/>
      <c r="AS160" s="161"/>
      <c r="AT160" s="149"/>
      <c r="AU160" s="158"/>
      <c r="AV160" s="161"/>
      <c r="AW160" s="149"/>
      <c r="AX160" s="158"/>
      <c r="AY160" s="161"/>
      <c r="AZ160" s="149"/>
      <c r="BA160" s="158"/>
      <c r="BB160" s="161"/>
      <c r="BC160" s="149"/>
      <c r="BD160" s="160"/>
      <c r="BE160" s="161"/>
      <c r="BF160" s="149"/>
      <c r="BG160" s="158"/>
      <c r="BH160" s="161"/>
      <c r="BI160" s="149"/>
      <c r="BJ160" s="158"/>
      <c r="BK160" s="161"/>
      <c r="BL160" s="149"/>
      <c r="BM160" s="158"/>
      <c r="BN160" s="161"/>
      <c r="BO160" s="149"/>
      <c r="BP160" s="158"/>
      <c r="BQ160" s="161"/>
      <c r="BR160" s="149"/>
      <c r="BS160" s="158"/>
      <c r="BT160" s="161"/>
      <c r="BU160" s="149"/>
      <c r="BV160" s="158"/>
      <c r="BW160" s="161"/>
      <c r="BX160" s="149"/>
      <c r="BY160" s="158"/>
      <c r="BZ160" s="161"/>
      <c r="CA160" s="149"/>
      <c r="CB160" s="158"/>
      <c r="CC160" s="161"/>
      <c r="CD160" s="149"/>
      <c r="CE160" s="158"/>
      <c r="CF160" s="161"/>
      <c r="CG160" s="149"/>
      <c r="CH160" s="158"/>
      <c r="CI160" s="161"/>
      <c r="CJ160" s="149"/>
      <c r="CK160" s="158"/>
      <c r="CL160" s="161"/>
      <c r="CM160" s="149"/>
      <c r="CN160" s="158"/>
      <c r="CO160" s="161"/>
      <c r="CP160" s="149"/>
      <c r="CQ160" s="158"/>
      <c r="CR160" s="161"/>
      <c r="CS160" s="84"/>
    </row>
    <row r="161" spans="1:97" ht="12" customHeight="1" x14ac:dyDescent="0.2">
      <c r="A161" s="80"/>
      <c r="B161" s="160"/>
      <c r="C161" s="161"/>
      <c r="D161" s="149"/>
      <c r="E161" s="160"/>
      <c r="F161" s="161"/>
      <c r="G161" s="149"/>
      <c r="H161" s="158"/>
      <c r="I161" s="161"/>
      <c r="J161" s="149"/>
      <c r="K161" s="158"/>
      <c r="L161" s="161"/>
      <c r="M161" s="149"/>
      <c r="N161" s="158"/>
      <c r="O161" s="161"/>
      <c r="P161" s="149"/>
      <c r="Q161" s="158"/>
      <c r="R161" s="161"/>
      <c r="S161" s="149"/>
      <c r="T161" s="158"/>
      <c r="U161" s="161"/>
      <c r="V161" s="149"/>
      <c r="W161" s="158"/>
      <c r="X161" s="161"/>
      <c r="Y161" s="149"/>
      <c r="Z161" s="158"/>
      <c r="AA161" s="161"/>
      <c r="AB161" s="149"/>
      <c r="AC161" s="158"/>
      <c r="AD161" s="161"/>
      <c r="AE161" s="149"/>
      <c r="AF161" s="158"/>
      <c r="AG161" s="161"/>
      <c r="AH161" s="149"/>
      <c r="AI161" s="158"/>
      <c r="AJ161" s="161"/>
      <c r="AK161" s="149"/>
      <c r="AL161" s="158"/>
      <c r="AM161" s="161"/>
      <c r="AN161" s="149"/>
      <c r="AO161" s="160"/>
      <c r="AP161" s="161"/>
      <c r="AQ161" s="149"/>
      <c r="AR161" s="158"/>
      <c r="AS161" s="161"/>
      <c r="AT161" s="149"/>
      <c r="AU161" s="158"/>
      <c r="AV161" s="161"/>
      <c r="AW161" s="149"/>
      <c r="AX161" s="158"/>
      <c r="AY161" s="161"/>
      <c r="AZ161" s="149"/>
      <c r="BA161" s="158"/>
      <c r="BB161" s="161"/>
      <c r="BC161" s="149"/>
      <c r="BD161" s="160"/>
      <c r="BE161" s="161"/>
      <c r="BF161" s="149"/>
      <c r="BG161" s="158"/>
      <c r="BH161" s="161"/>
      <c r="BI161" s="149"/>
      <c r="BJ161" s="158"/>
      <c r="BK161" s="161"/>
      <c r="BL161" s="149"/>
      <c r="BM161" s="158"/>
      <c r="BN161" s="161"/>
      <c r="BO161" s="149"/>
      <c r="BP161" s="158"/>
      <c r="BQ161" s="161"/>
      <c r="BR161" s="149"/>
      <c r="BS161" s="158"/>
      <c r="BT161" s="161"/>
      <c r="BU161" s="149"/>
      <c r="BV161" s="158"/>
      <c r="BW161" s="161"/>
      <c r="BX161" s="149"/>
      <c r="BY161" s="158"/>
      <c r="BZ161" s="161"/>
      <c r="CA161" s="149"/>
      <c r="CB161" s="158"/>
      <c r="CC161" s="161"/>
      <c r="CD161" s="149"/>
      <c r="CE161" s="158"/>
      <c r="CF161" s="161"/>
      <c r="CG161" s="149"/>
      <c r="CH161" s="158"/>
      <c r="CI161" s="161"/>
      <c r="CJ161" s="149"/>
      <c r="CK161" s="158"/>
      <c r="CL161" s="161"/>
      <c r="CM161" s="149"/>
      <c r="CN161" s="158"/>
      <c r="CO161" s="161"/>
      <c r="CP161" s="149"/>
      <c r="CQ161" s="158"/>
      <c r="CR161" s="161"/>
      <c r="CS161" s="84"/>
    </row>
    <row r="162" spans="1:97" ht="12" customHeight="1" x14ac:dyDescent="0.2">
      <c r="A162" s="80"/>
      <c r="B162" s="160"/>
      <c r="C162" s="161"/>
      <c r="D162" s="149"/>
      <c r="E162" s="160"/>
      <c r="F162" s="161"/>
      <c r="G162" s="149"/>
      <c r="H162" s="158"/>
      <c r="I162" s="161"/>
      <c r="J162" s="149"/>
      <c r="K162" s="158"/>
      <c r="L162" s="161"/>
      <c r="M162" s="149"/>
      <c r="N162" s="158"/>
      <c r="O162" s="161"/>
      <c r="P162" s="149"/>
      <c r="Q162" s="158"/>
      <c r="R162" s="161"/>
      <c r="S162" s="149"/>
      <c r="T162" s="158"/>
      <c r="U162" s="161"/>
      <c r="V162" s="149"/>
      <c r="W162" s="158"/>
      <c r="X162" s="161"/>
      <c r="Y162" s="149"/>
      <c r="Z162" s="158"/>
      <c r="AA162" s="161"/>
      <c r="AB162" s="149"/>
      <c r="AC162" s="158"/>
      <c r="AD162" s="161"/>
      <c r="AE162" s="149"/>
      <c r="AF162" s="158"/>
      <c r="AG162" s="161"/>
      <c r="AH162" s="149"/>
      <c r="AI162" s="158"/>
      <c r="AJ162" s="161"/>
      <c r="AK162" s="149"/>
      <c r="AL162" s="158"/>
      <c r="AM162" s="161"/>
      <c r="AN162" s="149"/>
      <c r="AO162" s="160"/>
      <c r="AP162" s="161"/>
      <c r="AQ162" s="149"/>
      <c r="AR162" s="158"/>
      <c r="AS162" s="161"/>
      <c r="AT162" s="149"/>
      <c r="AU162" s="158"/>
      <c r="AV162" s="161"/>
      <c r="AW162" s="149"/>
      <c r="AX162" s="158"/>
      <c r="AY162" s="161"/>
      <c r="AZ162" s="149"/>
      <c r="BA162" s="158"/>
      <c r="BB162" s="161"/>
      <c r="BC162" s="149"/>
      <c r="BD162" s="160"/>
      <c r="BE162" s="161"/>
      <c r="BF162" s="149"/>
      <c r="BG162" s="158"/>
      <c r="BH162" s="161"/>
      <c r="BI162" s="149"/>
      <c r="BJ162" s="158"/>
      <c r="BK162" s="161"/>
      <c r="BL162" s="149"/>
      <c r="BM162" s="158"/>
      <c r="BN162" s="161"/>
      <c r="BO162" s="149"/>
      <c r="BP162" s="158"/>
      <c r="BQ162" s="161"/>
      <c r="BR162" s="149"/>
      <c r="BS162" s="158"/>
      <c r="BT162" s="161"/>
      <c r="BU162" s="149"/>
      <c r="BV162" s="158"/>
      <c r="BW162" s="161"/>
      <c r="BX162" s="149"/>
      <c r="BY162" s="158"/>
      <c r="BZ162" s="161"/>
      <c r="CA162" s="149"/>
      <c r="CB162" s="158"/>
      <c r="CC162" s="161"/>
      <c r="CD162" s="149"/>
      <c r="CE162" s="158"/>
      <c r="CF162" s="161"/>
      <c r="CG162" s="149"/>
      <c r="CH162" s="158"/>
      <c r="CI162" s="161"/>
      <c r="CJ162" s="149"/>
      <c r="CK162" s="158"/>
      <c r="CL162" s="161"/>
      <c r="CM162" s="149"/>
      <c r="CN162" s="158"/>
      <c r="CO162" s="161"/>
      <c r="CP162" s="149"/>
      <c r="CQ162" s="158"/>
      <c r="CR162" s="161"/>
      <c r="CS162" s="84"/>
    </row>
    <row r="163" spans="1:97" ht="12" customHeight="1" x14ac:dyDescent="0.2">
      <c r="A163" s="80"/>
      <c r="B163" s="160"/>
      <c r="C163" s="161"/>
      <c r="D163" s="149"/>
      <c r="E163" s="160"/>
      <c r="F163" s="161"/>
      <c r="G163" s="149"/>
      <c r="H163" s="158"/>
      <c r="I163" s="161"/>
      <c r="J163" s="149"/>
      <c r="K163" s="158"/>
      <c r="L163" s="161"/>
      <c r="M163" s="149"/>
      <c r="N163" s="158"/>
      <c r="O163" s="161"/>
      <c r="P163" s="149"/>
      <c r="Q163" s="158"/>
      <c r="R163" s="161"/>
      <c r="S163" s="149"/>
      <c r="T163" s="158"/>
      <c r="U163" s="161"/>
      <c r="V163" s="149"/>
      <c r="W163" s="158"/>
      <c r="X163" s="161"/>
      <c r="Y163" s="149"/>
      <c r="Z163" s="158"/>
      <c r="AA163" s="161"/>
      <c r="AB163" s="149"/>
      <c r="AC163" s="158"/>
      <c r="AD163" s="161"/>
      <c r="AE163" s="149"/>
      <c r="AF163" s="158"/>
      <c r="AG163" s="161"/>
      <c r="AH163" s="149"/>
      <c r="AI163" s="158"/>
      <c r="AJ163" s="161"/>
      <c r="AK163" s="149"/>
      <c r="AL163" s="158"/>
      <c r="AM163" s="161"/>
      <c r="AN163" s="149"/>
      <c r="AO163" s="160"/>
      <c r="AP163" s="161"/>
      <c r="AQ163" s="149"/>
      <c r="AR163" s="158"/>
      <c r="AS163" s="161"/>
      <c r="AT163" s="149"/>
      <c r="AU163" s="158"/>
      <c r="AV163" s="161"/>
      <c r="AW163" s="149"/>
      <c r="AX163" s="158"/>
      <c r="AY163" s="161"/>
      <c r="AZ163" s="149"/>
      <c r="BA163" s="158"/>
      <c r="BB163" s="161"/>
      <c r="BC163" s="149"/>
      <c r="BD163" s="160"/>
      <c r="BE163" s="161"/>
      <c r="BF163" s="149"/>
      <c r="BG163" s="158"/>
      <c r="BH163" s="161"/>
      <c r="BI163" s="149"/>
      <c r="BJ163" s="158"/>
      <c r="BK163" s="161"/>
      <c r="BL163" s="149"/>
      <c r="BM163" s="158"/>
      <c r="BN163" s="161"/>
      <c r="BO163" s="149"/>
      <c r="BP163" s="158"/>
      <c r="BQ163" s="161"/>
      <c r="BR163" s="149"/>
      <c r="BS163" s="158"/>
      <c r="BT163" s="161"/>
      <c r="BU163" s="149"/>
      <c r="BV163" s="158"/>
      <c r="BW163" s="161"/>
      <c r="BX163" s="149"/>
      <c r="BY163" s="158"/>
      <c r="BZ163" s="161"/>
      <c r="CA163" s="149"/>
      <c r="CB163" s="158"/>
      <c r="CC163" s="161"/>
      <c r="CD163" s="149"/>
      <c r="CE163" s="158"/>
      <c r="CF163" s="161"/>
      <c r="CG163" s="149"/>
      <c r="CH163" s="158"/>
      <c r="CI163" s="161"/>
      <c r="CJ163" s="149"/>
      <c r="CK163" s="158"/>
      <c r="CL163" s="161"/>
      <c r="CM163" s="149"/>
      <c r="CN163" s="158"/>
      <c r="CO163" s="161"/>
      <c r="CP163" s="149"/>
      <c r="CQ163" s="158"/>
      <c r="CR163" s="161"/>
      <c r="CS163" s="84"/>
    </row>
    <row r="164" spans="1:97" ht="12" customHeight="1" x14ac:dyDescent="0.2">
      <c r="A164" s="80"/>
      <c r="B164" s="160"/>
      <c r="C164" s="161"/>
      <c r="D164" s="149"/>
      <c r="E164" s="160"/>
      <c r="F164" s="161"/>
      <c r="G164" s="149"/>
      <c r="H164" s="158"/>
      <c r="I164" s="161"/>
      <c r="J164" s="149"/>
      <c r="K164" s="158"/>
      <c r="L164" s="161"/>
      <c r="M164" s="149"/>
      <c r="N164" s="158"/>
      <c r="O164" s="161"/>
      <c r="P164" s="149"/>
      <c r="Q164" s="158"/>
      <c r="R164" s="161"/>
      <c r="S164" s="149"/>
      <c r="T164" s="158"/>
      <c r="U164" s="161"/>
      <c r="V164" s="149"/>
      <c r="W164" s="158"/>
      <c r="X164" s="161"/>
      <c r="Y164" s="149"/>
      <c r="Z164" s="158"/>
      <c r="AA164" s="161"/>
      <c r="AB164" s="149"/>
      <c r="AC164" s="158"/>
      <c r="AD164" s="161"/>
      <c r="AE164" s="149"/>
      <c r="AF164" s="158"/>
      <c r="AG164" s="161"/>
      <c r="AH164" s="149"/>
      <c r="AI164" s="158"/>
      <c r="AJ164" s="161"/>
      <c r="AK164" s="149"/>
      <c r="AL164" s="158"/>
      <c r="AM164" s="161"/>
      <c r="AN164" s="149"/>
      <c r="AO164" s="160"/>
      <c r="AP164" s="161"/>
      <c r="AQ164" s="149"/>
      <c r="AR164" s="158"/>
      <c r="AS164" s="161"/>
      <c r="AT164" s="149"/>
      <c r="AU164" s="158"/>
      <c r="AV164" s="161"/>
      <c r="AW164" s="149"/>
      <c r="AX164" s="158"/>
      <c r="AY164" s="161"/>
      <c r="AZ164" s="149"/>
      <c r="BA164" s="158"/>
      <c r="BB164" s="161"/>
      <c r="BC164" s="149"/>
      <c r="BD164" s="160"/>
      <c r="BE164" s="161"/>
      <c r="BF164" s="149"/>
      <c r="BG164" s="158"/>
      <c r="BH164" s="161"/>
      <c r="BI164" s="149"/>
      <c r="BJ164" s="158"/>
      <c r="BK164" s="161"/>
      <c r="BL164" s="149"/>
      <c r="BM164" s="158"/>
      <c r="BN164" s="161"/>
      <c r="BO164" s="149"/>
      <c r="BP164" s="158"/>
      <c r="BQ164" s="161"/>
      <c r="BR164" s="149"/>
      <c r="BS164" s="158"/>
      <c r="BT164" s="161"/>
      <c r="BU164" s="149"/>
      <c r="BV164" s="158"/>
      <c r="BW164" s="161"/>
      <c r="BX164" s="149"/>
      <c r="BY164" s="158"/>
      <c r="BZ164" s="161"/>
      <c r="CA164" s="149"/>
      <c r="CB164" s="158"/>
      <c r="CC164" s="161"/>
      <c r="CD164" s="149"/>
      <c r="CE164" s="158"/>
      <c r="CF164" s="161"/>
      <c r="CG164" s="149"/>
      <c r="CH164" s="158"/>
      <c r="CI164" s="161"/>
      <c r="CJ164" s="149"/>
      <c r="CK164" s="158"/>
      <c r="CL164" s="161"/>
      <c r="CM164" s="149"/>
      <c r="CN164" s="158"/>
      <c r="CO164" s="161"/>
      <c r="CP164" s="149"/>
      <c r="CQ164" s="158"/>
      <c r="CR164" s="161"/>
      <c r="CS164" s="84"/>
    </row>
    <row r="165" spans="1:97" ht="12" customHeight="1" x14ac:dyDescent="0.2">
      <c r="A165" s="80"/>
      <c r="B165" s="160"/>
      <c r="C165" s="161"/>
      <c r="D165" s="149"/>
      <c r="E165" s="160"/>
      <c r="F165" s="161"/>
      <c r="G165" s="149"/>
      <c r="H165" s="158"/>
      <c r="I165" s="161"/>
      <c r="J165" s="149"/>
      <c r="K165" s="158"/>
      <c r="L165" s="161"/>
      <c r="M165" s="149"/>
      <c r="N165" s="158"/>
      <c r="O165" s="161"/>
      <c r="P165" s="149"/>
      <c r="Q165" s="158"/>
      <c r="R165" s="161"/>
      <c r="S165" s="149"/>
      <c r="T165" s="158"/>
      <c r="U165" s="161"/>
      <c r="V165" s="149"/>
      <c r="W165" s="158"/>
      <c r="X165" s="161"/>
      <c r="Y165" s="149"/>
      <c r="Z165" s="158"/>
      <c r="AA165" s="161"/>
      <c r="AB165" s="149"/>
      <c r="AC165" s="158"/>
      <c r="AD165" s="161"/>
      <c r="AE165" s="149"/>
      <c r="AF165" s="158"/>
      <c r="AG165" s="161"/>
      <c r="AH165" s="149"/>
      <c r="AI165" s="158"/>
      <c r="AJ165" s="161"/>
      <c r="AK165" s="149"/>
      <c r="AL165" s="158"/>
      <c r="AM165" s="161"/>
      <c r="AN165" s="149"/>
      <c r="AO165" s="160"/>
      <c r="AP165" s="161"/>
      <c r="AQ165" s="149"/>
      <c r="AR165" s="158"/>
      <c r="AS165" s="161"/>
      <c r="AT165" s="149"/>
      <c r="AU165" s="158"/>
      <c r="AV165" s="161"/>
      <c r="AW165" s="149"/>
      <c r="AX165" s="158"/>
      <c r="AY165" s="161"/>
      <c r="AZ165" s="149"/>
      <c r="BA165" s="158"/>
      <c r="BB165" s="161"/>
      <c r="BC165" s="149"/>
      <c r="BD165" s="160"/>
      <c r="BE165" s="161"/>
      <c r="BF165" s="149"/>
      <c r="BG165" s="158"/>
      <c r="BH165" s="161"/>
      <c r="BI165" s="149"/>
      <c r="BJ165" s="158"/>
      <c r="BK165" s="161"/>
      <c r="BL165" s="149"/>
      <c r="BM165" s="158"/>
      <c r="BN165" s="161"/>
      <c r="BO165" s="149"/>
      <c r="BP165" s="158"/>
      <c r="BQ165" s="161"/>
      <c r="BR165" s="149"/>
      <c r="BS165" s="158"/>
      <c r="BT165" s="161"/>
      <c r="BU165" s="149"/>
      <c r="BV165" s="158"/>
      <c r="BW165" s="161"/>
      <c r="BX165" s="149"/>
      <c r="BY165" s="158"/>
      <c r="BZ165" s="161"/>
      <c r="CA165" s="149"/>
      <c r="CB165" s="158"/>
      <c r="CC165" s="161"/>
      <c r="CD165" s="149"/>
      <c r="CE165" s="158"/>
      <c r="CF165" s="161"/>
      <c r="CG165" s="149"/>
      <c r="CH165" s="158"/>
      <c r="CI165" s="161"/>
      <c r="CJ165" s="149"/>
      <c r="CK165" s="158"/>
      <c r="CL165" s="161"/>
      <c r="CM165" s="149"/>
      <c r="CN165" s="158"/>
      <c r="CO165" s="161"/>
      <c r="CP165" s="149"/>
      <c r="CQ165" s="158"/>
      <c r="CR165" s="161"/>
      <c r="CS165" s="84"/>
    </row>
    <row r="166" spans="1:97" ht="12" customHeight="1" x14ac:dyDescent="0.2">
      <c r="A166" s="80"/>
      <c r="B166" s="160"/>
      <c r="C166" s="161"/>
      <c r="D166" s="149"/>
      <c r="E166" s="160"/>
      <c r="F166" s="161"/>
      <c r="G166" s="149"/>
      <c r="H166" s="158"/>
      <c r="I166" s="161"/>
      <c r="J166" s="149"/>
      <c r="K166" s="158"/>
      <c r="L166" s="161"/>
      <c r="M166" s="149"/>
      <c r="N166" s="158"/>
      <c r="O166" s="161"/>
      <c r="P166" s="149"/>
      <c r="Q166" s="158"/>
      <c r="R166" s="161"/>
      <c r="S166" s="149"/>
      <c r="T166" s="158"/>
      <c r="U166" s="161"/>
      <c r="V166" s="149"/>
      <c r="W166" s="158"/>
      <c r="X166" s="161"/>
      <c r="Y166" s="149"/>
      <c r="Z166" s="158"/>
      <c r="AA166" s="161"/>
      <c r="AB166" s="149"/>
      <c r="AC166" s="158"/>
      <c r="AD166" s="161"/>
      <c r="AE166" s="149"/>
      <c r="AF166" s="158"/>
      <c r="AG166" s="161"/>
      <c r="AH166" s="149"/>
      <c r="AI166" s="158"/>
      <c r="AJ166" s="161"/>
      <c r="AK166" s="149"/>
      <c r="AL166" s="158"/>
      <c r="AM166" s="161"/>
      <c r="AN166" s="149"/>
      <c r="AO166" s="160"/>
      <c r="AP166" s="161"/>
      <c r="AQ166" s="149"/>
      <c r="AR166" s="158"/>
      <c r="AS166" s="161"/>
      <c r="AT166" s="149"/>
      <c r="AU166" s="158"/>
      <c r="AV166" s="161"/>
      <c r="AW166" s="149"/>
      <c r="AX166" s="158"/>
      <c r="AY166" s="161"/>
      <c r="AZ166" s="149"/>
      <c r="BA166" s="158"/>
      <c r="BB166" s="161"/>
      <c r="BC166" s="149"/>
      <c r="BD166" s="160"/>
      <c r="BE166" s="161"/>
      <c r="BF166" s="149"/>
      <c r="BG166" s="158"/>
      <c r="BH166" s="161"/>
      <c r="BI166" s="149"/>
      <c r="BJ166" s="158"/>
      <c r="BK166" s="161"/>
      <c r="BL166" s="149"/>
      <c r="BM166" s="158"/>
      <c r="BN166" s="161"/>
      <c r="BO166" s="149"/>
      <c r="BP166" s="158"/>
      <c r="BQ166" s="161"/>
      <c r="BR166" s="149"/>
      <c r="BS166" s="158"/>
      <c r="BT166" s="161"/>
      <c r="BU166" s="149"/>
      <c r="BV166" s="158"/>
      <c r="BW166" s="161"/>
      <c r="BX166" s="149"/>
      <c r="BY166" s="158"/>
      <c r="BZ166" s="161"/>
      <c r="CA166" s="149"/>
      <c r="CB166" s="158"/>
      <c r="CC166" s="161"/>
      <c r="CD166" s="149"/>
      <c r="CE166" s="158"/>
      <c r="CF166" s="161"/>
      <c r="CG166" s="149"/>
      <c r="CH166" s="158"/>
      <c r="CI166" s="161"/>
      <c r="CJ166" s="149"/>
      <c r="CK166" s="158"/>
      <c r="CL166" s="161"/>
      <c r="CM166" s="149"/>
      <c r="CN166" s="158"/>
      <c r="CO166" s="161"/>
      <c r="CP166" s="149"/>
      <c r="CQ166" s="158"/>
      <c r="CR166" s="161"/>
      <c r="CS166" s="84"/>
    </row>
    <row r="167" spans="1:97" ht="12" customHeight="1" x14ac:dyDescent="0.2">
      <c r="A167" s="80"/>
      <c r="B167" s="160"/>
      <c r="C167" s="161"/>
      <c r="D167" s="149"/>
      <c r="E167" s="160"/>
      <c r="F167" s="161"/>
      <c r="G167" s="149"/>
      <c r="H167" s="158"/>
      <c r="I167" s="161"/>
      <c r="J167" s="149"/>
      <c r="K167" s="158"/>
      <c r="L167" s="161"/>
      <c r="M167" s="149"/>
      <c r="N167" s="158"/>
      <c r="O167" s="161"/>
      <c r="P167" s="149"/>
      <c r="Q167" s="158"/>
      <c r="R167" s="161"/>
      <c r="S167" s="149"/>
      <c r="T167" s="158"/>
      <c r="U167" s="161"/>
      <c r="V167" s="149"/>
      <c r="W167" s="158"/>
      <c r="X167" s="161"/>
      <c r="Y167" s="149"/>
      <c r="Z167" s="158"/>
      <c r="AA167" s="161"/>
      <c r="AB167" s="149"/>
      <c r="AC167" s="158"/>
      <c r="AD167" s="161"/>
      <c r="AE167" s="149"/>
      <c r="AF167" s="158"/>
      <c r="AG167" s="161"/>
      <c r="AH167" s="149"/>
      <c r="AI167" s="158"/>
      <c r="AJ167" s="161"/>
      <c r="AK167" s="149"/>
      <c r="AL167" s="158"/>
      <c r="AM167" s="161"/>
      <c r="AN167" s="149"/>
      <c r="AO167" s="160"/>
      <c r="AP167" s="161"/>
      <c r="AQ167" s="149"/>
      <c r="AR167" s="158"/>
      <c r="AS167" s="161"/>
      <c r="AT167" s="149"/>
      <c r="AU167" s="158"/>
      <c r="AV167" s="161"/>
      <c r="AW167" s="149"/>
      <c r="AX167" s="158"/>
      <c r="AY167" s="161"/>
      <c r="AZ167" s="149"/>
      <c r="BA167" s="158"/>
      <c r="BB167" s="161"/>
      <c r="BC167" s="149"/>
      <c r="BD167" s="160"/>
      <c r="BE167" s="161"/>
      <c r="BF167" s="149"/>
      <c r="BG167" s="158"/>
      <c r="BH167" s="161"/>
      <c r="BI167" s="149"/>
      <c r="BJ167" s="158"/>
      <c r="BK167" s="161"/>
      <c r="BL167" s="149"/>
      <c r="BM167" s="158"/>
      <c r="BN167" s="161"/>
      <c r="BO167" s="149"/>
      <c r="BP167" s="158"/>
      <c r="BQ167" s="161"/>
      <c r="BR167" s="149"/>
      <c r="BS167" s="158"/>
      <c r="BT167" s="161"/>
      <c r="BU167" s="149"/>
      <c r="BV167" s="158"/>
      <c r="BW167" s="161"/>
      <c r="BX167" s="149"/>
      <c r="BY167" s="158"/>
      <c r="BZ167" s="161"/>
      <c r="CA167" s="149"/>
      <c r="CB167" s="158"/>
      <c r="CC167" s="161"/>
      <c r="CD167" s="149"/>
      <c r="CE167" s="158"/>
      <c r="CF167" s="161"/>
      <c r="CG167" s="149"/>
      <c r="CH167" s="158"/>
      <c r="CI167" s="161"/>
      <c r="CJ167" s="149"/>
      <c r="CK167" s="158"/>
      <c r="CL167" s="161"/>
      <c r="CM167" s="149"/>
      <c r="CN167" s="158"/>
      <c r="CO167" s="161"/>
      <c r="CP167" s="149"/>
      <c r="CQ167" s="158"/>
      <c r="CR167" s="161"/>
      <c r="CS167" s="84"/>
    </row>
    <row r="168" spans="1:97" ht="12" customHeight="1" x14ac:dyDescent="0.2">
      <c r="A168" s="80"/>
      <c r="B168" s="160"/>
      <c r="C168" s="161"/>
      <c r="D168" s="149"/>
      <c r="E168" s="160"/>
      <c r="F168" s="161"/>
      <c r="G168" s="149"/>
      <c r="H168" s="158"/>
      <c r="I168" s="161"/>
      <c r="J168" s="149"/>
      <c r="K168" s="158"/>
      <c r="L168" s="161"/>
      <c r="M168" s="149"/>
      <c r="N168" s="158"/>
      <c r="O168" s="161"/>
      <c r="P168" s="149"/>
      <c r="Q168" s="158"/>
      <c r="R168" s="161"/>
      <c r="S168" s="149"/>
      <c r="T168" s="158"/>
      <c r="U168" s="161"/>
      <c r="V168" s="149"/>
      <c r="W168" s="158"/>
      <c r="X168" s="161"/>
      <c r="Y168" s="149"/>
      <c r="Z168" s="158"/>
      <c r="AA168" s="161"/>
      <c r="AB168" s="149"/>
      <c r="AC168" s="158"/>
      <c r="AD168" s="161"/>
      <c r="AE168" s="149"/>
      <c r="AF168" s="158"/>
      <c r="AG168" s="161"/>
      <c r="AH168" s="149"/>
      <c r="AI168" s="158"/>
      <c r="AJ168" s="161"/>
      <c r="AK168" s="149"/>
      <c r="AL168" s="158"/>
      <c r="AM168" s="161"/>
      <c r="AN168" s="149"/>
      <c r="AO168" s="160"/>
      <c r="AP168" s="161"/>
      <c r="AQ168" s="149"/>
      <c r="AR168" s="158"/>
      <c r="AS168" s="161"/>
      <c r="AT168" s="149"/>
      <c r="AU168" s="158"/>
      <c r="AV168" s="161"/>
      <c r="AW168" s="149"/>
      <c r="AX168" s="158"/>
      <c r="AY168" s="161"/>
      <c r="AZ168" s="149"/>
      <c r="BA168" s="158"/>
      <c r="BB168" s="161"/>
      <c r="BC168" s="149"/>
      <c r="BD168" s="160"/>
      <c r="BE168" s="161"/>
      <c r="BF168" s="149"/>
      <c r="BG168" s="158"/>
      <c r="BH168" s="161"/>
      <c r="BI168" s="149"/>
      <c r="BJ168" s="158"/>
      <c r="BK168" s="161"/>
      <c r="BL168" s="149"/>
      <c r="BM168" s="158"/>
      <c r="BN168" s="161"/>
      <c r="BO168" s="149"/>
      <c r="BP168" s="158"/>
      <c r="BQ168" s="161"/>
      <c r="BR168" s="149"/>
      <c r="BS168" s="158"/>
      <c r="BT168" s="161"/>
      <c r="BU168" s="149"/>
      <c r="BV168" s="158"/>
      <c r="BW168" s="161"/>
      <c r="BX168" s="149"/>
      <c r="BY168" s="158"/>
      <c r="BZ168" s="161"/>
      <c r="CA168" s="149"/>
      <c r="CB168" s="158"/>
      <c r="CC168" s="161"/>
      <c r="CD168" s="149"/>
      <c r="CE168" s="158"/>
      <c r="CF168" s="161"/>
      <c r="CG168" s="149"/>
      <c r="CH168" s="158"/>
      <c r="CI168" s="161"/>
      <c r="CJ168" s="149"/>
      <c r="CK168" s="158"/>
      <c r="CL168" s="161"/>
      <c r="CM168" s="149"/>
      <c r="CN168" s="158"/>
      <c r="CO168" s="161"/>
      <c r="CP168" s="149"/>
      <c r="CQ168" s="158"/>
      <c r="CR168" s="161"/>
      <c r="CS168" s="84"/>
    </row>
    <row r="169" spans="1:97" ht="12" customHeight="1" x14ac:dyDescent="0.2">
      <c r="A169" s="80"/>
      <c r="B169" s="160"/>
      <c r="C169" s="161"/>
      <c r="D169" s="149"/>
      <c r="E169" s="160"/>
      <c r="F169" s="161"/>
      <c r="G169" s="149"/>
      <c r="H169" s="158"/>
      <c r="I169" s="161"/>
      <c r="J169" s="149"/>
      <c r="K169" s="158"/>
      <c r="L169" s="161"/>
      <c r="M169" s="149"/>
      <c r="N169" s="158"/>
      <c r="O169" s="161"/>
      <c r="P169" s="149"/>
      <c r="Q169" s="158"/>
      <c r="R169" s="161"/>
      <c r="S169" s="149"/>
      <c r="T169" s="158"/>
      <c r="U169" s="161"/>
      <c r="V169" s="149"/>
      <c r="W169" s="158"/>
      <c r="X169" s="161"/>
      <c r="Y169" s="149"/>
      <c r="Z169" s="158"/>
      <c r="AA169" s="161"/>
      <c r="AB169" s="149"/>
      <c r="AC169" s="158"/>
      <c r="AD169" s="161"/>
      <c r="AE169" s="149"/>
      <c r="AF169" s="158"/>
      <c r="AG169" s="161"/>
      <c r="AH169" s="149"/>
      <c r="AI169" s="158"/>
      <c r="AJ169" s="161"/>
      <c r="AK169" s="149"/>
      <c r="AL169" s="158"/>
      <c r="AM169" s="161"/>
      <c r="AN169" s="149"/>
      <c r="AO169" s="160"/>
      <c r="AP169" s="161"/>
      <c r="AQ169" s="149"/>
      <c r="AR169" s="158"/>
      <c r="AS169" s="161"/>
      <c r="AT169" s="149"/>
      <c r="AU169" s="158"/>
      <c r="AV169" s="161"/>
      <c r="AW169" s="149"/>
      <c r="AX169" s="158"/>
      <c r="AY169" s="161"/>
      <c r="AZ169" s="149"/>
      <c r="BA169" s="158"/>
      <c r="BB169" s="161"/>
      <c r="BC169" s="149"/>
      <c r="BD169" s="160"/>
      <c r="BE169" s="161"/>
      <c r="BF169" s="149"/>
      <c r="BG169" s="158"/>
      <c r="BH169" s="161"/>
      <c r="BI169" s="149"/>
      <c r="BJ169" s="158"/>
      <c r="BK169" s="161"/>
      <c r="BL169" s="149"/>
      <c r="BM169" s="158"/>
      <c r="BN169" s="161"/>
      <c r="BO169" s="149"/>
      <c r="BP169" s="158"/>
      <c r="BQ169" s="161"/>
      <c r="BR169" s="149"/>
      <c r="BS169" s="158"/>
      <c r="BT169" s="161"/>
      <c r="BU169" s="149"/>
      <c r="BV169" s="158"/>
      <c r="BW169" s="161"/>
      <c r="BX169" s="149"/>
      <c r="BY169" s="158"/>
      <c r="BZ169" s="161"/>
      <c r="CA169" s="149"/>
      <c r="CB169" s="158"/>
      <c r="CC169" s="161"/>
      <c r="CD169" s="149"/>
      <c r="CE169" s="158"/>
      <c r="CF169" s="161"/>
      <c r="CG169" s="149"/>
      <c r="CH169" s="158"/>
      <c r="CI169" s="161"/>
      <c r="CJ169" s="149"/>
      <c r="CK169" s="158"/>
      <c r="CL169" s="161"/>
      <c r="CM169" s="149"/>
      <c r="CN169" s="158"/>
      <c r="CO169" s="161"/>
      <c r="CP169" s="149"/>
      <c r="CQ169" s="158"/>
      <c r="CR169" s="161"/>
      <c r="CS169" s="84"/>
    </row>
    <row r="170" spans="1:97" ht="12" customHeight="1" x14ac:dyDescent="0.2">
      <c r="A170" s="80"/>
      <c r="B170" s="160"/>
      <c r="C170" s="161"/>
      <c r="D170" s="149"/>
      <c r="E170" s="160"/>
      <c r="F170" s="161"/>
      <c r="G170" s="149"/>
      <c r="H170" s="158"/>
      <c r="I170" s="161"/>
      <c r="J170" s="149"/>
      <c r="K170" s="158"/>
      <c r="L170" s="161"/>
      <c r="M170" s="149"/>
      <c r="N170" s="158"/>
      <c r="O170" s="161"/>
      <c r="P170" s="149"/>
      <c r="Q170" s="158"/>
      <c r="R170" s="161"/>
      <c r="S170" s="149"/>
      <c r="T170" s="158"/>
      <c r="U170" s="161"/>
      <c r="V170" s="149"/>
      <c r="W170" s="158"/>
      <c r="X170" s="161"/>
      <c r="Y170" s="149"/>
      <c r="Z170" s="158"/>
      <c r="AA170" s="161"/>
      <c r="AB170" s="149"/>
      <c r="AC170" s="158"/>
      <c r="AD170" s="161"/>
      <c r="AE170" s="149"/>
      <c r="AF170" s="158"/>
      <c r="AG170" s="161"/>
      <c r="AH170" s="149"/>
      <c r="AI170" s="158"/>
      <c r="AJ170" s="161"/>
      <c r="AK170" s="149"/>
      <c r="AL170" s="158"/>
      <c r="AM170" s="161"/>
      <c r="AN170" s="149"/>
      <c r="AO170" s="160"/>
      <c r="AP170" s="161"/>
      <c r="AQ170" s="149"/>
      <c r="AR170" s="158"/>
      <c r="AS170" s="161"/>
      <c r="AT170" s="149"/>
      <c r="AU170" s="158"/>
      <c r="AV170" s="161"/>
      <c r="AW170" s="149"/>
      <c r="AX170" s="158"/>
      <c r="AY170" s="161"/>
      <c r="AZ170" s="149"/>
      <c r="BA170" s="158"/>
      <c r="BB170" s="161"/>
      <c r="BC170" s="149"/>
      <c r="BD170" s="160"/>
      <c r="BE170" s="161"/>
      <c r="BF170" s="149"/>
      <c r="BG170" s="158"/>
      <c r="BH170" s="161"/>
      <c r="BI170" s="149"/>
      <c r="BJ170" s="158"/>
      <c r="BK170" s="161"/>
      <c r="BL170" s="149"/>
      <c r="BM170" s="158"/>
      <c r="BN170" s="161"/>
      <c r="BO170" s="149"/>
      <c r="BP170" s="158"/>
      <c r="BQ170" s="161"/>
      <c r="BR170" s="149"/>
      <c r="BS170" s="158"/>
      <c r="BT170" s="161"/>
      <c r="BU170" s="149"/>
      <c r="BV170" s="158"/>
      <c r="BW170" s="161"/>
      <c r="BX170" s="149"/>
      <c r="BY170" s="158"/>
      <c r="BZ170" s="161"/>
      <c r="CA170" s="149"/>
      <c r="CB170" s="158"/>
      <c r="CC170" s="161"/>
      <c r="CD170" s="149"/>
      <c r="CE170" s="158"/>
      <c r="CF170" s="161"/>
      <c r="CG170" s="149"/>
      <c r="CH170" s="158"/>
      <c r="CI170" s="161"/>
      <c r="CJ170" s="149"/>
      <c r="CK170" s="158"/>
      <c r="CL170" s="161"/>
      <c r="CM170" s="149"/>
      <c r="CN170" s="158"/>
      <c r="CO170" s="161"/>
      <c r="CP170" s="149"/>
      <c r="CQ170" s="158"/>
      <c r="CR170" s="161"/>
      <c r="CS170" s="84"/>
    </row>
    <row r="171" spans="1:97" ht="12" customHeight="1" x14ac:dyDescent="0.2">
      <c r="A171" s="80"/>
      <c r="B171" s="160"/>
      <c r="C171" s="161"/>
      <c r="D171" s="149"/>
      <c r="E171" s="160"/>
      <c r="F171" s="161"/>
      <c r="G171" s="149"/>
      <c r="H171" s="158"/>
      <c r="I171" s="161"/>
      <c r="J171" s="149"/>
      <c r="K171" s="158"/>
      <c r="L171" s="161"/>
      <c r="M171" s="149"/>
      <c r="N171" s="158"/>
      <c r="O171" s="161"/>
      <c r="P171" s="149"/>
      <c r="Q171" s="158"/>
      <c r="R171" s="161"/>
      <c r="S171" s="149"/>
      <c r="T171" s="158"/>
      <c r="U171" s="161"/>
      <c r="V171" s="149"/>
      <c r="W171" s="158"/>
      <c r="X171" s="161"/>
      <c r="Y171" s="149"/>
      <c r="Z171" s="158"/>
      <c r="AA171" s="161"/>
      <c r="AB171" s="149"/>
      <c r="AC171" s="158"/>
      <c r="AD171" s="161"/>
      <c r="AE171" s="149"/>
      <c r="AF171" s="158"/>
      <c r="AG171" s="161"/>
      <c r="AH171" s="149"/>
      <c r="AI171" s="158"/>
      <c r="AJ171" s="161"/>
      <c r="AK171" s="149"/>
      <c r="AL171" s="158"/>
      <c r="AM171" s="161"/>
      <c r="AN171" s="149"/>
      <c r="AO171" s="160"/>
      <c r="AP171" s="161"/>
      <c r="AQ171" s="149"/>
      <c r="AR171" s="158"/>
      <c r="AS171" s="161"/>
      <c r="AT171" s="149"/>
      <c r="AU171" s="158"/>
      <c r="AV171" s="161"/>
      <c r="AW171" s="149"/>
      <c r="AX171" s="158"/>
      <c r="AY171" s="161"/>
      <c r="AZ171" s="149"/>
      <c r="BA171" s="158"/>
      <c r="BB171" s="161"/>
      <c r="BC171" s="149"/>
      <c r="BD171" s="160"/>
      <c r="BE171" s="161"/>
      <c r="BF171" s="149"/>
      <c r="BG171" s="158"/>
      <c r="BH171" s="161"/>
      <c r="BI171" s="149"/>
      <c r="BJ171" s="158"/>
      <c r="BK171" s="161"/>
      <c r="BL171" s="149"/>
      <c r="BM171" s="158"/>
      <c r="BN171" s="161"/>
      <c r="BO171" s="149"/>
      <c r="BP171" s="158"/>
      <c r="BQ171" s="161"/>
      <c r="BR171" s="149"/>
      <c r="BS171" s="158"/>
      <c r="BT171" s="161"/>
      <c r="BU171" s="149"/>
      <c r="BV171" s="158"/>
      <c r="BW171" s="161"/>
      <c r="BX171" s="149"/>
      <c r="BY171" s="158"/>
      <c r="BZ171" s="161"/>
      <c r="CA171" s="149"/>
      <c r="CB171" s="158"/>
      <c r="CC171" s="161"/>
      <c r="CD171" s="149"/>
      <c r="CE171" s="158"/>
      <c r="CF171" s="161"/>
      <c r="CG171" s="149"/>
      <c r="CH171" s="158"/>
      <c r="CI171" s="161"/>
      <c r="CJ171" s="149"/>
      <c r="CK171" s="158"/>
      <c r="CL171" s="161"/>
      <c r="CM171" s="149"/>
      <c r="CN171" s="158"/>
      <c r="CO171" s="161"/>
      <c r="CP171" s="149"/>
      <c r="CQ171" s="158"/>
      <c r="CR171" s="161"/>
      <c r="CS171" s="84"/>
    </row>
    <row r="172" spans="1:97" ht="12" customHeight="1" x14ac:dyDescent="0.2">
      <c r="A172" s="80"/>
      <c r="B172" s="160"/>
      <c r="C172" s="161"/>
      <c r="D172" s="149"/>
      <c r="E172" s="160"/>
      <c r="F172" s="161"/>
      <c r="G172" s="149"/>
      <c r="H172" s="158"/>
      <c r="I172" s="161"/>
      <c r="J172" s="149"/>
      <c r="K172" s="158"/>
      <c r="L172" s="161"/>
      <c r="M172" s="149"/>
      <c r="N172" s="158"/>
      <c r="O172" s="161"/>
      <c r="P172" s="149"/>
      <c r="Q172" s="158"/>
      <c r="R172" s="161"/>
      <c r="S172" s="149"/>
      <c r="T172" s="158"/>
      <c r="U172" s="161"/>
      <c r="V172" s="149"/>
      <c r="W172" s="158"/>
      <c r="X172" s="161"/>
      <c r="Y172" s="149"/>
      <c r="Z172" s="158"/>
      <c r="AA172" s="161"/>
      <c r="AB172" s="149"/>
      <c r="AC172" s="158"/>
      <c r="AD172" s="161"/>
      <c r="AE172" s="149"/>
      <c r="AF172" s="158"/>
      <c r="AG172" s="161"/>
      <c r="AH172" s="149"/>
      <c r="AI172" s="158"/>
      <c r="AJ172" s="161"/>
      <c r="AK172" s="149"/>
      <c r="AL172" s="158"/>
      <c r="AM172" s="161"/>
      <c r="AN172" s="149"/>
      <c r="AO172" s="160"/>
      <c r="AP172" s="161"/>
      <c r="AQ172" s="149"/>
      <c r="AR172" s="158"/>
      <c r="AS172" s="161"/>
      <c r="AT172" s="149"/>
      <c r="AU172" s="158"/>
      <c r="AV172" s="161"/>
      <c r="AW172" s="149"/>
      <c r="AX172" s="158"/>
      <c r="AY172" s="161"/>
      <c r="AZ172" s="149"/>
      <c r="BA172" s="158"/>
      <c r="BB172" s="161"/>
      <c r="BC172" s="149"/>
      <c r="BD172" s="160"/>
      <c r="BE172" s="161"/>
      <c r="BF172" s="149"/>
      <c r="BG172" s="158"/>
      <c r="BH172" s="161"/>
      <c r="BI172" s="149"/>
      <c r="BJ172" s="158"/>
      <c r="BK172" s="161"/>
      <c r="BL172" s="149"/>
      <c r="BM172" s="158"/>
      <c r="BN172" s="161"/>
      <c r="BO172" s="149"/>
      <c r="BP172" s="158"/>
      <c r="BQ172" s="161"/>
      <c r="BR172" s="149"/>
      <c r="BS172" s="158"/>
      <c r="BT172" s="161"/>
      <c r="BU172" s="149"/>
      <c r="BV172" s="158"/>
      <c r="BW172" s="161"/>
      <c r="BX172" s="149"/>
      <c r="BY172" s="158"/>
      <c r="BZ172" s="161"/>
      <c r="CA172" s="149"/>
      <c r="CB172" s="158"/>
      <c r="CC172" s="161"/>
      <c r="CD172" s="149"/>
      <c r="CE172" s="158"/>
      <c r="CF172" s="161"/>
      <c r="CG172" s="149"/>
      <c r="CH172" s="158"/>
      <c r="CI172" s="161"/>
      <c r="CJ172" s="149"/>
      <c r="CK172" s="158"/>
      <c r="CL172" s="161"/>
      <c r="CM172" s="149"/>
      <c r="CN172" s="158"/>
      <c r="CO172" s="161"/>
      <c r="CP172" s="149"/>
      <c r="CQ172" s="158"/>
      <c r="CR172" s="161"/>
      <c r="CS172" s="84"/>
    </row>
    <row r="173" spans="1:97" ht="12" customHeight="1" x14ac:dyDescent="0.2">
      <c r="A173" s="80"/>
      <c r="B173" s="160"/>
      <c r="C173" s="161"/>
      <c r="D173" s="149"/>
      <c r="E173" s="160"/>
      <c r="F173" s="161"/>
      <c r="G173" s="149"/>
      <c r="H173" s="158"/>
      <c r="I173" s="161"/>
      <c r="J173" s="149"/>
      <c r="K173" s="158"/>
      <c r="L173" s="161"/>
      <c r="M173" s="149"/>
      <c r="N173" s="158"/>
      <c r="O173" s="161"/>
      <c r="P173" s="149"/>
      <c r="Q173" s="158"/>
      <c r="R173" s="161"/>
      <c r="S173" s="149"/>
      <c r="T173" s="158"/>
      <c r="U173" s="161"/>
      <c r="V173" s="149"/>
      <c r="W173" s="158"/>
      <c r="X173" s="161"/>
      <c r="Y173" s="149"/>
      <c r="Z173" s="158"/>
      <c r="AA173" s="161"/>
      <c r="AB173" s="149"/>
      <c r="AC173" s="158"/>
      <c r="AD173" s="161"/>
      <c r="AE173" s="149"/>
      <c r="AF173" s="158"/>
      <c r="AG173" s="161"/>
      <c r="AH173" s="149"/>
      <c r="AI173" s="158"/>
      <c r="AJ173" s="161"/>
      <c r="AK173" s="149"/>
      <c r="AL173" s="158"/>
      <c r="AM173" s="161"/>
      <c r="AN173" s="149"/>
      <c r="AO173" s="160"/>
      <c r="AP173" s="161"/>
      <c r="AQ173" s="149"/>
      <c r="AR173" s="158"/>
      <c r="AS173" s="161"/>
      <c r="AT173" s="149"/>
      <c r="AU173" s="158"/>
      <c r="AV173" s="161"/>
      <c r="AW173" s="149"/>
      <c r="AX173" s="158"/>
      <c r="AY173" s="161"/>
      <c r="AZ173" s="149"/>
      <c r="BA173" s="158"/>
      <c r="BB173" s="161"/>
      <c r="BC173" s="149"/>
      <c r="BD173" s="160"/>
      <c r="BE173" s="161"/>
      <c r="BF173" s="149"/>
      <c r="BG173" s="158"/>
      <c r="BH173" s="161"/>
      <c r="BI173" s="149"/>
      <c r="BJ173" s="158"/>
      <c r="BK173" s="161"/>
      <c r="BL173" s="149"/>
      <c r="BM173" s="158"/>
      <c r="BN173" s="161"/>
      <c r="BO173" s="149"/>
      <c r="BP173" s="158"/>
      <c r="BQ173" s="161"/>
      <c r="BR173" s="149"/>
      <c r="BS173" s="158"/>
      <c r="BT173" s="161"/>
      <c r="BU173" s="149"/>
      <c r="BV173" s="158"/>
      <c r="BW173" s="161"/>
      <c r="BX173" s="149"/>
      <c r="BY173" s="158"/>
      <c r="BZ173" s="161"/>
      <c r="CA173" s="149"/>
      <c r="CB173" s="158"/>
      <c r="CC173" s="161"/>
      <c r="CD173" s="149"/>
      <c r="CE173" s="158"/>
      <c r="CF173" s="161"/>
      <c r="CG173" s="149"/>
      <c r="CH173" s="158"/>
      <c r="CI173" s="161"/>
      <c r="CJ173" s="149"/>
      <c r="CK173" s="158"/>
      <c r="CL173" s="161"/>
      <c r="CM173" s="149"/>
      <c r="CN173" s="158"/>
      <c r="CO173" s="161"/>
      <c r="CP173" s="149"/>
      <c r="CQ173" s="158"/>
      <c r="CR173" s="161"/>
      <c r="CS173" s="84"/>
    </row>
    <row r="174" spans="1:97" ht="12" customHeight="1" x14ac:dyDescent="0.2">
      <c r="A174" s="80"/>
      <c r="B174" s="160"/>
      <c r="C174" s="161"/>
      <c r="D174" s="149"/>
      <c r="E174" s="160"/>
      <c r="F174" s="161"/>
      <c r="G174" s="149"/>
      <c r="H174" s="158"/>
      <c r="I174" s="161"/>
      <c r="J174" s="149"/>
      <c r="K174" s="158"/>
      <c r="L174" s="161"/>
      <c r="M174" s="149"/>
      <c r="N174" s="158"/>
      <c r="O174" s="161"/>
      <c r="P174" s="149"/>
      <c r="Q174" s="158"/>
      <c r="R174" s="161"/>
      <c r="S174" s="149"/>
      <c r="T174" s="158"/>
      <c r="U174" s="161"/>
      <c r="V174" s="149"/>
      <c r="W174" s="158"/>
      <c r="X174" s="161"/>
      <c r="Y174" s="149"/>
      <c r="Z174" s="158"/>
      <c r="AA174" s="161"/>
      <c r="AB174" s="149"/>
      <c r="AC174" s="158"/>
      <c r="AD174" s="161"/>
      <c r="AE174" s="149"/>
      <c r="AF174" s="158"/>
      <c r="AG174" s="161"/>
      <c r="AH174" s="149"/>
      <c r="AI174" s="158"/>
      <c r="AJ174" s="161"/>
      <c r="AK174" s="149"/>
      <c r="AL174" s="158"/>
      <c r="AM174" s="161"/>
      <c r="AN174" s="149"/>
      <c r="AO174" s="160"/>
      <c r="AP174" s="161"/>
      <c r="AQ174" s="149"/>
      <c r="AR174" s="158"/>
      <c r="AS174" s="161"/>
      <c r="AT174" s="149"/>
      <c r="AU174" s="158"/>
      <c r="AV174" s="161"/>
      <c r="AW174" s="149"/>
      <c r="AX174" s="158"/>
      <c r="AY174" s="161"/>
      <c r="AZ174" s="149"/>
      <c r="BA174" s="158"/>
      <c r="BB174" s="161"/>
      <c r="BC174" s="149"/>
      <c r="BD174" s="160"/>
      <c r="BE174" s="161"/>
      <c r="BF174" s="149"/>
      <c r="BG174" s="158"/>
      <c r="BH174" s="161"/>
      <c r="BI174" s="149"/>
      <c r="BJ174" s="158"/>
      <c r="BK174" s="161"/>
      <c r="BL174" s="149"/>
      <c r="BM174" s="158"/>
      <c r="BN174" s="161"/>
      <c r="BO174" s="149"/>
      <c r="BP174" s="158"/>
      <c r="BQ174" s="161"/>
      <c r="BR174" s="149"/>
      <c r="BS174" s="158"/>
      <c r="BT174" s="161"/>
      <c r="BU174" s="149"/>
      <c r="BV174" s="158"/>
      <c r="BW174" s="161"/>
      <c r="BX174" s="149"/>
      <c r="BY174" s="158"/>
      <c r="BZ174" s="161"/>
      <c r="CA174" s="149"/>
      <c r="CB174" s="158"/>
      <c r="CC174" s="161"/>
      <c r="CD174" s="149"/>
      <c r="CE174" s="158"/>
      <c r="CF174" s="161"/>
      <c r="CG174" s="149"/>
      <c r="CH174" s="158"/>
      <c r="CI174" s="161"/>
      <c r="CJ174" s="149"/>
      <c r="CK174" s="158"/>
      <c r="CL174" s="161"/>
      <c r="CM174" s="149"/>
      <c r="CN174" s="158"/>
      <c r="CO174" s="161"/>
      <c r="CP174" s="149"/>
      <c r="CQ174" s="158"/>
      <c r="CR174" s="161"/>
      <c r="CS174" s="84"/>
    </row>
    <row r="175" spans="1:97" ht="12" customHeight="1" x14ac:dyDescent="0.2">
      <c r="A175" s="80"/>
      <c r="B175" s="160"/>
      <c r="C175" s="161"/>
      <c r="D175" s="149"/>
      <c r="E175" s="160"/>
      <c r="F175" s="161"/>
      <c r="G175" s="149"/>
      <c r="H175" s="158"/>
      <c r="I175" s="161"/>
      <c r="J175" s="149"/>
      <c r="K175" s="158"/>
      <c r="L175" s="161"/>
      <c r="M175" s="149"/>
      <c r="N175" s="158"/>
      <c r="O175" s="161"/>
      <c r="P175" s="149"/>
      <c r="Q175" s="158"/>
      <c r="R175" s="161"/>
      <c r="S175" s="149"/>
      <c r="T175" s="158"/>
      <c r="U175" s="161"/>
      <c r="V175" s="149"/>
      <c r="W175" s="158"/>
      <c r="X175" s="161"/>
      <c r="Y175" s="149"/>
      <c r="Z175" s="158"/>
      <c r="AA175" s="161"/>
      <c r="AB175" s="149"/>
      <c r="AC175" s="158"/>
      <c r="AD175" s="161"/>
      <c r="AE175" s="149"/>
      <c r="AF175" s="158"/>
      <c r="AG175" s="161"/>
      <c r="AH175" s="149"/>
      <c r="AI175" s="158"/>
      <c r="AJ175" s="161"/>
      <c r="AK175" s="149"/>
      <c r="AL175" s="158"/>
      <c r="AM175" s="161"/>
      <c r="AN175" s="149"/>
      <c r="AO175" s="160"/>
      <c r="AP175" s="161"/>
      <c r="AQ175" s="149"/>
      <c r="AR175" s="158"/>
      <c r="AS175" s="161"/>
      <c r="AT175" s="149"/>
      <c r="AU175" s="158"/>
      <c r="AV175" s="161"/>
      <c r="AW175" s="149"/>
      <c r="AX175" s="158"/>
      <c r="AY175" s="161"/>
      <c r="AZ175" s="149"/>
      <c r="BA175" s="158"/>
      <c r="BB175" s="161"/>
      <c r="BC175" s="149"/>
      <c r="BD175" s="160"/>
      <c r="BE175" s="161"/>
      <c r="BF175" s="149"/>
      <c r="BG175" s="158"/>
      <c r="BH175" s="161"/>
      <c r="BI175" s="149"/>
      <c r="BJ175" s="158"/>
      <c r="BK175" s="161"/>
      <c r="BL175" s="149"/>
      <c r="BM175" s="158"/>
      <c r="BN175" s="161"/>
      <c r="BO175" s="149"/>
      <c r="BP175" s="158"/>
      <c r="BQ175" s="161"/>
      <c r="BR175" s="149"/>
      <c r="BS175" s="158"/>
      <c r="BT175" s="161"/>
      <c r="BU175" s="149"/>
      <c r="BV175" s="158"/>
      <c r="BW175" s="161"/>
      <c r="BX175" s="149"/>
      <c r="BY175" s="158"/>
      <c r="BZ175" s="161"/>
      <c r="CA175" s="149"/>
      <c r="CB175" s="158"/>
      <c r="CC175" s="161"/>
      <c r="CD175" s="149"/>
      <c r="CE175" s="158"/>
      <c r="CF175" s="161"/>
      <c r="CG175" s="149"/>
      <c r="CH175" s="158"/>
      <c r="CI175" s="161"/>
      <c r="CJ175" s="149"/>
      <c r="CK175" s="158"/>
      <c r="CL175" s="161"/>
      <c r="CM175" s="149"/>
      <c r="CN175" s="158"/>
      <c r="CO175" s="161"/>
      <c r="CP175" s="149"/>
      <c r="CQ175" s="158"/>
      <c r="CR175" s="161"/>
      <c r="CS175" s="84"/>
    </row>
    <row r="176" spans="1:97" ht="12" customHeight="1" x14ac:dyDescent="0.2">
      <c r="A176" s="80"/>
      <c r="B176" s="160"/>
      <c r="C176" s="161"/>
      <c r="D176" s="149"/>
      <c r="E176" s="160"/>
      <c r="F176" s="161"/>
      <c r="G176" s="149"/>
      <c r="H176" s="158"/>
      <c r="I176" s="161"/>
      <c r="J176" s="149"/>
      <c r="K176" s="158"/>
      <c r="L176" s="161"/>
      <c r="M176" s="149"/>
      <c r="N176" s="158"/>
      <c r="O176" s="161"/>
      <c r="P176" s="149"/>
      <c r="Q176" s="158"/>
      <c r="R176" s="161"/>
      <c r="S176" s="149"/>
      <c r="T176" s="158"/>
      <c r="U176" s="161"/>
      <c r="V176" s="149"/>
      <c r="W176" s="158"/>
      <c r="X176" s="161"/>
      <c r="Y176" s="149"/>
      <c r="Z176" s="158"/>
      <c r="AA176" s="161"/>
      <c r="AB176" s="149"/>
      <c r="AC176" s="158"/>
      <c r="AD176" s="161"/>
      <c r="AE176" s="149"/>
      <c r="AF176" s="158"/>
      <c r="AG176" s="161"/>
      <c r="AH176" s="149"/>
      <c r="AI176" s="158"/>
      <c r="AJ176" s="161"/>
      <c r="AK176" s="149"/>
      <c r="AL176" s="158"/>
      <c r="AM176" s="161"/>
      <c r="AN176" s="149"/>
      <c r="AO176" s="160"/>
      <c r="AP176" s="161"/>
      <c r="AQ176" s="149"/>
      <c r="AR176" s="158"/>
      <c r="AS176" s="161"/>
      <c r="AT176" s="149"/>
      <c r="AU176" s="158"/>
      <c r="AV176" s="161"/>
      <c r="AW176" s="149"/>
      <c r="AX176" s="158"/>
      <c r="AY176" s="161"/>
      <c r="AZ176" s="149"/>
      <c r="BA176" s="158"/>
      <c r="BB176" s="161"/>
      <c r="BC176" s="149"/>
      <c r="BD176" s="160"/>
      <c r="BE176" s="161"/>
      <c r="BF176" s="149"/>
      <c r="BG176" s="158"/>
      <c r="BH176" s="161"/>
      <c r="BI176" s="149"/>
      <c r="BJ176" s="158"/>
      <c r="BK176" s="161"/>
      <c r="BL176" s="149"/>
      <c r="BM176" s="158"/>
      <c r="BN176" s="161"/>
      <c r="BO176" s="149"/>
      <c r="BP176" s="158"/>
      <c r="BQ176" s="161"/>
      <c r="BR176" s="149"/>
      <c r="BS176" s="158"/>
      <c r="BT176" s="161"/>
      <c r="BU176" s="149"/>
      <c r="BV176" s="158"/>
      <c r="BW176" s="161"/>
      <c r="BX176" s="149"/>
      <c r="BY176" s="158"/>
      <c r="BZ176" s="161"/>
      <c r="CA176" s="149"/>
      <c r="CB176" s="158"/>
      <c r="CC176" s="161"/>
      <c r="CD176" s="149"/>
      <c r="CE176" s="158"/>
      <c r="CF176" s="161"/>
      <c r="CG176" s="149"/>
      <c r="CH176" s="158"/>
      <c r="CI176" s="161"/>
      <c r="CJ176" s="149"/>
      <c r="CK176" s="158"/>
      <c r="CL176" s="161"/>
      <c r="CM176" s="149"/>
      <c r="CN176" s="158"/>
      <c r="CO176" s="161"/>
      <c r="CP176" s="149"/>
      <c r="CQ176" s="158"/>
      <c r="CR176" s="161"/>
      <c r="CS176" s="84"/>
    </row>
    <row r="177" spans="1:97" ht="12" customHeight="1" x14ac:dyDescent="0.2">
      <c r="A177" s="80"/>
      <c r="B177" s="160"/>
      <c r="C177" s="161"/>
      <c r="D177" s="149"/>
      <c r="E177" s="160"/>
      <c r="F177" s="161"/>
      <c r="G177" s="149"/>
      <c r="H177" s="158"/>
      <c r="I177" s="161"/>
      <c r="J177" s="149"/>
      <c r="K177" s="158"/>
      <c r="L177" s="161"/>
      <c r="M177" s="149"/>
      <c r="N177" s="158"/>
      <c r="O177" s="161"/>
      <c r="P177" s="149"/>
      <c r="Q177" s="158"/>
      <c r="R177" s="161"/>
      <c r="S177" s="149"/>
      <c r="T177" s="158"/>
      <c r="U177" s="161"/>
      <c r="V177" s="149"/>
      <c r="W177" s="158"/>
      <c r="X177" s="161"/>
      <c r="Y177" s="149"/>
      <c r="Z177" s="158"/>
      <c r="AA177" s="161"/>
      <c r="AB177" s="149"/>
      <c r="AC177" s="158"/>
      <c r="AD177" s="161"/>
      <c r="AE177" s="149"/>
      <c r="AF177" s="158"/>
      <c r="AG177" s="161"/>
      <c r="AH177" s="149"/>
      <c r="AI177" s="158"/>
      <c r="AJ177" s="161"/>
      <c r="AK177" s="149"/>
      <c r="AL177" s="158"/>
      <c r="AM177" s="161"/>
      <c r="AN177" s="149"/>
      <c r="AO177" s="160"/>
      <c r="AP177" s="161"/>
      <c r="AQ177" s="149"/>
      <c r="AR177" s="158"/>
      <c r="AS177" s="161"/>
      <c r="AT177" s="149"/>
      <c r="AU177" s="158"/>
      <c r="AV177" s="161"/>
      <c r="AW177" s="149"/>
      <c r="AX177" s="158"/>
      <c r="AY177" s="161"/>
      <c r="AZ177" s="149"/>
      <c r="BA177" s="158"/>
      <c r="BB177" s="161"/>
      <c r="BC177" s="149"/>
      <c r="BD177" s="160"/>
      <c r="BE177" s="161"/>
      <c r="BF177" s="149"/>
      <c r="BG177" s="158"/>
      <c r="BH177" s="161"/>
      <c r="BI177" s="149"/>
      <c r="BJ177" s="158"/>
      <c r="BK177" s="161"/>
      <c r="BL177" s="149"/>
      <c r="BM177" s="158"/>
      <c r="BN177" s="161"/>
      <c r="BO177" s="149"/>
      <c r="BP177" s="158"/>
      <c r="BQ177" s="161"/>
      <c r="BR177" s="149"/>
      <c r="BS177" s="158"/>
      <c r="BT177" s="161"/>
      <c r="BU177" s="149"/>
      <c r="BV177" s="158"/>
      <c r="BW177" s="161"/>
      <c r="BX177" s="149"/>
      <c r="BY177" s="158"/>
      <c r="BZ177" s="161"/>
      <c r="CA177" s="149"/>
      <c r="CB177" s="158"/>
      <c r="CC177" s="161"/>
      <c r="CD177" s="149"/>
      <c r="CE177" s="158"/>
      <c r="CF177" s="161"/>
      <c r="CG177" s="149"/>
      <c r="CH177" s="158"/>
      <c r="CI177" s="161"/>
      <c r="CJ177" s="149"/>
      <c r="CK177" s="158"/>
      <c r="CL177" s="161"/>
      <c r="CM177" s="149"/>
      <c r="CN177" s="158"/>
      <c r="CO177" s="161"/>
      <c r="CP177" s="149"/>
      <c r="CQ177" s="158"/>
      <c r="CR177" s="161"/>
      <c r="CS177" s="84"/>
    </row>
    <row r="178" spans="1:97" ht="12" customHeight="1" x14ac:dyDescent="0.2">
      <c r="A178" s="80"/>
      <c r="B178" s="160"/>
      <c r="C178" s="161"/>
      <c r="D178" s="149"/>
      <c r="E178" s="160"/>
      <c r="F178" s="161"/>
      <c r="G178" s="149"/>
      <c r="H178" s="158"/>
      <c r="I178" s="161"/>
      <c r="J178" s="149"/>
      <c r="K178" s="158"/>
      <c r="L178" s="161"/>
      <c r="M178" s="149"/>
      <c r="N178" s="158"/>
      <c r="O178" s="161"/>
      <c r="P178" s="149"/>
      <c r="Q178" s="158"/>
      <c r="R178" s="161"/>
      <c r="S178" s="149"/>
      <c r="T178" s="158"/>
      <c r="U178" s="161"/>
      <c r="V178" s="149"/>
      <c r="W178" s="158"/>
      <c r="X178" s="161"/>
      <c r="Y178" s="149"/>
      <c r="Z178" s="158"/>
      <c r="AA178" s="161"/>
      <c r="AB178" s="149"/>
      <c r="AC178" s="158"/>
      <c r="AD178" s="161"/>
      <c r="AE178" s="149"/>
      <c r="AF178" s="158"/>
      <c r="AG178" s="161"/>
      <c r="AH178" s="149"/>
      <c r="AI178" s="158"/>
      <c r="AJ178" s="161"/>
      <c r="AK178" s="149"/>
      <c r="AL178" s="158"/>
      <c r="AM178" s="161"/>
      <c r="AN178" s="149"/>
      <c r="AO178" s="160"/>
      <c r="AP178" s="161"/>
      <c r="AQ178" s="149"/>
      <c r="AR178" s="158"/>
      <c r="AS178" s="161"/>
      <c r="AT178" s="149"/>
      <c r="AU178" s="158"/>
      <c r="AV178" s="161"/>
      <c r="AW178" s="149"/>
      <c r="AX178" s="158"/>
      <c r="AY178" s="161"/>
      <c r="AZ178" s="149"/>
      <c r="BA178" s="158"/>
      <c r="BB178" s="161"/>
      <c r="BC178" s="149"/>
      <c r="BD178" s="160"/>
      <c r="BE178" s="161"/>
      <c r="BF178" s="149"/>
      <c r="BG178" s="158"/>
      <c r="BH178" s="161"/>
      <c r="BI178" s="149"/>
      <c r="BJ178" s="158"/>
      <c r="BK178" s="161"/>
      <c r="BL178" s="149"/>
      <c r="BM178" s="158"/>
      <c r="BN178" s="161"/>
      <c r="BO178" s="149"/>
      <c r="BP178" s="158"/>
      <c r="BQ178" s="161"/>
      <c r="BR178" s="149"/>
      <c r="BS178" s="158"/>
      <c r="BT178" s="161"/>
      <c r="BU178" s="149"/>
      <c r="BV178" s="158"/>
      <c r="BW178" s="161"/>
      <c r="BX178" s="149"/>
      <c r="BY178" s="158"/>
      <c r="BZ178" s="161"/>
      <c r="CA178" s="149"/>
      <c r="CB178" s="158"/>
      <c r="CC178" s="161"/>
      <c r="CD178" s="149"/>
      <c r="CE178" s="158"/>
      <c r="CF178" s="161"/>
      <c r="CG178" s="149"/>
      <c r="CH178" s="158"/>
      <c r="CI178" s="161"/>
      <c r="CJ178" s="149"/>
      <c r="CK178" s="158"/>
      <c r="CL178" s="161"/>
      <c r="CM178" s="149"/>
      <c r="CN178" s="158"/>
      <c r="CO178" s="161"/>
      <c r="CP178" s="149"/>
      <c r="CQ178" s="158"/>
      <c r="CR178" s="161"/>
      <c r="CS178" s="84"/>
    </row>
    <row r="179" spans="1:97" ht="12" customHeight="1" x14ac:dyDescent="0.2">
      <c r="A179" s="80"/>
      <c r="B179" s="160"/>
      <c r="C179" s="161"/>
      <c r="D179" s="149"/>
      <c r="E179" s="160"/>
      <c r="F179" s="161"/>
      <c r="G179" s="149"/>
      <c r="H179" s="158"/>
      <c r="I179" s="161"/>
      <c r="J179" s="149"/>
      <c r="K179" s="158"/>
      <c r="L179" s="161"/>
      <c r="M179" s="149"/>
      <c r="N179" s="158"/>
      <c r="O179" s="161"/>
      <c r="P179" s="149"/>
      <c r="Q179" s="158"/>
      <c r="R179" s="161"/>
      <c r="S179" s="149"/>
      <c r="T179" s="158"/>
      <c r="U179" s="161"/>
      <c r="V179" s="149"/>
      <c r="W179" s="158"/>
      <c r="X179" s="161"/>
      <c r="Y179" s="149"/>
      <c r="Z179" s="158"/>
      <c r="AA179" s="161"/>
      <c r="AB179" s="149"/>
      <c r="AC179" s="158"/>
      <c r="AD179" s="161"/>
      <c r="AE179" s="149"/>
      <c r="AF179" s="158"/>
      <c r="AG179" s="161"/>
      <c r="AH179" s="149"/>
      <c r="AI179" s="158"/>
      <c r="AJ179" s="161"/>
      <c r="AK179" s="149"/>
      <c r="AL179" s="158"/>
      <c r="AM179" s="161"/>
      <c r="AN179" s="149"/>
      <c r="AO179" s="160"/>
      <c r="AP179" s="161"/>
      <c r="AQ179" s="149"/>
      <c r="AR179" s="158"/>
      <c r="AS179" s="161"/>
      <c r="AT179" s="149"/>
      <c r="AU179" s="158"/>
      <c r="AV179" s="161"/>
      <c r="AW179" s="149"/>
      <c r="AX179" s="158"/>
      <c r="AY179" s="161"/>
      <c r="AZ179" s="149"/>
      <c r="BA179" s="158"/>
      <c r="BB179" s="161"/>
      <c r="BC179" s="149"/>
      <c r="BD179" s="160"/>
      <c r="BE179" s="161"/>
      <c r="BF179" s="149"/>
      <c r="BG179" s="158"/>
      <c r="BH179" s="161"/>
      <c r="BI179" s="149"/>
      <c r="BJ179" s="158"/>
      <c r="BK179" s="161"/>
      <c r="BL179" s="149"/>
      <c r="BM179" s="158"/>
      <c r="BN179" s="161"/>
      <c r="BO179" s="149"/>
      <c r="BP179" s="158"/>
      <c r="BQ179" s="161"/>
      <c r="BR179" s="149"/>
      <c r="BS179" s="158"/>
      <c r="BT179" s="161"/>
      <c r="BU179" s="149"/>
      <c r="BV179" s="158"/>
      <c r="BW179" s="161"/>
      <c r="BX179" s="149"/>
      <c r="BY179" s="158"/>
      <c r="BZ179" s="161"/>
      <c r="CA179" s="149"/>
      <c r="CB179" s="158"/>
      <c r="CC179" s="161"/>
      <c r="CD179" s="149"/>
      <c r="CE179" s="158"/>
      <c r="CF179" s="161"/>
      <c r="CG179" s="149"/>
      <c r="CH179" s="158"/>
      <c r="CI179" s="161"/>
      <c r="CJ179" s="149"/>
      <c r="CK179" s="158"/>
      <c r="CL179" s="161"/>
      <c r="CM179" s="149"/>
      <c r="CN179" s="158"/>
      <c r="CO179" s="161"/>
      <c r="CP179" s="149"/>
      <c r="CQ179" s="158"/>
      <c r="CR179" s="161"/>
      <c r="CS179" s="84"/>
    </row>
    <row r="180" spans="1:97" ht="12" customHeight="1" x14ac:dyDescent="0.2">
      <c r="A180" s="80"/>
      <c r="B180" s="160"/>
      <c r="C180" s="161"/>
      <c r="D180" s="149"/>
      <c r="E180" s="160"/>
      <c r="F180" s="161"/>
      <c r="G180" s="149"/>
      <c r="H180" s="158"/>
      <c r="I180" s="161"/>
      <c r="J180" s="149"/>
      <c r="K180" s="158"/>
      <c r="L180" s="161"/>
      <c r="M180" s="149"/>
      <c r="N180" s="158"/>
      <c r="O180" s="161"/>
      <c r="P180" s="149"/>
      <c r="Q180" s="158"/>
      <c r="R180" s="161"/>
      <c r="S180" s="149"/>
      <c r="T180" s="158"/>
      <c r="U180" s="161"/>
      <c r="V180" s="149"/>
      <c r="W180" s="158"/>
      <c r="X180" s="161"/>
      <c r="Y180" s="149"/>
      <c r="Z180" s="158"/>
      <c r="AA180" s="161"/>
      <c r="AB180" s="149"/>
      <c r="AC180" s="158"/>
      <c r="AD180" s="161"/>
      <c r="AE180" s="149"/>
      <c r="AF180" s="158"/>
      <c r="AG180" s="161"/>
      <c r="AH180" s="149"/>
      <c r="AI180" s="158"/>
      <c r="AJ180" s="161"/>
      <c r="AK180" s="149"/>
      <c r="AL180" s="158"/>
      <c r="AM180" s="161"/>
      <c r="AN180" s="149"/>
      <c r="AO180" s="160"/>
      <c r="AP180" s="161"/>
      <c r="AQ180" s="149"/>
      <c r="AR180" s="158"/>
      <c r="AS180" s="161"/>
      <c r="AT180" s="149"/>
      <c r="AU180" s="158"/>
      <c r="AV180" s="161"/>
      <c r="AW180" s="149"/>
      <c r="AX180" s="158"/>
      <c r="AY180" s="161"/>
      <c r="AZ180" s="149"/>
      <c r="BA180" s="158"/>
      <c r="BB180" s="161"/>
      <c r="BC180" s="149"/>
      <c r="BD180" s="160"/>
      <c r="BE180" s="161"/>
      <c r="BF180" s="149"/>
      <c r="BG180" s="158"/>
      <c r="BH180" s="161"/>
      <c r="BI180" s="149"/>
      <c r="BJ180" s="158"/>
      <c r="BK180" s="161"/>
      <c r="BL180" s="149"/>
      <c r="BM180" s="158"/>
      <c r="BN180" s="161"/>
      <c r="BO180" s="149"/>
      <c r="BP180" s="158"/>
      <c r="BQ180" s="161"/>
      <c r="BR180" s="149"/>
      <c r="BS180" s="158"/>
      <c r="BT180" s="161"/>
      <c r="BU180" s="149"/>
      <c r="BV180" s="158"/>
      <c r="BW180" s="161"/>
      <c r="BX180" s="149"/>
      <c r="BY180" s="158"/>
      <c r="BZ180" s="161"/>
      <c r="CA180" s="149"/>
      <c r="CB180" s="158"/>
      <c r="CC180" s="161"/>
      <c r="CD180" s="149"/>
      <c r="CE180" s="158"/>
      <c r="CF180" s="161"/>
      <c r="CG180" s="149"/>
      <c r="CH180" s="158"/>
      <c r="CI180" s="161"/>
      <c r="CJ180" s="149"/>
      <c r="CK180" s="158"/>
      <c r="CL180" s="161"/>
      <c r="CM180" s="149"/>
      <c r="CN180" s="158"/>
      <c r="CO180" s="161"/>
      <c r="CP180" s="149"/>
      <c r="CQ180" s="158"/>
      <c r="CR180" s="161"/>
      <c r="CS180" s="84"/>
    </row>
    <row r="181" spans="1:97" ht="12" customHeight="1" x14ac:dyDescent="0.2">
      <c r="A181" s="80"/>
      <c r="B181" s="160"/>
      <c r="C181" s="161"/>
      <c r="D181" s="149"/>
      <c r="E181" s="160"/>
      <c r="F181" s="161"/>
      <c r="G181" s="149"/>
      <c r="H181" s="158"/>
      <c r="I181" s="161"/>
      <c r="J181" s="149"/>
      <c r="K181" s="158"/>
      <c r="L181" s="161"/>
      <c r="M181" s="149"/>
      <c r="N181" s="158"/>
      <c r="O181" s="161"/>
      <c r="P181" s="149"/>
      <c r="Q181" s="158"/>
      <c r="R181" s="161"/>
      <c r="S181" s="149"/>
      <c r="T181" s="158"/>
      <c r="U181" s="161"/>
      <c r="V181" s="149"/>
      <c r="W181" s="158"/>
      <c r="X181" s="161"/>
      <c r="Y181" s="149"/>
      <c r="Z181" s="158"/>
      <c r="AA181" s="161"/>
      <c r="AB181" s="149"/>
      <c r="AC181" s="158"/>
      <c r="AD181" s="161"/>
      <c r="AE181" s="149"/>
      <c r="AF181" s="158"/>
      <c r="AG181" s="161"/>
      <c r="AH181" s="149"/>
      <c r="AI181" s="158"/>
      <c r="AJ181" s="161"/>
      <c r="AK181" s="149"/>
      <c r="AL181" s="158"/>
      <c r="AM181" s="161"/>
      <c r="AN181" s="149"/>
      <c r="AO181" s="160"/>
      <c r="AP181" s="161"/>
      <c r="AQ181" s="149"/>
      <c r="AR181" s="158"/>
      <c r="AS181" s="161"/>
      <c r="AT181" s="149"/>
      <c r="AU181" s="158"/>
      <c r="AV181" s="161"/>
      <c r="AW181" s="149"/>
      <c r="AX181" s="158"/>
      <c r="AY181" s="161"/>
      <c r="AZ181" s="149"/>
      <c r="BA181" s="158"/>
      <c r="BB181" s="161"/>
      <c r="BC181" s="149"/>
      <c r="BD181" s="160"/>
      <c r="BE181" s="161"/>
      <c r="BF181" s="149"/>
      <c r="BG181" s="158"/>
      <c r="BH181" s="161"/>
      <c r="BI181" s="149"/>
      <c r="BJ181" s="158"/>
      <c r="BK181" s="161"/>
      <c r="BL181" s="149"/>
      <c r="BM181" s="158"/>
      <c r="BN181" s="161"/>
      <c r="BO181" s="149"/>
      <c r="BP181" s="158"/>
      <c r="BQ181" s="161"/>
      <c r="BR181" s="149"/>
      <c r="BS181" s="158"/>
      <c r="BT181" s="161"/>
      <c r="BU181" s="149"/>
      <c r="BV181" s="158"/>
      <c r="BW181" s="161"/>
      <c r="BX181" s="149"/>
      <c r="BY181" s="158"/>
      <c r="BZ181" s="161"/>
      <c r="CA181" s="149"/>
      <c r="CB181" s="158"/>
      <c r="CC181" s="161"/>
      <c r="CD181" s="149"/>
      <c r="CE181" s="158"/>
      <c r="CF181" s="161"/>
      <c r="CG181" s="149"/>
      <c r="CH181" s="158"/>
      <c r="CI181" s="161"/>
      <c r="CJ181" s="149"/>
      <c r="CK181" s="158"/>
      <c r="CL181" s="161"/>
      <c r="CM181" s="149"/>
      <c r="CN181" s="158"/>
      <c r="CO181" s="161"/>
      <c r="CP181" s="149"/>
      <c r="CQ181" s="158"/>
      <c r="CR181" s="161"/>
      <c r="CS181" s="84"/>
    </row>
    <row r="182" spans="1:97" ht="12" customHeight="1" x14ac:dyDescent="0.2">
      <c r="A182" s="80"/>
      <c r="B182" s="160"/>
      <c r="C182" s="161"/>
      <c r="D182" s="149"/>
      <c r="E182" s="160"/>
      <c r="F182" s="161"/>
      <c r="G182" s="149"/>
      <c r="H182" s="158"/>
      <c r="I182" s="161"/>
      <c r="J182" s="149"/>
      <c r="K182" s="158"/>
      <c r="L182" s="161"/>
      <c r="M182" s="149"/>
      <c r="N182" s="158"/>
      <c r="O182" s="161"/>
      <c r="P182" s="149"/>
      <c r="Q182" s="158"/>
      <c r="R182" s="161"/>
      <c r="S182" s="149"/>
      <c r="T182" s="158"/>
      <c r="U182" s="161"/>
      <c r="V182" s="149"/>
      <c r="W182" s="158"/>
      <c r="X182" s="161"/>
      <c r="Y182" s="149"/>
      <c r="Z182" s="158"/>
      <c r="AA182" s="161"/>
      <c r="AB182" s="149"/>
      <c r="AC182" s="158"/>
      <c r="AD182" s="161"/>
      <c r="AE182" s="149"/>
      <c r="AF182" s="158"/>
      <c r="AG182" s="161"/>
      <c r="AH182" s="149"/>
      <c r="AI182" s="158"/>
      <c r="AJ182" s="161"/>
      <c r="AK182" s="149"/>
      <c r="AL182" s="158"/>
      <c r="AM182" s="161"/>
      <c r="AN182" s="149"/>
      <c r="AO182" s="160"/>
      <c r="AP182" s="161"/>
      <c r="AQ182" s="149"/>
      <c r="AR182" s="158"/>
      <c r="AS182" s="161"/>
      <c r="AT182" s="149"/>
      <c r="AU182" s="158"/>
      <c r="AV182" s="161"/>
      <c r="AW182" s="149"/>
      <c r="AX182" s="158"/>
      <c r="AY182" s="161"/>
      <c r="AZ182" s="149"/>
      <c r="BA182" s="158"/>
      <c r="BB182" s="161"/>
      <c r="BC182" s="149"/>
      <c r="BD182" s="160"/>
      <c r="BE182" s="161"/>
      <c r="BF182" s="149"/>
      <c r="BG182" s="158"/>
      <c r="BH182" s="161"/>
      <c r="BI182" s="149"/>
      <c r="BJ182" s="158"/>
      <c r="BK182" s="161"/>
      <c r="BL182" s="149"/>
      <c r="BM182" s="158"/>
      <c r="BN182" s="161"/>
      <c r="BO182" s="149"/>
      <c r="BP182" s="158"/>
      <c r="BQ182" s="161"/>
      <c r="BR182" s="149"/>
      <c r="BS182" s="158"/>
      <c r="BT182" s="161"/>
      <c r="BU182" s="149"/>
      <c r="BV182" s="158"/>
      <c r="BW182" s="161"/>
      <c r="BX182" s="149"/>
      <c r="BY182" s="158"/>
      <c r="BZ182" s="161"/>
      <c r="CA182" s="149"/>
      <c r="CB182" s="158"/>
      <c r="CC182" s="161"/>
      <c r="CD182" s="149"/>
      <c r="CE182" s="158"/>
      <c r="CF182" s="161"/>
      <c r="CG182" s="149"/>
      <c r="CH182" s="158"/>
      <c r="CI182" s="161"/>
      <c r="CJ182" s="149"/>
      <c r="CK182" s="158"/>
      <c r="CL182" s="161"/>
      <c r="CM182" s="149"/>
      <c r="CN182" s="158"/>
      <c r="CO182" s="161"/>
      <c r="CP182" s="149"/>
      <c r="CQ182" s="158"/>
      <c r="CR182" s="161"/>
      <c r="CS182" s="84"/>
    </row>
    <row r="183" spans="1:97" ht="12" customHeight="1" x14ac:dyDescent="0.2">
      <c r="A183" s="80"/>
      <c r="B183" s="160"/>
      <c r="C183" s="161"/>
      <c r="D183" s="149"/>
      <c r="E183" s="160"/>
      <c r="F183" s="161"/>
      <c r="G183" s="149"/>
      <c r="H183" s="158"/>
      <c r="I183" s="161"/>
      <c r="J183" s="149"/>
      <c r="K183" s="158"/>
      <c r="L183" s="161"/>
      <c r="M183" s="149"/>
      <c r="N183" s="158"/>
      <c r="O183" s="161"/>
      <c r="P183" s="149"/>
      <c r="Q183" s="158"/>
      <c r="R183" s="161"/>
      <c r="S183" s="149"/>
      <c r="T183" s="158"/>
      <c r="U183" s="161"/>
      <c r="V183" s="149"/>
      <c r="W183" s="158"/>
      <c r="X183" s="161"/>
      <c r="Y183" s="149"/>
      <c r="Z183" s="158"/>
      <c r="AA183" s="161"/>
      <c r="AB183" s="149"/>
      <c r="AC183" s="158"/>
      <c r="AD183" s="161"/>
      <c r="AE183" s="149"/>
      <c r="AF183" s="158"/>
      <c r="AG183" s="161"/>
      <c r="AH183" s="149"/>
      <c r="AI183" s="158"/>
      <c r="AJ183" s="161"/>
      <c r="AK183" s="149"/>
      <c r="AL183" s="158"/>
      <c r="AM183" s="161"/>
      <c r="AN183" s="149"/>
      <c r="AO183" s="160"/>
      <c r="AP183" s="161"/>
      <c r="AQ183" s="149"/>
      <c r="AR183" s="158"/>
      <c r="AS183" s="161"/>
      <c r="AT183" s="149"/>
      <c r="AU183" s="158"/>
      <c r="AV183" s="161"/>
      <c r="AW183" s="149"/>
      <c r="AX183" s="158"/>
      <c r="AY183" s="161"/>
      <c r="AZ183" s="149"/>
      <c r="BA183" s="158"/>
      <c r="BB183" s="161"/>
      <c r="BC183" s="149"/>
      <c r="BD183" s="160"/>
      <c r="BE183" s="161"/>
      <c r="BF183" s="149"/>
      <c r="BG183" s="158"/>
      <c r="BH183" s="161"/>
      <c r="BI183" s="149"/>
      <c r="BJ183" s="158"/>
      <c r="BK183" s="161"/>
      <c r="BL183" s="149"/>
      <c r="BM183" s="158"/>
      <c r="BN183" s="161"/>
      <c r="BO183" s="149"/>
      <c r="BP183" s="158"/>
      <c r="BQ183" s="161"/>
      <c r="BR183" s="149"/>
      <c r="BS183" s="158"/>
      <c r="BT183" s="161"/>
      <c r="BU183" s="149"/>
      <c r="BV183" s="158"/>
      <c r="BW183" s="161"/>
      <c r="BX183" s="149"/>
      <c r="BY183" s="158"/>
      <c r="BZ183" s="161"/>
      <c r="CA183" s="149"/>
      <c r="CB183" s="158"/>
      <c r="CC183" s="161"/>
      <c r="CD183" s="149"/>
      <c r="CE183" s="158"/>
      <c r="CF183" s="161"/>
      <c r="CG183" s="149"/>
      <c r="CH183" s="158"/>
      <c r="CI183" s="161"/>
      <c r="CJ183" s="149"/>
      <c r="CK183" s="158"/>
      <c r="CL183" s="161"/>
      <c r="CM183" s="149"/>
      <c r="CN183" s="158"/>
      <c r="CO183" s="161"/>
      <c r="CP183" s="149"/>
      <c r="CQ183" s="158"/>
      <c r="CR183" s="161"/>
      <c r="CS183" s="84"/>
    </row>
    <row r="184" spans="1:97" ht="12" customHeight="1" x14ac:dyDescent="0.2">
      <c r="A184" s="80"/>
      <c r="B184" s="160"/>
      <c r="C184" s="161"/>
      <c r="D184" s="149"/>
      <c r="E184" s="160"/>
      <c r="F184" s="161"/>
      <c r="G184" s="149"/>
      <c r="H184" s="158"/>
      <c r="I184" s="161"/>
      <c r="J184" s="149"/>
      <c r="K184" s="158"/>
      <c r="L184" s="161"/>
      <c r="M184" s="149"/>
      <c r="N184" s="158"/>
      <c r="O184" s="161"/>
      <c r="P184" s="149"/>
      <c r="Q184" s="158"/>
      <c r="R184" s="161"/>
      <c r="S184" s="149"/>
      <c r="T184" s="158"/>
      <c r="U184" s="161"/>
      <c r="V184" s="149"/>
      <c r="W184" s="158"/>
      <c r="X184" s="161"/>
      <c r="Y184" s="149"/>
      <c r="Z184" s="158"/>
      <c r="AA184" s="161"/>
      <c r="AB184" s="149"/>
      <c r="AC184" s="158"/>
      <c r="AD184" s="161"/>
      <c r="AE184" s="149"/>
      <c r="AF184" s="158"/>
      <c r="AG184" s="161"/>
      <c r="AH184" s="149"/>
      <c r="AI184" s="158"/>
      <c r="AJ184" s="161"/>
      <c r="AK184" s="149"/>
      <c r="AL184" s="158"/>
      <c r="AM184" s="161"/>
      <c r="AN184" s="149"/>
      <c r="AO184" s="160"/>
      <c r="AP184" s="161"/>
      <c r="AQ184" s="149"/>
      <c r="AR184" s="158"/>
      <c r="AS184" s="161"/>
      <c r="AT184" s="149"/>
      <c r="AU184" s="158"/>
      <c r="AV184" s="161"/>
      <c r="AW184" s="149"/>
      <c r="AX184" s="158"/>
      <c r="AY184" s="161"/>
      <c r="AZ184" s="149"/>
      <c r="BA184" s="158"/>
      <c r="BB184" s="161"/>
      <c r="BC184" s="149"/>
      <c r="BD184" s="160"/>
      <c r="BE184" s="161"/>
      <c r="BF184" s="149"/>
      <c r="BG184" s="158"/>
      <c r="BH184" s="161"/>
      <c r="BI184" s="149"/>
      <c r="BJ184" s="158"/>
      <c r="BK184" s="161"/>
      <c r="BL184" s="149"/>
      <c r="BM184" s="158"/>
      <c r="BN184" s="161"/>
      <c r="BO184" s="149"/>
      <c r="BP184" s="158"/>
      <c r="BQ184" s="161"/>
      <c r="BR184" s="149"/>
      <c r="BS184" s="158"/>
      <c r="BT184" s="161"/>
      <c r="BU184" s="149"/>
      <c r="BV184" s="158"/>
      <c r="BW184" s="161"/>
      <c r="BX184" s="149"/>
      <c r="BY184" s="158"/>
      <c r="BZ184" s="161"/>
      <c r="CA184" s="149"/>
      <c r="CB184" s="158"/>
      <c r="CC184" s="161"/>
      <c r="CD184" s="149"/>
      <c r="CE184" s="158"/>
      <c r="CF184" s="161"/>
      <c r="CG184" s="149"/>
      <c r="CH184" s="158"/>
      <c r="CI184" s="161"/>
      <c r="CJ184" s="149"/>
      <c r="CK184" s="158"/>
      <c r="CL184" s="161"/>
      <c r="CM184" s="149"/>
      <c r="CN184" s="158"/>
      <c r="CO184" s="161"/>
      <c r="CP184" s="149"/>
      <c r="CQ184" s="158"/>
      <c r="CR184" s="161"/>
      <c r="CS184" s="84"/>
    </row>
    <row r="185" spans="1:97" ht="12" customHeight="1" x14ac:dyDescent="0.2">
      <c r="A185" s="80"/>
      <c r="B185" s="160"/>
      <c r="C185" s="161"/>
      <c r="D185" s="149"/>
      <c r="E185" s="160"/>
      <c r="F185" s="161"/>
      <c r="G185" s="149"/>
      <c r="H185" s="158"/>
      <c r="I185" s="161"/>
      <c r="J185" s="149"/>
      <c r="K185" s="158"/>
      <c r="L185" s="161"/>
      <c r="M185" s="149"/>
      <c r="N185" s="158"/>
      <c r="O185" s="161"/>
      <c r="P185" s="149"/>
      <c r="Q185" s="158"/>
      <c r="R185" s="161"/>
      <c r="S185" s="149"/>
      <c r="T185" s="158"/>
      <c r="U185" s="161"/>
      <c r="V185" s="149"/>
      <c r="W185" s="158"/>
      <c r="X185" s="161"/>
      <c r="Y185" s="149"/>
      <c r="Z185" s="158"/>
      <c r="AA185" s="161"/>
      <c r="AB185" s="149"/>
      <c r="AC185" s="158"/>
      <c r="AD185" s="161"/>
      <c r="AE185" s="149"/>
      <c r="AF185" s="158"/>
      <c r="AG185" s="161"/>
      <c r="AH185" s="149"/>
      <c r="AI185" s="158"/>
      <c r="AJ185" s="161"/>
      <c r="AK185" s="149"/>
      <c r="AL185" s="158"/>
      <c r="AM185" s="161"/>
      <c r="AN185" s="149"/>
      <c r="AO185" s="160"/>
      <c r="AP185" s="161"/>
      <c r="AQ185" s="149"/>
      <c r="AR185" s="158"/>
      <c r="AS185" s="161"/>
      <c r="AT185" s="149"/>
      <c r="AU185" s="158"/>
      <c r="AV185" s="161"/>
      <c r="AW185" s="149"/>
      <c r="AX185" s="158"/>
      <c r="AY185" s="161"/>
      <c r="AZ185" s="149"/>
      <c r="BA185" s="158"/>
      <c r="BB185" s="161"/>
      <c r="BC185" s="149"/>
      <c r="BD185" s="160"/>
      <c r="BE185" s="161"/>
      <c r="BF185" s="149"/>
      <c r="BG185" s="158"/>
      <c r="BH185" s="161"/>
      <c r="BI185" s="149"/>
      <c r="BJ185" s="158"/>
      <c r="BK185" s="161"/>
      <c r="BL185" s="149"/>
      <c r="BM185" s="158"/>
      <c r="BN185" s="161"/>
      <c r="BO185" s="149"/>
      <c r="BP185" s="158"/>
      <c r="BQ185" s="161"/>
      <c r="BR185" s="149"/>
      <c r="BS185" s="158"/>
      <c r="BT185" s="161"/>
      <c r="BU185" s="149"/>
      <c r="BV185" s="158"/>
      <c r="BW185" s="161"/>
      <c r="BX185" s="149"/>
      <c r="BY185" s="158"/>
      <c r="BZ185" s="161"/>
      <c r="CA185" s="149"/>
      <c r="CB185" s="158"/>
      <c r="CC185" s="161"/>
      <c r="CD185" s="149"/>
      <c r="CE185" s="158"/>
      <c r="CF185" s="161"/>
      <c r="CG185" s="149"/>
      <c r="CH185" s="158"/>
      <c r="CI185" s="161"/>
      <c r="CJ185" s="149"/>
      <c r="CK185" s="158"/>
      <c r="CL185" s="161"/>
      <c r="CM185" s="149"/>
      <c r="CN185" s="158"/>
      <c r="CO185" s="161"/>
      <c r="CP185" s="149"/>
      <c r="CQ185" s="158"/>
      <c r="CR185" s="161"/>
      <c r="CS185" s="84"/>
    </row>
    <row r="186" spans="1:97" ht="12" customHeight="1" x14ac:dyDescent="0.2">
      <c r="A186" s="80"/>
      <c r="B186" s="160"/>
      <c r="C186" s="161"/>
      <c r="D186" s="149"/>
      <c r="E186" s="160"/>
      <c r="F186" s="161"/>
      <c r="G186" s="149"/>
      <c r="H186" s="158"/>
      <c r="I186" s="161"/>
      <c r="J186" s="149"/>
      <c r="K186" s="158"/>
      <c r="L186" s="161"/>
      <c r="M186" s="149"/>
      <c r="N186" s="158"/>
      <c r="O186" s="161"/>
      <c r="P186" s="149"/>
      <c r="Q186" s="158"/>
      <c r="R186" s="161"/>
      <c r="S186" s="149"/>
      <c r="T186" s="158"/>
      <c r="U186" s="161"/>
      <c r="V186" s="149"/>
      <c r="W186" s="158"/>
      <c r="X186" s="161"/>
      <c r="Y186" s="149"/>
      <c r="Z186" s="158"/>
      <c r="AA186" s="161"/>
      <c r="AB186" s="149"/>
      <c r="AC186" s="158"/>
      <c r="AD186" s="161"/>
      <c r="AE186" s="149"/>
      <c r="AF186" s="158"/>
      <c r="AG186" s="161"/>
      <c r="AH186" s="149"/>
      <c r="AI186" s="158"/>
      <c r="AJ186" s="161"/>
      <c r="AK186" s="149"/>
      <c r="AL186" s="158"/>
      <c r="AM186" s="161"/>
      <c r="AN186" s="149"/>
      <c r="AO186" s="160"/>
      <c r="AP186" s="161"/>
      <c r="AQ186" s="149"/>
      <c r="AR186" s="158"/>
      <c r="AS186" s="161"/>
      <c r="AT186" s="149"/>
      <c r="AU186" s="158"/>
      <c r="AV186" s="161"/>
      <c r="AW186" s="149"/>
      <c r="AX186" s="158"/>
      <c r="AY186" s="161"/>
      <c r="AZ186" s="149"/>
      <c r="BA186" s="158"/>
      <c r="BB186" s="161"/>
      <c r="BC186" s="149"/>
      <c r="BD186" s="160"/>
      <c r="BE186" s="161"/>
      <c r="BF186" s="149"/>
      <c r="BG186" s="158"/>
      <c r="BH186" s="161"/>
      <c r="BI186" s="149"/>
      <c r="BJ186" s="158"/>
      <c r="BK186" s="161"/>
      <c r="BL186" s="149"/>
      <c r="BM186" s="158"/>
      <c r="BN186" s="161"/>
      <c r="BO186" s="149"/>
      <c r="BP186" s="158"/>
      <c r="BQ186" s="161"/>
      <c r="BR186" s="149"/>
      <c r="BS186" s="158"/>
      <c r="BT186" s="161"/>
      <c r="BU186" s="149"/>
      <c r="BV186" s="158"/>
      <c r="BW186" s="161"/>
      <c r="BX186" s="149"/>
      <c r="BY186" s="158"/>
      <c r="BZ186" s="161"/>
      <c r="CA186" s="149"/>
      <c r="CB186" s="158"/>
      <c r="CC186" s="161"/>
      <c r="CD186" s="149"/>
      <c r="CE186" s="158"/>
      <c r="CF186" s="161"/>
      <c r="CG186" s="149"/>
      <c r="CH186" s="158"/>
      <c r="CI186" s="161"/>
      <c r="CJ186" s="149"/>
      <c r="CK186" s="158"/>
      <c r="CL186" s="161"/>
      <c r="CM186" s="149"/>
      <c r="CN186" s="158"/>
      <c r="CO186" s="161"/>
      <c r="CP186" s="149"/>
      <c r="CQ186" s="158"/>
      <c r="CR186" s="161"/>
      <c r="CS186" s="84"/>
    </row>
    <row r="187" spans="1:97" ht="12" customHeight="1" x14ac:dyDescent="0.2">
      <c r="A187" s="80"/>
      <c r="B187" s="160"/>
      <c r="C187" s="161"/>
      <c r="D187" s="149"/>
      <c r="E187" s="160"/>
      <c r="F187" s="161"/>
      <c r="G187" s="149"/>
      <c r="H187" s="158"/>
      <c r="I187" s="161"/>
      <c r="J187" s="149"/>
      <c r="K187" s="158"/>
      <c r="L187" s="161"/>
      <c r="M187" s="149"/>
      <c r="N187" s="158"/>
      <c r="O187" s="161"/>
      <c r="P187" s="149"/>
      <c r="Q187" s="158"/>
      <c r="R187" s="161"/>
      <c r="S187" s="149"/>
      <c r="T187" s="158"/>
      <c r="U187" s="161"/>
      <c r="V187" s="149"/>
      <c r="W187" s="158"/>
      <c r="X187" s="161"/>
      <c r="Y187" s="149"/>
      <c r="Z187" s="158"/>
      <c r="AA187" s="161"/>
      <c r="AB187" s="149"/>
      <c r="AC187" s="158"/>
      <c r="AD187" s="161"/>
      <c r="AE187" s="149"/>
      <c r="AF187" s="158"/>
      <c r="AG187" s="161"/>
      <c r="AH187" s="149"/>
      <c r="AI187" s="158"/>
      <c r="AJ187" s="161"/>
      <c r="AK187" s="149"/>
      <c r="AL187" s="158"/>
      <c r="AM187" s="161"/>
      <c r="AN187" s="149"/>
      <c r="AO187" s="160"/>
      <c r="AP187" s="161"/>
      <c r="AQ187" s="149"/>
      <c r="AR187" s="158"/>
      <c r="AS187" s="161"/>
      <c r="AT187" s="149"/>
      <c r="AU187" s="158"/>
      <c r="AV187" s="161"/>
      <c r="AW187" s="149"/>
      <c r="AX187" s="158"/>
      <c r="AY187" s="161"/>
      <c r="AZ187" s="149"/>
      <c r="BA187" s="158"/>
      <c r="BB187" s="161"/>
      <c r="BC187" s="149"/>
      <c r="BD187" s="160"/>
      <c r="BE187" s="161"/>
      <c r="BF187" s="149"/>
      <c r="BG187" s="158"/>
      <c r="BH187" s="161"/>
      <c r="BI187" s="149"/>
      <c r="BJ187" s="158"/>
      <c r="BK187" s="161"/>
      <c r="BL187" s="149"/>
      <c r="BM187" s="158"/>
      <c r="BN187" s="161"/>
      <c r="BO187" s="149"/>
      <c r="BP187" s="158"/>
      <c r="BQ187" s="161"/>
      <c r="BR187" s="149"/>
      <c r="BS187" s="158"/>
      <c r="BT187" s="161"/>
      <c r="BU187" s="149"/>
      <c r="BV187" s="158"/>
      <c r="BW187" s="161"/>
      <c r="BX187" s="149"/>
      <c r="BY187" s="158"/>
      <c r="BZ187" s="161"/>
      <c r="CA187" s="149"/>
      <c r="CB187" s="158"/>
      <c r="CC187" s="161"/>
      <c r="CD187" s="149"/>
      <c r="CE187" s="158"/>
      <c r="CF187" s="161"/>
      <c r="CG187" s="149"/>
      <c r="CH187" s="158"/>
      <c r="CI187" s="161"/>
      <c r="CJ187" s="149"/>
      <c r="CK187" s="158"/>
      <c r="CL187" s="161"/>
      <c r="CM187" s="149"/>
      <c r="CN187" s="158"/>
      <c r="CO187" s="161"/>
      <c r="CP187" s="149"/>
      <c r="CQ187" s="158"/>
      <c r="CR187" s="161"/>
      <c r="CS187" s="84"/>
    </row>
    <row r="188" spans="1:97" ht="12" customHeight="1" x14ac:dyDescent="0.2">
      <c r="A188" s="80"/>
      <c r="B188" s="160"/>
      <c r="C188" s="161"/>
      <c r="D188" s="149"/>
      <c r="E188" s="160"/>
      <c r="F188" s="161"/>
      <c r="G188" s="149"/>
      <c r="H188" s="158"/>
      <c r="I188" s="161"/>
      <c r="J188" s="149"/>
      <c r="K188" s="158"/>
      <c r="L188" s="161"/>
      <c r="M188" s="149"/>
      <c r="N188" s="158"/>
      <c r="O188" s="161"/>
      <c r="P188" s="149"/>
      <c r="Q188" s="158"/>
      <c r="R188" s="161"/>
      <c r="S188" s="149"/>
      <c r="T188" s="158"/>
      <c r="U188" s="161"/>
      <c r="V188" s="149"/>
      <c r="W188" s="158"/>
      <c r="X188" s="161"/>
      <c r="Y188" s="149"/>
      <c r="Z188" s="158"/>
      <c r="AA188" s="161"/>
      <c r="AB188" s="149"/>
      <c r="AC188" s="158"/>
      <c r="AD188" s="161"/>
      <c r="AE188" s="149"/>
      <c r="AF188" s="158"/>
      <c r="AG188" s="161"/>
      <c r="AH188" s="149"/>
      <c r="AI188" s="158"/>
      <c r="AJ188" s="161"/>
      <c r="AK188" s="149"/>
      <c r="AL188" s="158"/>
      <c r="AM188" s="161"/>
      <c r="AN188" s="149"/>
      <c r="AO188" s="160"/>
      <c r="AP188" s="161"/>
      <c r="AQ188" s="149"/>
      <c r="AR188" s="158"/>
      <c r="AS188" s="161"/>
      <c r="AT188" s="149"/>
      <c r="AU188" s="158"/>
      <c r="AV188" s="161"/>
      <c r="AW188" s="149"/>
      <c r="AX188" s="158"/>
      <c r="AY188" s="161"/>
      <c r="AZ188" s="149"/>
      <c r="BA188" s="158"/>
      <c r="BB188" s="161"/>
      <c r="BC188" s="149"/>
      <c r="BD188" s="160"/>
      <c r="BE188" s="161"/>
      <c r="BF188" s="149"/>
      <c r="BG188" s="158"/>
      <c r="BH188" s="161"/>
      <c r="BI188" s="149"/>
      <c r="BJ188" s="158"/>
      <c r="BK188" s="161"/>
      <c r="BL188" s="149"/>
      <c r="BM188" s="158"/>
      <c r="BN188" s="161"/>
      <c r="BO188" s="149"/>
      <c r="BP188" s="158"/>
      <c r="BQ188" s="161"/>
      <c r="BR188" s="149"/>
      <c r="BS188" s="158"/>
      <c r="BT188" s="161"/>
      <c r="BU188" s="149"/>
      <c r="BV188" s="158"/>
      <c r="BW188" s="161"/>
      <c r="BX188" s="149"/>
      <c r="BY188" s="158"/>
      <c r="BZ188" s="161"/>
      <c r="CA188" s="149"/>
      <c r="CB188" s="158"/>
      <c r="CC188" s="161"/>
      <c r="CD188" s="149"/>
      <c r="CE188" s="158"/>
      <c r="CF188" s="161"/>
      <c r="CG188" s="149"/>
      <c r="CH188" s="158"/>
      <c r="CI188" s="161"/>
      <c r="CJ188" s="149"/>
      <c r="CK188" s="158"/>
      <c r="CL188" s="161"/>
      <c r="CM188" s="149"/>
      <c r="CN188" s="158"/>
      <c r="CO188" s="161"/>
      <c r="CP188" s="149"/>
      <c r="CQ188" s="158"/>
      <c r="CR188" s="161"/>
      <c r="CS188" s="84"/>
    </row>
    <row r="189" spans="1:97" ht="12" customHeight="1" x14ac:dyDescent="0.2">
      <c r="A189" s="80"/>
      <c r="B189" s="160"/>
      <c r="C189" s="161"/>
      <c r="D189" s="149"/>
      <c r="E189" s="160"/>
      <c r="F189" s="161"/>
      <c r="G189" s="149"/>
      <c r="H189" s="158"/>
      <c r="I189" s="161"/>
      <c r="J189" s="149"/>
      <c r="K189" s="158"/>
      <c r="L189" s="161"/>
      <c r="M189" s="149"/>
      <c r="N189" s="158"/>
      <c r="O189" s="161"/>
      <c r="P189" s="149"/>
      <c r="Q189" s="158"/>
      <c r="R189" s="161"/>
      <c r="S189" s="149"/>
      <c r="T189" s="158"/>
      <c r="U189" s="161"/>
      <c r="V189" s="149"/>
      <c r="W189" s="158"/>
      <c r="X189" s="161"/>
      <c r="Y189" s="149"/>
      <c r="Z189" s="158"/>
      <c r="AA189" s="161"/>
      <c r="AB189" s="149"/>
      <c r="AC189" s="158"/>
      <c r="AD189" s="161"/>
      <c r="AE189" s="149"/>
      <c r="AF189" s="158"/>
      <c r="AG189" s="161"/>
      <c r="AH189" s="149"/>
      <c r="AI189" s="158"/>
      <c r="AJ189" s="161"/>
      <c r="AK189" s="149"/>
      <c r="AL189" s="158"/>
      <c r="AM189" s="161"/>
      <c r="AN189" s="149"/>
      <c r="AO189" s="160"/>
      <c r="AP189" s="161"/>
      <c r="AQ189" s="149"/>
      <c r="AR189" s="158"/>
      <c r="AS189" s="161"/>
      <c r="AT189" s="149"/>
      <c r="AU189" s="158"/>
      <c r="AV189" s="161"/>
      <c r="AW189" s="149"/>
      <c r="AX189" s="158"/>
      <c r="AY189" s="161"/>
      <c r="AZ189" s="149"/>
      <c r="BA189" s="158"/>
      <c r="BB189" s="161"/>
      <c r="BC189" s="149"/>
      <c r="BD189" s="160"/>
      <c r="BE189" s="161"/>
      <c r="BF189" s="149"/>
      <c r="BG189" s="158"/>
      <c r="BH189" s="161"/>
      <c r="BI189" s="149"/>
      <c r="BJ189" s="158"/>
      <c r="BK189" s="161"/>
      <c r="BL189" s="149"/>
      <c r="BM189" s="158"/>
      <c r="BN189" s="161"/>
      <c r="BO189" s="149"/>
      <c r="BP189" s="158"/>
      <c r="BQ189" s="161"/>
      <c r="BR189" s="149"/>
      <c r="BS189" s="158"/>
      <c r="BT189" s="161"/>
      <c r="BU189" s="149"/>
      <c r="BV189" s="158"/>
      <c r="BW189" s="161"/>
      <c r="BX189" s="149"/>
      <c r="BY189" s="158"/>
      <c r="BZ189" s="161"/>
      <c r="CA189" s="149"/>
      <c r="CB189" s="158"/>
      <c r="CC189" s="161"/>
      <c r="CD189" s="149"/>
      <c r="CE189" s="158"/>
      <c r="CF189" s="161"/>
      <c r="CG189" s="149"/>
      <c r="CH189" s="158"/>
      <c r="CI189" s="161"/>
      <c r="CJ189" s="149"/>
      <c r="CK189" s="158"/>
      <c r="CL189" s="161"/>
      <c r="CM189" s="149"/>
      <c r="CN189" s="158"/>
      <c r="CO189" s="161"/>
      <c r="CP189" s="149"/>
      <c r="CQ189" s="158"/>
      <c r="CR189" s="161"/>
      <c r="CS189" s="84"/>
    </row>
    <row r="190" spans="1:97" ht="12" customHeight="1" x14ac:dyDescent="0.2">
      <c r="A190" s="80"/>
      <c r="B190" s="160"/>
      <c r="C190" s="161"/>
      <c r="D190" s="149"/>
      <c r="E190" s="160"/>
      <c r="F190" s="161"/>
      <c r="G190" s="149"/>
      <c r="H190" s="158"/>
      <c r="I190" s="161"/>
      <c r="J190" s="149"/>
      <c r="K190" s="158"/>
      <c r="L190" s="161"/>
      <c r="M190" s="149"/>
      <c r="N190" s="158"/>
      <c r="O190" s="161"/>
      <c r="P190" s="149"/>
      <c r="Q190" s="158"/>
      <c r="R190" s="161"/>
      <c r="S190" s="149"/>
      <c r="T190" s="158"/>
      <c r="U190" s="161"/>
      <c r="V190" s="149"/>
      <c r="W190" s="158"/>
      <c r="X190" s="161"/>
      <c r="Y190" s="149"/>
      <c r="Z190" s="158"/>
      <c r="AA190" s="161"/>
      <c r="AB190" s="149"/>
      <c r="AC190" s="158"/>
      <c r="AD190" s="161"/>
      <c r="AE190" s="149"/>
      <c r="AF190" s="158"/>
      <c r="AG190" s="161"/>
      <c r="AH190" s="149"/>
      <c r="AI190" s="158"/>
      <c r="AJ190" s="161"/>
      <c r="AK190" s="149"/>
      <c r="AL190" s="158"/>
      <c r="AM190" s="161"/>
      <c r="AN190" s="149"/>
      <c r="AO190" s="160"/>
      <c r="AP190" s="161"/>
      <c r="AQ190" s="149"/>
      <c r="AR190" s="158"/>
      <c r="AS190" s="161"/>
      <c r="AT190" s="149"/>
      <c r="AU190" s="158"/>
      <c r="AV190" s="161"/>
      <c r="AW190" s="149"/>
      <c r="AX190" s="158"/>
      <c r="AY190" s="161"/>
      <c r="AZ190" s="149"/>
      <c r="BA190" s="158"/>
      <c r="BB190" s="161"/>
      <c r="BC190" s="149"/>
      <c r="BD190" s="160"/>
      <c r="BE190" s="161"/>
      <c r="BF190" s="149"/>
      <c r="BG190" s="158"/>
      <c r="BH190" s="161"/>
      <c r="BI190" s="149"/>
      <c r="BJ190" s="158"/>
      <c r="BK190" s="161"/>
      <c r="BL190" s="149"/>
      <c r="BM190" s="158"/>
      <c r="BN190" s="161"/>
      <c r="BO190" s="149"/>
      <c r="BP190" s="158"/>
      <c r="BQ190" s="161"/>
      <c r="BR190" s="149"/>
      <c r="BS190" s="158"/>
      <c r="BT190" s="161"/>
      <c r="BU190" s="149"/>
      <c r="BV190" s="158"/>
      <c r="BW190" s="161"/>
      <c r="BX190" s="149"/>
      <c r="BY190" s="158"/>
      <c r="BZ190" s="161"/>
      <c r="CA190" s="149"/>
      <c r="CB190" s="158"/>
      <c r="CC190" s="161"/>
      <c r="CD190" s="149"/>
      <c r="CE190" s="158"/>
      <c r="CF190" s="161"/>
      <c r="CG190" s="149"/>
      <c r="CH190" s="158"/>
      <c r="CI190" s="161"/>
      <c r="CJ190" s="149"/>
      <c r="CK190" s="158"/>
      <c r="CL190" s="161"/>
      <c r="CM190" s="149"/>
      <c r="CN190" s="158"/>
      <c r="CO190" s="161"/>
      <c r="CP190" s="149"/>
      <c r="CQ190" s="158"/>
      <c r="CR190" s="161"/>
      <c r="CS190" s="84"/>
    </row>
    <row r="191" spans="1:97" ht="12" customHeight="1" x14ac:dyDescent="0.2">
      <c r="A191" s="80"/>
      <c r="B191" s="160"/>
      <c r="C191" s="161"/>
      <c r="D191" s="149"/>
      <c r="E191" s="160"/>
      <c r="F191" s="161"/>
      <c r="G191" s="149"/>
      <c r="H191" s="158"/>
      <c r="I191" s="161"/>
      <c r="J191" s="149"/>
      <c r="K191" s="158"/>
      <c r="L191" s="161"/>
      <c r="M191" s="149"/>
      <c r="N191" s="158"/>
      <c r="O191" s="161"/>
      <c r="P191" s="149"/>
      <c r="Q191" s="158"/>
      <c r="R191" s="161"/>
      <c r="S191" s="149"/>
      <c r="T191" s="158"/>
      <c r="U191" s="161"/>
      <c r="V191" s="149"/>
      <c r="W191" s="158"/>
      <c r="X191" s="161"/>
      <c r="Y191" s="149"/>
      <c r="Z191" s="158"/>
      <c r="AA191" s="161"/>
      <c r="AB191" s="149"/>
      <c r="AC191" s="158"/>
      <c r="AD191" s="161"/>
      <c r="AE191" s="149"/>
      <c r="AF191" s="158"/>
      <c r="AG191" s="161"/>
      <c r="AH191" s="149"/>
      <c r="AI191" s="158"/>
      <c r="AJ191" s="161"/>
      <c r="AK191" s="149"/>
      <c r="AL191" s="158"/>
      <c r="AM191" s="161"/>
      <c r="AN191" s="149"/>
      <c r="AO191" s="160"/>
      <c r="AP191" s="161"/>
      <c r="AQ191" s="149"/>
      <c r="AR191" s="158"/>
      <c r="AS191" s="161"/>
      <c r="AT191" s="149"/>
      <c r="AU191" s="158"/>
      <c r="AV191" s="161"/>
      <c r="AW191" s="149"/>
      <c r="AX191" s="158"/>
      <c r="AY191" s="161"/>
      <c r="AZ191" s="149"/>
      <c r="BA191" s="158"/>
      <c r="BB191" s="161"/>
      <c r="BC191" s="149"/>
      <c r="BD191" s="160"/>
      <c r="BE191" s="161"/>
      <c r="BF191" s="149"/>
      <c r="BG191" s="158"/>
      <c r="BH191" s="161"/>
      <c r="BI191" s="149"/>
      <c r="BJ191" s="158"/>
      <c r="BK191" s="161"/>
      <c r="BL191" s="149"/>
      <c r="BM191" s="158"/>
      <c r="BN191" s="161"/>
      <c r="BO191" s="149"/>
      <c r="BP191" s="158"/>
      <c r="BQ191" s="161"/>
      <c r="BR191" s="149"/>
      <c r="BS191" s="158"/>
      <c r="BT191" s="161"/>
      <c r="BU191" s="149"/>
      <c r="BV191" s="158"/>
      <c r="BW191" s="161"/>
      <c r="BX191" s="149"/>
      <c r="BY191" s="158"/>
      <c r="BZ191" s="161"/>
      <c r="CA191" s="149"/>
      <c r="CB191" s="158"/>
      <c r="CC191" s="161"/>
      <c r="CD191" s="149"/>
      <c r="CE191" s="158"/>
      <c r="CF191" s="161"/>
      <c r="CG191" s="149"/>
      <c r="CH191" s="158"/>
      <c r="CI191" s="161"/>
      <c r="CJ191" s="149"/>
      <c r="CK191" s="158"/>
      <c r="CL191" s="161"/>
      <c r="CM191" s="149"/>
      <c r="CN191" s="158"/>
      <c r="CO191" s="161"/>
      <c r="CP191" s="149"/>
      <c r="CQ191" s="158"/>
      <c r="CR191" s="161"/>
      <c r="CS191" s="84"/>
    </row>
    <row r="192" spans="1:97" ht="12" customHeight="1" x14ac:dyDescent="0.2">
      <c r="A192" s="80"/>
      <c r="B192" s="160"/>
      <c r="C192" s="161"/>
      <c r="D192" s="149"/>
      <c r="E192" s="160"/>
      <c r="F192" s="161"/>
      <c r="G192" s="149"/>
      <c r="H192" s="158"/>
      <c r="I192" s="161"/>
      <c r="J192" s="149"/>
      <c r="K192" s="158"/>
      <c r="L192" s="161"/>
      <c r="M192" s="149"/>
      <c r="N192" s="158"/>
      <c r="O192" s="161"/>
      <c r="P192" s="149"/>
      <c r="Q192" s="158"/>
      <c r="R192" s="161"/>
      <c r="S192" s="149"/>
      <c r="T192" s="158"/>
      <c r="U192" s="161"/>
      <c r="V192" s="149"/>
      <c r="W192" s="158"/>
      <c r="X192" s="161"/>
      <c r="Y192" s="149"/>
      <c r="Z192" s="158"/>
      <c r="AA192" s="161"/>
      <c r="AB192" s="149"/>
      <c r="AC192" s="158"/>
      <c r="AD192" s="161"/>
      <c r="AE192" s="149"/>
      <c r="AF192" s="158"/>
      <c r="AG192" s="161"/>
      <c r="AH192" s="149"/>
      <c r="AI192" s="158"/>
      <c r="AJ192" s="161"/>
      <c r="AK192" s="149"/>
      <c r="AL192" s="158"/>
      <c r="AM192" s="161"/>
      <c r="AN192" s="149"/>
      <c r="AO192" s="160"/>
      <c r="AP192" s="161"/>
      <c r="AQ192" s="149"/>
      <c r="AR192" s="158"/>
      <c r="AS192" s="161"/>
      <c r="AT192" s="149"/>
      <c r="AU192" s="158"/>
      <c r="AV192" s="161"/>
      <c r="AW192" s="149"/>
      <c r="AX192" s="158"/>
      <c r="AY192" s="161"/>
      <c r="AZ192" s="149"/>
      <c r="BA192" s="158"/>
      <c r="BB192" s="161"/>
      <c r="BC192" s="149"/>
      <c r="BD192" s="160"/>
      <c r="BE192" s="161"/>
      <c r="BF192" s="149"/>
      <c r="BG192" s="158"/>
      <c r="BH192" s="161"/>
      <c r="BI192" s="149"/>
      <c r="BJ192" s="158"/>
      <c r="BK192" s="161"/>
      <c r="BL192" s="149"/>
      <c r="BM192" s="158"/>
      <c r="BN192" s="161"/>
      <c r="BO192" s="149"/>
      <c r="BP192" s="158"/>
      <c r="BQ192" s="161"/>
      <c r="BR192" s="149"/>
      <c r="BS192" s="158"/>
      <c r="BT192" s="161"/>
      <c r="BU192" s="149"/>
      <c r="BV192" s="158"/>
      <c r="BW192" s="161"/>
      <c r="BX192" s="149"/>
      <c r="BY192" s="158"/>
      <c r="BZ192" s="161"/>
      <c r="CA192" s="149"/>
      <c r="CB192" s="158"/>
      <c r="CC192" s="161"/>
      <c r="CD192" s="149"/>
      <c r="CE192" s="158"/>
      <c r="CF192" s="161"/>
      <c r="CG192" s="149"/>
      <c r="CH192" s="158"/>
      <c r="CI192" s="161"/>
      <c r="CJ192" s="149"/>
      <c r="CK192" s="158"/>
      <c r="CL192" s="161"/>
      <c r="CM192" s="149"/>
      <c r="CN192" s="158"/>
      <c r="CO192" s="161"/>
      <c r="CP192" s="149"/>
      <c r="CQ192" s="158"/>
      <c r="CR192" s="161"/>
      <c r="CS192" s="84"/>
    </row>
    <row r="193" spans="1:97" ht="12" customHeight="1" x14ac:dyDescent="0.2">
      <c r="A193" s="80"/>
      <c r="B193" s="160"/>
      <c r="C193" s="161"/>
      <c r="D193" s="149"/>
      <c r="E193" s="160"/>
      <c r="F193" s="161"/>
      <c r="G193" s="149"/>
      <c r="H193" s="158"/>
      <c r="I193" s="161"/>
      <c r="J193" s="149"/>
      <c r="K193" s="158"/>
      <c r="L193" s="161"/>
      <c r="M193" s="149"/>
      <c r="N193" s="158"/>
      <c r="O193" s="161"/>
      <c r="P193" s="149"/>
      <c r="Q193" s="158"/>
      <c r="R193" s="161"/>
      <c r="S193" s="149"/>
      <c r="T193" s="158"/>
      <c r="U193" s="161"/>
      <c r="V193" s="149"/>
      <c r="W193" s="158"/>
      <c r="X193" s="161"/>
      <c r="Y193" s="149"/>
      <c r="Z193" s="158"/>
      <c r="AA193" s="161"/>
      <c r="AB193" s="149"/>
      <c r="AC193" s="158"/>
      <c r="AD193" s="161"/>
      <c r="AE193" s="149"/>
      <c r="AF193" s="158"/>
      <c r="AG193" s="161"/>
      <c r="AH193" s="149"/>
      <c r="AI193" s="158"/>
      <c r="AJ193" s="161"/>
      <c r="AK193" s="149"/>
      <c r="AL193" s="158"/>
      <c r="AM193" s="161"/>
      <c r="AN193" s="149"/>
      <c r="AO193" s="160"/>
      <c r="AP193" s="161"/>
      <c r="AQ193" s="149"/>
      <c r="AR193" s="158"/>
      <c r="AS193" s="161"/>
      <c r="AT193" s="149"/>
      <c r="AU193" s="158"/>
      <c r="AV193" s="161"/>
      <c r="AW193" s="149"/>
      <c r="AX193" s="158"/>
      <c r="AY193" s="161"/>
      <c r="AZ193" s="149"/>
      <c r="BA193" s="158"/>
      <c r="BB193" s="161"/>
      <c r="BC193" s="149"/>
      <c r="BD193" s="160"/>
      <c r="BE193" s="161"/>
      <c r="BF193" s="149"/>
      <c r="BG193" s="158"/>
      <c r="BH193" s="161"/>
      <c r="BI193" s="149"/>
      <c r="BJ193" s="158"/>
      <c r="BK193" s="161"/>
      <c r="BL193" s="149"/>
      <c r="BM193" s="158"/>
      <c r="BN193" s="161"/>
      <c r="BO193" s="149"/>
      <c r="BP193" s="158"/>
      <c r="BQ193" s="161"/>
      <c r="BR193" s="149"/>
      <c r="BS193" s="158"/>
      <c r="BT193" s="161"/>
      <c r="BU193" s="149"/>
      <c r="BV193" s="158"/>
      <c r="BW193" s="161"/>
      <c r="BX193" s="149"/>
      <c r="BY193" s="158"/>
      <c r="BZ193" s="161"/>
      <c r="CA193" s="149"/>
      <c r="CB193" s="158"/>
      <c r="CC193" s="161"/>
      <c r="CD193" s="149"/>
      <c r="CE193" s="158"/>
      <c r="CF193" s="161"/>
      <c r="CG193" s="149"/>
      <c r="CH193" s="158"/>
      <c r="CI193" s="161"/>
      <c r="CJ193" s="149"/>
      <c r="CK193" s="158"/>
      <c r="CL193" s="161"/>
      <c r="CM193" s="149"/>
      <c r="CN193" s="158"/>
      <c r="CO193" s="161"/>
      <c r="CP193" s="149"/>
      <c r="CQ193" s="158"/>
      <c r="CR193" s="161"/>
      <c r="CS193" s="84"/>
    </row>
    <row r="194" spans="1:97" ht="12" customHeight="1" x14ac:dyDescent="0.2">
      <c r="A194" s="80"/>
      <c r="B194" s="160"/>
      <c r="C194" s="161"/>
      <c r="D194" s="149"/>
      <c r="E194" s="160"/>
      <c r="F194" s="161"/>
      <c r="G194" s="149"/>
      <c r="H194" s="158"/>
      <c r="I194" s="161"/>
      <c r="J194" s="149"/>
      <c r="K194" s="158"/>
      <c r="L194" s="161"/>
      <c r="M194" s="149"/>
      <c r="N194" s="158"/>
      <c r="O194" s="161"/>
      <c r="P194" s="149"/>
      <c r="Q194" s="158"/>
      <c r="R194" s="161"/>
      <c r="S194" s="149"/>
      <c r="T194" s="158"/>
      <c r="U194" s="161"/>
      <c r="V194" s="149"/>
      <c r="W194" s="158"/>
      <c r="X194" s="161"/>
      <c r="Y194" s="149"/>
      <c r="Z194" s="158"/>
      <c r="AA194" s="161"/>
      <c r="AB194" s="149"/>
      <c r="AC194" s="158"/>
      <c r="AD194" s="161"/>
      <c r="AE194" s="149"/>
      <c r="AF194" s="158"/>
      <c r="AG194" s="161"/>
      <c r="AH194" s="149"/>
      <c r="AI194" s="158"/>
      <c r="AJ194" s="161"/>
      <c r="AK194" s="149"/>
      <c r="AL194" s="158"/>
      <c r="AM194" s="161"/>
      <c r="AN194" s="149"/>
      <c r="AO194" s="160"/>
      <c r="AP194" s="161"/>
      <c r="AQ194" s="149"/>
      <c r="AR194" s="158"/>
      <c r="AS194" s="161"/>
      <c r="AT194" s="149"/>
      <c r="AU194" s="158"/>
      <c r="AV194" s="161"/>
      <c r="AW194" s="149"/>
      <c r="AX194" s="158"/>
      <c r="AY194" s="161"/>
      <c r="AZ194" s="149"/>
      <c r="BA194" s="158"/>
      <c r="BB194" s="161"/>
      <c r="BC194" s="149"/>
      <c r="BD194" s="160"/>
      <c r="BE194" s="161"/>
      <c r="BF194" s="149"/>
      <c r="BG194" s="158"/>
      <c r="BH194" s="161"/>
      <c r="BI194" s="149"/>
      <c r="BJ194" s="158"/>
      <c r="BK194" s="161"/>
      <c r="BL194" s="149"/>
      <c r="BM194" s="158"/>
      <c r="BN194" s="161"/>
      <c r="BO194" s="149"/>
      <c r="BP194" s="158"/>
      <c r="BQ194" s="161"/>
      <c r="BR194" s="149"/>
      <c r="BS194" s="158"/>
      <c r="BT194" s="161"/>
      <c r="BU194" s="149"/>
      <c r="BV194" s="158"/>
      <c r="BW194" s="161"/>
      <c r="BX194" s="149"/>
      <c r="BY194" s="158"/>
      <c r="BZ194" s="161"/>
      <c r="CA194" s="149"/>
      <c r="CB194" s="158"/>
      <c r="CC194" s="161"/>
      <c r="CD194" s="149"/>
      <c r="CE194" s="158"/>
      <c r="CF194" s="161"/>
      <c r="CG194" s="149"/>
      <c r="CH194" s="158"/>
      <c r="CI194" s="161"/>
      <c r="CJ194" s="149"/>
      <c r="CK194" s="158"/>
      <c r="CL194" s="161"/>
      <c r="CM194" s="149"/>
      <c r="CN194" s="158"/>
      <c r="CO194" s="161"/>
      <c r="CP194" s="149"/>
      <c r="CQ194" s="158"/>
      <c r="CR194" s="161"/>
      <c r="CS194" s="84"/>
    </row>
    <row r="195" spans="1:97" ht="12" customHeight="1" x14ac:dyDescent="0.2">
      <c r="A195" s="80"/>
      <c r="B195" s="160"/>
      <c r="C195" s="161"/>
      <c r="D195" s="149"/>
      <c r="E195" s="160"/>
      <c r="F195" s="161"/>
      <c r="G195" s="149"/>
      <c r="H195" s="158"/>
      <c r="I195" s="161"/>
      <c r="J195" s="149"/>
      <c r="K195" s="158"/>
      <c r="L195" s="161"/>
      <c r="M195" s="149"/>
      <c r="N195" s="158"/>
      <c r="O195" s="161"/>
      <c r="P195" s="149"/>
      <c r="Q195" s="158"/>
      <c r="R195" s="161"/>
      <c r="S195" s="149"/>
      <c r="T195" s="158"/>
      <c r="U195" s="161"/>
      <c r="V195" s="149"/>
      <c r="W195" s="158"/>
      <c r="X195" s="161"/>
      <c r="Y195" s="149"/>
      <c r="Z195" s="158"/>
      <c r="AA195" s="161"/>
      <c r="AB195" s="149"/>
      <c r="AC195" s="158"/>
      <c r="AD195" s="161"/>
      <c r="AE195" s="149"/>
      <c r="AF195" s="158"/>
      <c r="AG195" s="161"/>
      <c r="AH195" s="149"/>
      <c r="AI195" s="158"/>
      <c r="AJ195" s="161"/>
      <c r="AK195" s="149"/>
      <c r="AL195" s="158"/>
      <c r="AM195" s="161"/>
      <c r="AN195" s="149"/>
      <c r="AO195" s="160"/>
      <c r="AP195" s="161"/>
      <c r="AQ195" s="149"/>
      <c r="AR195" s="158"/>
      <c r="AS195" s="161"/>
      <c r="AT195" s="149"/>
      <c r="AU195" s="158"/>
      <c r="AV195" s="161"/>
      <c r="AW195" s="149"/>
      <c r="AX195" s="158"/>
      <c r="AY195" s="161"/>
      <c r="AZ195" s="149"/>
      <c r="BA195" s="158"/>
      <c r="BB195" s="161"/>
      <c r="BC195" s="149"/>
      <c r="BD195" s="160"/>
      <c r="BE195" s="161"/>
      <c r="BF195" s="149"/>
      <c r="BG195" s="158"/>
      <c r="BH195" s="161"/>
      <c r="BI195" s="149"/>
      <c r="BJ195" s="158"/>
      <c r="BK195" s="161"/>
      <c r="BL195" s="149"/>
      <c r="BM195" s="158"/>
      <c r="BN195" s="161"/>
      <c r="BO195" s="149"/>
      <c r="BP195" s="158"/>
      <c r="BQ195" s="161"/>
      <c r="BR195" s="149"/>
      <c r="BS195" s="158"/>
      <c r="BT195" s="161"/>
      <c r="BU195" s="149"/>
      <c r="BV195" s="158"/>
      <c r="BW195" s="161"/>
      <c r="BX195" s="149"/>
      <c r="BY195" s="158"/>
      <c r="BZ195" s="161"/>
      <c r="CA195" s="149"/>
      <c r="CB195" s="158"/>
      <c r="CC195" s="161"/>
      <c r="CD195" s="149"/>
      <c r="CE195" s="158"/>
      <c r="CF195" s="161"/>
      <c r="CG195" s="149"/>
      <c r="CH195" s="158"/>
      <c r="CI195" s="161"/>
      <c r="CJ195" s="149"/>
      <c r="CK195" s="158"/>
      <c r="CL195" s="161"/>
      <c r="CM195" s="149"/>
      <c r="CN195" s="158"/>
      <c r="CO195" s="161"/>
      <c r="CP195" s="149"/>
      <c r="CQ195" s="158"/>
      <c r="CR195" s="161"/>
      <c r="CS195" s="84"/>
    </row>
    <row r="196" spans="1:97" ht="12" customHeight="1" x14ac:dyDescent="0.2">
      <c r="A196" s="80"/>
      <c r="B196" s="160"/>
      <c r="C196" s="161"/>
      <c r="D196" s="149"/>
      <c r="E196" s="160"/>
      <c r="F196" s="161"/>
      <c r="G196" s="149"/>
      <c r="H196" s="158"/>
      <c r="I196" s="161"/>
      <c r="J196" s="149"/>
      <c r="K196" s="158"/>
      <c r="L196" s="161"/>
      <c r="M196" s="149"/>
      <c r="N196" s="158"/>
      <c r="O196" s="161"/>
      <c r="P196" s="149"/>
      <c r="Q196" s="158"/>
      <c r="R196" s="161"/>
      <c r="S196" s="149"/>
      <c r="T196" s="158"/>
      <c r="U196" s="161"/>
      <c r="V196" s="149"/>
      <c r="W196" s="158"/>
      <c r="X196" s="161"/>
      <c r="Y196" s="149"/>
      <c r="Z196" s="158"/>
      <c r="AA196" s="161"/>
      <c r="AB196" s="149"/>
      <c r="AC196" s="158"/>
      <c r="AD196" s="161"/>
      <c r="AE196" s="149"/>
      <c r="AF196" s="158"/>
      <c r="AG196" s="161"/>
      <c r="AH196" s="149"/>
      <c r="AI196" s="158"/>
      <c r="AJ196" s="161"/>
      <c r="AK196" s="149"/>
      <c r="AL196" s="158"/>
      <c r="AM196" s="161"/>
      <c r="AN196" s="149"/>
      <c r="AO196" s="160"/>
      <c r="AP196" s="161"/>
      <c r="AQ196" s="149"/>
      <c r="AR196" s="158"/>
      <c r="AS196" s="161"/>
      <c r="AT196" s="149"/>
      <c r="AU196" s="158"/>
      <c r="AV196" s="161"/>
      <c r="AW196" s="149"/>
      <c r="AX196" s="158"/>
      <c r="AY196" s="161"/>
      <c r="AZ196" s="149"/>
      <c r="BA196" s="158"/>
      <c r="BB196" s="161"/>
      <c r="BC196" s="149"/>
      <c r="BD196" s="160"/>
      <c r="BE196" s="161"/>
      <c r="BF196" s="149"/>
      <c r="BG196" s="158"/>
      <c r="BH196" s="161"/>
      <c r="BI196" s="149"/>
      <c r="BJ196" s="158"/>
      <c r="BK196" s="161"/>
      <c r="BL196" s="149"/>
      <c r="BM196" s="158"/>
      <c r="BN196" s="161"/>
      <c r="BO196" s="149"/>
      <c r="BP196" s="158"/>
      <c r="BQ196" s="161"/>
      <c r="BR196" s="149"/>
      <c r="BS196" s="158"/>
      <c r="BT196" s="161"/>
      <c r="BU196" s="149"/>
      <c r="BV196" s="158"/>
      <c r="BW196" s="161"/>
      <c r="BX196" s="149"/>
      <c r="BY196" s="158"/>
      <c r="BZ196" s="161"/>
      <c r="CA196" s="149"/>
      <c r="CB196" s="158"/>
      <c r="CC196" s="161"/>
      <c r="CD196" s="149"/>
      <c r="CE196" s="158"/>
      <c r="CF196" s="161"/>
      <c r="CG196" s="149"/>
      <c r="CH196" s="158"/>
      <c r="CI196" s="161"/>
      <c r="CJ196" s="149"/>
      <c r="CK196" s="158"/>
      <c r="CL196" s="161"/>
      <c r="CM196" s="149"/>
      <c r="CN196" s="158"/>
      <c r="CO196" s="161"/>
      <c r="CP196" s="149"/>
      <c r="CQ196" s="158"/>
      <c r="CR196" s="161"/>
      <c r="CS196" s="84"/>
    </row>
    <row r="197" spans="1:97" ht="12" customHeight="1" x14ac:dyDescent="0.2">
      <c r="A197" s="80"/>
      <c r="B197" s="160"/>
      <c r="C197" s="161"/>
      <c r="D197" s="149"/>
      <c r="E197" s="160"/>
      <c r="F197" s="161"/>
      <c r="G197" s="149"/>
      <c r="H197" s="158"/>
      <c r="I197" s="161"/>
      <c r="J197" s="149"/>
      <c r="K197" s="158"/>
      <c r="L197" s="161"/>
      <c r="M197" s="149"/>
      <c r="N197" s="158"/>
      <c r="O197" s="161"/>
      <c r="P197" s="149"/>
      <c r="Q197" s="158"/>
      <c r="R197" s="161"/>
      <c r="S197" s="149"/>
      <c r="T197" s="158"/>
      <c r="U197" s="161"/>
      <c r="V197" s="149"/>
      <c r="W197" s="158"/>
      <c r="X197" s="161"/>
      <c r="Y197" s="149"/>
      <c r="Z197" s="158"/>
      <c r="AA197" s="161"/>
      <c r="AB197" s="149"/>
      <c r="AC197" s="158"/>
      <c r="AD197" s="161"/>
      <c r="AE197" s="149"/>
      <c r="AF197" s="158"/>
      <c r="AG197" s="161"/>
      <c r="AH197" s="149"/>
      <c r="AI197" s="158"/>
      <c r="AJ197" s="161"/>
      <c r="AK197" s="149"/>
      <c r="AL197" s="158"/>
      <c r="AM197" s="161"/>
      <c r="AN197" s="149"/>
      <c r="AO197" s="160"/>
      <c r="AP197" s="161"/>
      <c r="AQ197" s="149"/>
      <c r="AR197" s="158"/>
      <c r="AS197" s="161"/>
      <c r="AT197" s="149"/>
      <c r="AU197" s="158"/>
      <c r="AV197" s="161"/>
      <c r="AW197" s="149"/>
      <c r="AX197" s="158"/>
      <c r="AY197" s="161"/>
      <c r="AZ197" s="149"/>
      <c r="BA197" s="158"/>
      <c r="BB197" s="161"/>
      <c r="BC197" s="149"/>
      <c r="BD197" s="160"/>
      <c r="BE197" s="161"/>
      <c r="BF197" s="149"/>
      <c r="BG197" s="158"/>
      <c r="BH197" s="161"/>
      <c r="BI197" s="149"/>
      <c r="BJ197" s="158"/>
      <c r="BK197" s="161"/>
      <c r="BL197" s="149"/>
      <c r="BM197" s="158"/>
      <c r="BN197" s="161"/>
      <c r="BO197" s="149"/>
      <c r="BP197" s="158"/>
      <c r="BQ197" s="161"/>
      <c r="BR197" s="149"/>
      <c r="BS197" s="158"/>
      <c r="BT197" s="161"/>
      <c r="BU197" s="149"/>
      <c r="BV197" s="158"/>
      <c r="BW197" s="161"/>
      <c r="BX197" s="149"/>
      <c r="BY197" s="158"/>
      <c r="BZ197" s="161"/>
      <c r="CA197" s="149"/>
      <c r="CB197" s="158"/>
      <c r="CC197" s="161"/>
      <c r="CD197" s="149"/>
      <c r="CE197" s="158"/>
      <c r="CF197" s="161"/>
      <c r="CG197" s="149"/>
      <c r="CH197" s="158"/>
      <c r="CI197" s="161"/>
      <c r="CJ197" s="149"/>
      <c r="CK197" s="158"/>
      <c r="CL197" s="161"/>
      <c r="CM197" s="149"/>
      <c r="CN197" s="158"/>
      <c r="CO197" s="161"/>
      <c r="CP197" s="149"/>
      <c r="CQ197" s="158"/>
      <c r="CR197" s="161"/>
      <c r="CS197" s="84"/>
    </row>
    <row r="198" spans="1:97" ht="12" customHeight="1" x14ac:dyDescent="0.2">
      <c r="A198" s="80"/>
      <c r="B198" s="160"/>
      <c r="C198" s="161"/>
      <c r="D198" s="149"/>
      <c r="E198" s="160"/>
      <c r="F198" s="161"/>
      <c r="G198" s="149"/>
      <c r="H198" s="158"/>
      <c r="I198" s="161"/>
      <c r="J198" s="149"/>
      <c r="K198" s="158"/>
      <c r="L198" s="161"/>
      <c r="M198" s="149"/>
      <c r="N198" s="158"/>
      <c r="O198" s="161"/>
      <c r="P198" s="149"/>
      <c r="Q198" s="158"/>
      <c r="R198" s="161"/>
      <c r="S198" s="149"/>
      <c r="T198" s="158"/>
      <c r="U198" s="161"/>
      <c r="V198" s="149"/>
      <c r="W198" s="158"/>
      <c r="X198" s="161"/>
      <c r="Y198" s="149"/>
      <c r="Z198" s="158"/>
      <c r="AA198" s="161"/>
      <c r="AB198" s="149"/>
      <c r="AC198" s="158"/>
      <c r="AD198" s="161"/>
      <c r="AE198" s="149"/>
      <c r="AF198" s="158"/>
      <c r="AG198" s="161"/>
      <c r="AH198" s="149"/>
      <c r="AI198" s="158"/>
      <c r="AJ198" s="161"/>
      <c r="AK198" s="149"/>
      <c r="AL198" s="158"/>
      <c r="AM198" s="161"/>
      <c r="AN198" s="149"/>
      <c r="AO198" s="160"/>
      <c r="AP198" s="161"/>
      <c r="AQ198" s="149"/>
      <c r="AR198" s="158"/>
      <c r="AS198" s="161"/>
      <c r="AT198" s="149"/>
      <c r="AU198" s="158"/>
      <c r="AV198" s="161"/>
      <c r="AW198" s="149"/>
      <c r="AX198" s="158"/>
      <c r="AY198" s="161"/>
      <c r="AZ198" s="149"/>
      <c r="BA198" s="158"/>
      <c r="BB198" s="161"/>
      <c r="BC198" s="149"/>
      <c r="BD198" s="160"/>
      <c r="BE198" s="161"/>
      <c r="BF198" s="149"/>
      <c r="BG198" s="158"/>
      <c r="BH198" s="161"/>
      <c r="BI198" s="149"/>
      <c r="BJ198" s="158"/>
      <c r="BK198" s="161"/>
      <c r="BL198" s="149"/>
      <c r="BM198" s="158"/>
      <c r="BN198" s="161"/>
      <c r="BO198" s="149"/>
      <c r="BP198" s="158"/>
      <c r="BQ198" s="161"/>
      <c r="BR198" s="149"/>
      <c r="BS198" s="158"/>
      <c r="BT198" s="161"/>
      <c r="BU198" s="149"/>
      <c r="BV198" s="158"/>
      <c r="BW198" s="161"/>
      <c r="BX198" s="149"/>
      <c r="BY198" s="158"/>
      <c r="BZ198" s="161"/>
      <c r="CA198" s="149"/>
      <c r="CB198" s="158"/>
      <c r="CC198" s="161"/>
      <c r="CD198" s="149"/>
      <c r="CE198" s="158"/>
      <c r="CF198" s="161"/>
      <c r="CG198" s="149"/>
      <c r="CH198" s="158"/>
      <c r="CI198" s="161"/>
      <c r="CJ198" s="149"/>
      <c r="CK198" s="158"/>
      <c r="CL198" s="161"/>
      <c r="CM198" s="149"/>
      <c r="CN198" s="158"/>
      <c r="CO198" s="161"/>
      <c r="CP198" s="149"/>
      <c r="CQ198" s="158"/>
      <c r="CR198" s="161"/>
      <c r="CS198" s="84"/>
    </row>
    <row r="199" spans="1:97" ht="12" customHeight="1" x14ac:dyDescent="0.2">
      <c r="A199" s="80"/>
      <c r="B199" s="160"/>
      <c r="C199" s="161"/>
      <c r="D199" s="149"/>
      <c r="E199" s="160"/>
      <c r="F199" s="161"/>
      <c r="G199" s="149"/>
      <c r="H199" s="158"/>
      <c r="I199" s="161"/>
      <c r="J199" s="149"/>
      <c r="K199" s="158"/>
      <c r="L199" s="161"/>
      <c r="M199" s="149"/>
      <c r="N199" s="158"/>
      <c r="O199" s="161"/>
      <c r="P199" s="149"/>
      <c r="Q199" s="158"/>
      <c r="R199" s="161"/>
      <c r="S199" s="149"/>
      <c r="T199" s="158"/>
      <c r="U199" s="161"/>
      <c r="V199" s="149"/>
      <c r="W199" s="158"/>
      <c r="X199" s="161"/>
      <c r="Y199" s="149"/>
      <c r="Z199" s="158"/>
      <c r="AA199" s="161"/>
      <c r="AB199" s="149"/>
      <c r="AC199" s="158"/>
      <c r="AD199" s="161"/>
      <c r="AE199" s="149"/>
      <c r="AF199" s="158"/>
      <c r="AG199" s="161"/>
      <c r="AH199" s="149"/>
      <c r="AI199" s="158"/>
      <c r="AJ199" s="161"/>
      <c r="AK199" s="149"/>
      <c r="AL199" s="158"/>
      <c r="AM199" s="161"/>
      <c r="AN199" s="149"/>
      <c r="AO199" s="160"/>
      <c r="AP199" s="161"/>
      <c r="AQ199" s="149"/>
      <c r="AR199" s="158"/>
      <c r="AS199" s="161"/>
      <c r="AT199" s="149"/>
      <c r="AU199" s="158"/>
      <c r="AV199" s="161"/>
      <c r="AW199" s="149"/>
      <c r="AX199" s="158"/>
      <c r="AY199" s="161"/>
      <c r="AZ199" s="149"/>
      <c r="BA199" s="158"/>
      <c r="BB199" s="161"/>
      <c r="BC199" s="149"/>
      <c r="BD199" s="160"/>
      <c r="BE199" s="161"/>
      <c r="BF199" s="149"/>
      <c r="BG199" s="158"/>
      <c r="BH199" s="161"/>
      <c r="BI199" s="149"/>
      <c r="BJ199" s="158"/>
      <c r="BK199" s="161"/>
      <c r="BL199" s="149"/>
      <c r="BM199" s="158"/>
      <c r="BN199" s="161"/>
      <c r="BO199" s="149"/>
      <c r="BP199" s="158"/>
      <c r="BQ199" s="161"/>
      <c r="BR199" s="149"/>
      <c r="BS199" s="158"/>
      <c r="BT199" s="161"/>
      <c r="BU199" s="149"/>
      <c r="BV199" s="158"/>
      <c r="BW199" s="161"/>
      <c r="BX199" s="149"/>
      <c r="BY199" s="158"/>
      <c r="BZ199" s="161"/>
      <c r="CA199" s="149"/>
      <c r="CB199" s="158"/>
      <c r="CC199" s="161"/>
      <c r="CD199" s="149"/>
      <c r="CE199" s="158"/>
      <c r="CF199" s="161"/>
      <c r="CG199" s="149"/>
      <c r="CH199" s="158"/>
      <c r="CI199" s="161"/>
      <c r="CJ199" s="149"/>
      <c r="CK199" s="158"/>
      <c r="CL199" s="161"/>
      <c r="CM199" s="149"/>
      <c r="CN199" s="158"/>
      <c r="CO199" s="161"/>
      <c r="CP199" s="149"/>
      <c r="CQ199" s="158"/>
      <c r="CR199" s="161"/>
      <c r="CS199" s="84"/>
    </row>
    <row r="200" spans="1:97" ht="12" customHeight="1" x14ac:dyDescent="0.2">
      <c r="A200" s="80"/>
      <c r="B200" s="160"/>
      <c r="C200" s="161"/>
      <c r="D200" s="149"/>
      <c r="E200" s="160"/>
      <c r="F200" s="161"/>
      <c r="G200" s="149"/>
      <c r="H200" s="158"/>
      <c r="I200" s="161"/>
      <c r="J200" s="149"/>
      <c r="K200" s="158"/>
      <c r="L200" s="161"/>
      <c r="M200" s="149"/>
      <c r="N200" s="158"/>
      <c r="O200" s="161"/>
      <c r="P200" s="149"/>
      <c r="Q200" s="158"/>
      <c r="R200" s="161"/>
      <c r="S200" s="149"/>
      <c r="T200" s="158"/>
      <c r="U200" s="161"/>
      <c r="V200" s="149"/>
      <c r="W200" s="158"/>
      <c r="X200" s="161"/>
      <c r="Y200" s="149"/>
      <c r="Z200" s="158"/>
      <c r="AA200" s="161"/>
      <c r="AB200" s="149"/>
      <c r="AC200" s="158"/>
      <c r="AD200" s="161"/>
      <c r="AE200" s="149"/>
      <c r="AF200" s="158"/>
      <c r="AG200" s="161"/>
      <c r="AH200" s="149"/>
      <c r="AI200" s="158"/>
      <c r="AJ200" s="161"/>
      <c r="AK200" s="149"/>
      <c r="AL200" s="158"/>
      <c r="AM200" s="161"/>
      <c r="AN200" s="149"/>
      <c r="AO200" s="160"/>
      <c r="AP200" s="161"/>
      <c r="AQ200" s="149"/>
      <c r="AR200" s="158"/>
      <c r="AS200" s="161"/>
      <c r="AT200" s="149"/>
      <c r="AU200" s="158"/>
      <c r="AV200" s="161"/>
      <c r="AW200" s="149"/>
      <c r="AX200" s="158"/>
      <c r="AY200" s="161"/>
      <c r="AZ200" s="149"/>
      <c r="BA200" s="158"/>
      <c r="BB200" s="161"/>
      <c r="BC200" s="149"/>
      <c r="BD200" s="160"/>
      <c r="BE200" s="161"/>
      <c r="BF200" s="149"/>
      <c r="BG200" s="158"/>
      <c r="BH200" s="161"/>
      <c r="BI200" s="149"/>
      <c r="BJ200" s="158"/>
      <c r="BK200" s="161"/>
      <c r="BL200" s="149"/>
      <c r="BM200" s="158"/>
      <c r="BN200" s="161"/>
      <c r="BO200" s="149"/>
      <c r="BP200" s="158"/>
      <c r="BQ200" s="161"/>
      <c r="BR200" s="149"/>
      <c r="BS200" s="158"/>
      <c r="BT200" s="161"/>
      <c r="BU200" s="149"/>
      <c r="BV200" s="158"/>
      <c r="BW200" s="161"/>
      <c r="BX200" s="149"/>
      <c r="BY200" s="158"/>
      <c r="BZ200" s="161"/>
      <c r="CA200" s="149"/>
      <c r="CB200" s="158"/>
      <c r="CC200" s="161"/>
      <c r="CD200" s="149"/>
      <c r="CE200" s="158"/>
      <c r="CF200" s="161"/>
      <c r="CG200" s="149"/>
      <c r="CH200" s="158"/>
      <c r="CI200" s="161"/>
      <c r="CJ200" s="149"/>
      <c r="CK200" s="158"/>
      <c r="CL200" s="161"/>
      <c r="CM200" s="149"/>
      <c r="CN200" s="158"/>
      <c r="CO200" s="161"/>
      <c r="CP200" s="149"/>
      <c r="CQ200" s="158"/>
      <c r="CR200" s="161"/>
      <c r="CS200" s="84"/>
    </row>
    <row r="201" spans="1:97" ht="12" customHeight="1" x14ac:dyDescent="0.2">
      <c r="A201" s="80"/>
      <c r="B201" s="160"/>
      <c r="C201" s="161"/>
      <c r="D201" s="149"/>
      <c r="E201" s="160"/>
      <c r="F201" s="161"/>
      <c r="G201" s="149"/>
      <c r="H201" s="158"/>
      <c r="I201" s="161"/>
      <c r="J201" s="149"/>
      <c r="K201" s="158"/>
      <c r="L201" s="161"/>
      <c r="M201" s="149"/>
      <c r="N201" s="158"/>
      <c r="O201" s="161"/>
      <c r="P201" s="149"/>
      <c r="Q201" s="158"/>
      <c r="R201" s="161"/>
      <c r="S201" s="149"/>
      <c r="T201" s="158"/>
      <c r="U201" s="161"/>
      <c r="V201" s="149"/>
      <c r="W201" s="158"/>
      <c r="X201" s="161"/>
      <c r="Y201" s="149"/>
      <c r="Z201" s="158"/>
      <c r="AA201" s="161"/>
      <c r="AB201" s="149"/>
      <c r="AC201" s="158"/>
      <c r="AD201" s="161"/>
      <c r="AE201" s="149"/>
      <c r="AF201" s="158"/>
      <c r="AG201" s="161"/>
      <c r="AH201" s="149"/>
      <c r="AI201" s="158"/>
      <c r="AJ201" s="161"/>
      <c r="AK201" s="149"/>
      <c r="AL201" s="158"/>
      <c r="AM201" s="161"/>
      <c r="AN201" s="149"/>
      <c r="AO201" s="160"/>
      <c r="AP201" s="161"/>
      <c r="AQ201" s="149"/>
      <c r="AR201" s="158"/>
      <c r="AS201" s="161"/>
      <c r="AT201" s="149"/>
      <c r="AU201" s="158"/>
      <c r="AV201" s="161"/>
      <c r="AW201" s="149"/>
      <c r="AX201" s="158"/>
      <c r="AY201" s="161"/>
      <c r="AZ201" s="149"/>
      <c r="BA201" s="158"/>
      <c r="BB201" s="161"/>
      <c r="BC201" s="149"/>
      <c r="BD201" s="160"/>
      <c r="BE201" s="161"/>
      <c r="BF201" s="149"/>
      <c r="BG201" s="158"/>
      <c r="BH201" s="161"/>
      <c r="BI201" s="149"/>
      <c r="BJ201" s="158"/>
      <c r="BK201" s="161"/>
      <c r="BL201" s="149"/>
      <c r="BM201" s="158"/>
      <c r="BN201" s="161"/>
      <c r="BO201" s="149"/>
      <c r="BP201" s="158"/>
      <c r="BQ201" s="161"/>
      <c r="BR201" s="149"/>
      <c r="BS201" s="158"/>
      <c r="BT201" s="161"/>
      <c r="BU201" s="149"/>
      <c r="BV201" s="158"/>
      <c r="BW201" s="161"/>
      <c r="BX201" s="149"/>
      <c r="BY201" s="158"/>
      <c r="BZ201" s="161"/>
      <c r="CA201" s="149"/>
      <c r="CB201" s="158"/>
      <c r="CC201" s="161"/>
      <c r="CD201" s="149"/>
      <c r="CE201" s="158"/>
      <c r="CF201" s="161"/>
      <c r="CG201" s="149"/>
      <c r="CH201" s="158"/>
      <c r="CI201" s="161"/>
      <c r="CJ201" s="149"/>
      <c r="CK201" s="158"/>
      <c r="CL201" s="161"/>
      <c r="CM201" s="149"/>
      <c r="CN201" s="158"/>
      <c r="CO201" s="161"/>
      <c r="CP201" s="149"/>
      <c r="CQ201" s="158"/>
      <c r="CR201" s="161"/>
      <c r="CS201" s="84"/>
    </row>
    <row r="202" spans="1:97" ht="12" customHeight="1" x14ac:dyDescent="0.2">
      <c r="A202" s="80"/>
      <c r="B202" s="160"/>
      <c r="C202" s="161"/>
      <c r="D202" s="149"/>
      <c r="E202" s="160"/>
      <c r="F202" s="161"/>
      <c r="G202" s="149"/>
      <c r="H202" s="158"/>
      <c r="I202" s="161"/>
      <c r="J202" s="149"/>
      <c r="K202" s="158"/>
      <c r="L202" s="161"/>
      <c r="M202" s="149"/>
      <c r="N202" s="158"/>
      <c r="O202" s="161"/>
      <c r="P202" s="149"/>
      <c r="Q202" s="158"/>
      <c r="R202" s="161"/>
      <c r="S202" s="149"/>
      <c r="T202" s="158"/>
      <c r="U202" s="161"/>
      <c r="V202" s="149"/>
      <c r="W202" s="158"/>
      <c r="X202" s="161"/>
      <c r="Y202" s="149"/>
      <c r="Z202" s="158"/>
      <c r="AA202" s="161"/>
      <c r="AB202" s="149"/>
      <c r="AC202" s="158"/>
      <c r="AD202" s="161"/>
      <c r="AE202" s="149"/>
      <c r="AF202" s="158"/>
      <c r="AG202" s="161"/>
      <c r="AH202" s="149"/>
      <c r="AI202" s="158"/>
      <c r="AJ202" s="161"/>
      <c r="AK202" s="149"/>
      <c r="AL202" s="158"/>
      <c r="AM202" s="161"/>
      <c r="AN202" s="149"/>
      <c r="AO202" s="160"/>
      <c r="AP202" s="161"/>
      <c r="AQ202" s="149"/>
      <c r="AR202" s="158"/>
      <c r="AS202" s="161"/>
      <c r="AT202" s="149"/>
      <c r="AU202" s="158"/>
      <c r="AV202" s="161"/>
      <c r="AW202" s="149"/>
      <c r="AX202" s="158"/>
      <c r="AY202" s="161"/>
      <c r="AZ202" s="149"/>
      <c r="BA202" s="158"/>
      <c r="BB202" s="161"/>
      <c r="BC202" s="149"/>
      <c r="BD202" s="160"/>
      <c r="BE202" s="161"/>
      <c r="BF202" s="149"/>
      <c r="BG202" s="158"/>
      <c r="BH202" s="161"/>
      <c r="BI202" s="149"/>
      <c r="BJ202" s="158"/>
      <c r="BK202" s="161"/>
      <c r="BL202" s="149"/>
      <c r="BM202" s="158"/>
      <c r="BN202" s="161"/>
      <c r="BO202" s="149"/>
      <c r="BP202" s="158"/>
      <c r="BQ202" s="161"/>
      <c r="BR202" s="149"/>
      <c r="BS202" s="158"/>
      <c r="BT202" s="161"/>
      <c r="BU202" s="149"/>
      <c r="BV202" s="158"/>
      <c r="BW202" s="161"/>
      <c r="BX202" s="149"/>
      <c r="BY202" s="158"/>
      <c r="BZ202" s="161"/>
      <c r="CA202" s="149"/>
      <c r="CB202" s="158"/>
      <c r="CC202" s="161"/>
      <c r="CD202" s="149"/>
      <c r="CE202" s="158"/>
      <c r="CF202" s="161"/>
      <c r="CG202" s="149"/>
      <c r="CH202" s="158"/>
      <c r="CI202" s="161"/>
      <c r="CJ202" s="149"/>
      <c r="CK202" s="158"/>
      <c r="CL202" s="161"/>
      <c r="CM202" s="149"/>
      <c r="CN202" s="158"/>
      <c r="CO202" s="161"/>
      <c r="CP202" s="149"/>
      <c r="CQ202" s="158"/>
      <c r="CR202" s="161"/>
      <c r="CS202" s="84"/>
    </row>
    <row r="203" spans="1:97" ht="12" customHeight="1" x14ac:dyDescent="0.2">
      <c r="A203" s="80"/>
      <c r="B203" s="160"/>
      <c r="C203" s="161"/>
      <c r="D203" s="149"/>
      <c r="E203" s="160"/>
      <c r="F203" s="161"/>
      <c r="G203" s="149"/>
      <c r="H203" s="158"/>
      <c r="I203" s="161"/>
      <c r="J203" s="149"/>
      <c r="K203" s="158"/>
      <c r="L203" s="161"/>
      <c r="M203" s="149"/>
      <c r="N203" s="158"/>
      <c r="O203" s="161"/>
      <c r="P203" s="149"/>
      <c r="Q203" s="158"/>
      <c r="R203" s="161"/>
      <c r="S203" s="149"/>
      <c r="T203" s="158"/>
      <c r="U203" s="161"/>
      <c r="V203" s="149"/>
      <c r="W203" s="158"/>
      <c r="X203" s="161"/>
      <c r="Y203" s="149"/>
      <c r="Z203" s="158"/>
      <c r="AA203" s="161"/>
      <c r="AB203" s="149"/>
      <c r="AC203" s="158"/>
      <c r="AD203" s="161"/>
      <c r="AE203" s="149"/>
      <c r="AF203" s="158"/>
      <c r="AG203" s="161"/>
      <c r="AH203" s="149"/>
      <c r="AI203" s="158"/>
      <c r="AJ203" s="161"/>
      <c r="AK203" s="149"/>
      <c r="AL203" s="158"/>
      <c r="AM203" s="161"/>
      <c r="AN203" s="149"/>
      <c r="AO203" s="160"/>
      <c r="AP203" s="161"/>
      <c r="AQ203" s="149"/>
      <c r="AR203" s="158"/>
      <c r="AS203" s="161"/>
      <c r="AT203" s="149"/>
      <c r="AU203" s="158"/>
      <c r="AV203" s="161"/>
      <c r="AW203" s="149"/>
      <c r="AX203" s="158"/>
      <c r="AY203" s="161"/>
      <c r="AZ203" s="149"/>
      <c r="BA203" s="158"/>
      <c r="BB203" s="161"/>
      <c r="BC203" s="149"/>
      <c r="BD203" s="160"/>
      <c r="BE203" s="161"/>
      <c r="BF203" s="149"/>
      <c r="BG203" s="158"/>
      <c r="BH203" s="161"/>
      <c r="BI203" s="149"/>
      <c r="BJ203" s="158"/>
      <c r="BK203" s="161"/>
      <c r="BL203" s="149"/>
      <c r="BM203" s="158"/>
      <c r="BN203" s="161"/>
      <c r="BO203" s="149"/>
      <c r="BP203" s="158"/>
      <c r="BQ203" s="161"/>
      <c r="BR203" s="149"/>
      <c r="BS203" s="158"/>
      <c r="BT203" s="161"/>
      <c r="BU203" s="149"/>
      <c r="BV203" s="158"/>
      <c r="BW203" s="161"/>
      <c r="BX203" s="149"/>
      <c r="BY203" s="158"/>
      <c r="BZ203" s="161"/>
      <c r="CA203" s="149"/>
      <c r="CB203" s="158"/>
      <c r="CC203" s="161"/>
      <c r="CD203" s="149"/>
      <c r="CE203" s="158"/>
      <c r="CF203" s="161"/>
      <c r="CG203" s="149"/>
      <c r="CH203" s="158"/>
      <c r="CI203" s="161"/>
      <c r="CJ203" s="149"/>
      <c r="CK203" s="158"/>
      <c r="CL203" s="161"/>
      <c r="CM203" s="149"/>
      <c r="CN203" s="158"/>
      <c r="CO203" s="161"/>
      <c r="CP203" s="149"/>
      <c r="CQ203" s="158"/>
      <c r="CR203" s="161"/>
      <c r="CS203" s="84"/>
    </row>
    <row r="204" spans="1:97" ht="12" customHeight="1" x14ac:dyDescent="0.2">
      <c r="A204" s="80"/>
      <c r="B204" s="160"/>
      <c r="C204" s="161"/>
      <c r="D204" s="149"/>
      <c r="E204" s="160"/>
      <c r="F204" s="161"/>
      <c r="G204" s="149"/>
      <c r="H204" s="158"/>
      <c r="I204" s="161"/>
      <c r="J204" s="149"/>
      <c r="K204" s="158"/>
      <c r="L204" s="161"/>
      <c r="M204" s="149"/>
      <c r="N204" s="158"/>
      <c r="O204" s="161"/>
      <c r="P204" s="149"/>
      <c r="Q204" s="158"/>
      <c r="R204" s="161"/>
      <c r="S204" s="149"/>
      <c r="T204" s="158"/>
      <c r="U204" s="161"/>
      <c r="V204" s="149"/>
      <c r="W204" s="158"/>
      <c r="X204" s="161"/>
      <c r="Y204" s="149"/>
      <c r="Z204" s="158"/>
      <c r="AA204" s="161"/>
      <c r="AB204" s="149"/>
      <c r="AC204" s="158"/>
      <c r="AD204" s="161"/>
      <c r="AE204" s="149"/>
      <c r="AF204" s="158"/>
      <c r="AG204" s="161"/>
      <c r="AH204" s="149"/>
      <c r="AI204" s="158"/>
      <c r="AJ204" s="161"/>
      <c r="AK204" s="149"/>
      <c r="AL204" s="158"/>
      <c r="AM204" s="161"/>
      <c r="AN204" s="149"/>
      <c r="AO204" s="160"/>
      <c r="AP204" s="161"/>
      <c r="AQ204" s="149"/>
      <c r="AR204" s="158"/>
      <c r="AS204" s="161"/>
      <c r="AT204" s="149"/>
      <c r="AU204" s="158"/>
      <c r="AV204" s="161"/>
      <c r="AW204" s="149"/>
      <c r="AX204" s="158"/>
      <c r="AY204" s="161"/>
      <c r="AZ204" s="149"/>
      <c r="BA204" s="158"/>
      <c r="BB204" s="161"/>
      <c r="BC204" s="149"/>
      <c r="BD204" s="160"/>
      <c r="BE204" s="161"/>
      <c r="BF204" s="149"/>
      <c r="BG204" s="158"/>
      <c r="BH204" s="161"/>
      <c r="BI204" s="149"/>
      <c r="BJ204" s="158"/>
      <c r="BK204" s="161"/>
      <c r="BL204" s="149"/>
      <c r="BM204" s="158"/>
      <c r="BN204" s="161"/>
      <c r="BO204" s="149"/>
      <c r="BP204" s="158"/>
      <c r="BQ204" s="161"/>
      <c r="BR204" s="149"/>
      <c r="BS204" s="158"/>
      <c r="BT204" s="161"/>
      <c r="BU204" s="149"/>
      <c r="BV204" s="158"/>
      <c r="BW204" s="161"/>
      <c r="BX204" s="149"/>
      <c r="BY204" s="158"/>
      <c r="BZ204" s="161"/>
      <c r="CA204" s="149"/>
      <c r="CB204" s="158"/>
      <c r="CC204" s="161"/>
      <c r="CD204" s="149"/>
      <c r="CE204" s="158"/>
      <c r="CF204" s="161"/>
      <c r="CG204" s="149"/>
      <c r="CH204" s="158"/>
      <c r="CI204" s="161"/>
      <c r="CJ204" s="149"/>
      <c r="CK204" s="158"/>
      <c r="CL204" s="161"/>
      <c r="CM204" s="149"/>
      <c r="CN204" s="158"/>
      <c r="CO204" s="161"/>
      <c r="CP204" s="149"/>
      <c r="CQ204" s="158"/>
      <c r="CR204" s="161"/>
      <c r="CS204" s="84"/>
    </row>
    <row r="205" spans="1:97" ht="12" customHeight="1" x14ac:dyDescent="0.2">
      <c r="A205" s="80"/>
      <c r="B205" s="160"/>
      <c r="C205" s="161"/>
      <c r="D205" s="149"/>
      <c r="E205" s="160"/>
      <c r="F205" s="161"/>
      <c r="G205" s="149"/>
      <c r="H205" s="158"/>
      <c r="I205" s="161"/>
      <c r="J205" s="149"/>
      <c r="K205" s="158"/>
      <c r="L205" s="161"/>
      <c r="M205" s="149"/>
      <c r="N205" s="158"/>
      <c r="O205" s="161"/>
      <c r="P205" s="149"/>
      <c r="Q205" s="158"/>
      <c r="R205" s="161"/>
      <c r="S205" s="149"/>
      <c r="T205" s="158"/>
      <c r="U205" s="161"/>
      <c r="V205" s="149"/>
      <c r="W205" s="158"/>
      <c r="X205" s="161"/>
      <c r="Y205" s="149"/>
      <c r="Z205" s="158"/>
      <c r="AA205" s="161"/>
      <c r="AB205" s="149"/>
      <c r="AC205" s="158"/>
      <c r="AD205" s="161"/>
      <c r="AE205" s="149"/>
      <c r="AF205" s="158"/>
      <c r="AG205" s="161"/>
      <c r="AH205" s="149"/>
      <c r="AI205" s="158"/>
      <c r="AJ205" s="161"/>
      <c r="AK205" s="149"/>
      <c r="AL205" s="158"/>
      <c r="AM205" s="161"/>
      <c r="AN205" s="149"/>
      <c r="AO205" s="160"/>
      <c r="AP205" s="161"/>
      <c r="AQ205" s="149"/>
      <c r="AR205" s="158"/>
      <c r="AS205" s="161"/>
      <c r="AT205" s="149"/>
      <c r="AU205" s="158"/>
      <c r="AV205" s="161"/>
      <c r="AW205" s="149"/>
      <c r="AX205" s="158"/>
      <c r="AY205" s="161"/>
      <c r="AZ205" s="149"/>
      <c r="BA205" s="158"/>
      <c r="BB205" s="161"/>
      <c r="BC205" s="149"/>
      <c r="BD205" s="160"/>
      <c r="BE205" s="161"/>
      <c r="BF205" s="149"/>
      <c r="BG205" s="158"/>
      <c r="BH205" s="161"/>
      <c r="BI205" s="149"/>
      <c r="BJ205" s="158"/>
      <c r="BK205" s="161"/>
      <c r="BL205" s="149"/>
      <c r="BM205" s="158"/>
      <c r="BN205" s="161"/>
      <c r="BO205" s="149"/>
      <c r="BP205" s="158"/>
      <c r="BQ205" s="161"/>
      <c r="BR205" s="149"/>
      <c r="BS205" s="158"/>
      <c r="BT205" s="161"/>
      <c r="BU205" s="149"/>
      <c r="BV205" s="158"/>
      <c r="BW205" s="161"/>
      <c r="BX205" s="149"/>
      <c r="BY205" s="158"/>
      <c r="BZ205" s="161"/>
      <c r="CA205" s="149"/>
      <c r="CB205" s="158"/>
      <c r="CC205" s="161"/>
      <c r="CD205" s="149"/>
      <c r="CE205" s="158"/>
      <c r="CF205" s="161"/>
      <c r="CG205" s="149"/>
      <c r="CH205" s="158"/>
      <c r="CI205" s="161"/>
      <c r="CJ205" s="149"/>
      <c r="CK205" s="158"/>
      <c r="CL205" s="161"/>
      <c r="CM205" s="149"/>
      <c r="CN205" s="158"/>
      <c r="CO205" s="161"/>
      <c r="CP205" s="149"/>
      <c r="CQ205" s="158"/>
      <c r="CR205" s="161"/>
      <c r="CS205" s="84"/>
    </row>
    <row r="206" spans="1:97" ht="12" customHeight="1" x14ac:dyDescent="0.2">
      <c r="A206" s="80"/>
      <c r="B206" s="160"/>
      <c r="C206" s="161"/>
      <c r="D206" s="149"/>
      <c r="E206" s="160"/>
      <c r="F206" s="161"/>
      <c r="G206" s="149"/>
      <c r="H206" s="158"/>
      <c r="I206" s="161"/>
      <c r="J206" s="149"/>
      <c r="K206" s="158"/>
      <c r="L206" s="161"/>
      <c r="M206" s="149"/>
      <c r="N206" s="158"/>
      <c r="O206" s="161"/>
      <c r="P206" s="149"/>
      <c r="Q206" s="158"/>
      <c r="R206" s="161"/>
      <c r="S206" s="149"/>
      <c r="T206" s="158"/>
      <c r="U206" s="161"/>
      <c r="V206" s="149"/>
      <c r="W206" s="158"/>
      <c r="X206" s="161"/>
      <c r="Y206" s="149"/>
      <c r="Z206" s="158"/>
      <c r="AA206" s="161"/>
      <c r="AB206" s="149"/>
      <c r="AC206" s="158"/>
      <c r="AD206" s="161"/>
      <c r="AE206" s="149"/>
      <c r="AF206" s="158"/>
      <c r="AG206" s="161"/>
      <c r="AH206" s="149"/>
      <c r="AI206" s="158"/>
      <c r="AJ206" s="161"/>
      <c r="AK206" s="149"/>
      <c r="AL206" s="158"/>
      <c r="AM206" s="161"/>
      <c r="AN206" s="149"/>
      <c r="AO206" s="160"/>
      <c r="AP206" s="161"/>
      <c r="AQ206" s="149"/>
      <c r="AR206" s="158"/>
      <c r="AS206" s="161"/>
      <c r="AT206" s="149"/>
      <c r="AU206" s="158"/>
      <c r="AV206" s="161"/>
      <c r="AW206" s="149"/>
      <c r="AX206" s="158"/>
      <c r="AY206" s="161"/>
      <c r="AZ206" s="149"/>
      <c r="BA206" s="158"/>
      <c r="BB206" s="161"/>
      <c r="BC206" s="149"/>
      <c r="BD206" s="160"/>
      <c r="BE206" s="161"/>
      <c r="BF206" s="149"/>
      <c r="BG206" s="158"/>
      <c r="BH206" s="161"/>
      <c r="BI206" s="149"/>
      <c r="BJ206" s="158"/>
      <c r="BK206" s="161"/>
      <c r="BL206" s="149"/>
      <c r="BM206" s="158"/>
      <c r="BN206" s="161"/>
      <c r="BO206" s="149"/>
      <c r="BP206" s="158"/>
      <c r="BQ206" s="161"/>
      <c r="BR206" s="149"/>
      <c r="BS206" s="158"/>
      <c r="BT206" s="161"/>
      <c r="BU206" s="149"/>
      <c r="BV206" s="158"/>
      <c r="BW206" s="161"/>
      <c r="BX206" s="149"/>
      <c r="BY206" s="158"/>
      <c r="BZ206" s="161"/>
      <c r="CA206" s="149"/>
      <c r="CB206" s="158"/>
      <c r="CC206" s="161"/>
      <c r="CD206" s="149"/>
      <c r="CE206" s="158"/>
      <c r="CF206" s="161"/>
      <c r="CG206" s="149"/>
      <c r="CH206" s="158"/>
      <c r="CI206" s="161"/>
      <c r="CJ206" s="149"/>
      <c r="CK206" s="158"/>
      <c r="CL206" s="161"/>
      <c r="CM206" s="149"/>
      <c r="CN206" s="158"/>
      <c r="CO206" s="161"/>
      <c r="CP206" s="149"/>
      <c r="CQ206" s="158"/>
      <c r="CR206" s="161"/>
      <c r="CS206" s="84"/>
    </row>
    <row r="207" spans="1:97" ht="12" customHeight="1" x14ac:dyDescent="0.2">
      <c r="A207" s="80"/>
      <c r="B207" s="160"/>
      <c r="C207" s="161"/>
      <c r="D207" s="149"/>
      <c r="E207" s="160"/>
      <c r="F207" s="161"/>
      <c r="G207" s="149"/>
      <c r="H207" s="158"/>
      <c r="I207" s="161"/>
      <c r="J207" s="149"/>
      <c r="K207" s="158"/>
      <c r="L207" s="161"/>
      <c r="M207" s="149"/>
      <c r="N207" s="158"/>
      <c r="O207" s="161"/>
      <c r="P207" s="149"/>
      <c r="Q207" s="158"/>
      <c r="R207" s="161"/>
      <c r="S207" s="149"/>
      <c r="T207" s="158"/>
      <c r="U207" s="161"/>
      <c r="V207" s="149"/>
      <c r="W207" s="158"/>
      <c r="X207" s="161"/>
      <c r="Y207" s="149"/>
      <c r="Z207" s="158"/>
      <c r="AA207" s="161"/>
      <c r="AB207" s="149"/>
      <c r="AC207" s="158"/>
      <c r="AD207" s="161"/>
      <c r="AE207" s="149"/>
      <c r="AF207" s="158"/>
      <c r="AG207" s="161"/>
      <c r="AH207" s="149"/>
      <c r="AI207" s="158"/>
      <c r="AJ207" s="161"/>
      <c r="AK207" s="149"/>
      <c r="AL207" s="158"/>
      <c r="AM207" s="161"/>
      <c r="AN207" s="149"/>
      <c r="AO207" s="160"/>
      <c r="AP207" s="161"/>
      <c r="AQ207" s="149"/>
      <c r="AR207" s="158"/>
      <c r="AS207" s="161"/>
      <c r="AT207" s="149"/>
      <c r="AU207" s="158"/>
      <c r="AV207" s="161"/>
      <c r="AW207" s="149"/>
      <c r="AX207" s="158"/>
      <c r="AY207" s="161"/>
      <c r="AZ207" s="149"/>
      <c r="BA207" s="158"/>
      <c r="BB207" s="161"/>
      <c r="BC207" s="149"/>
      <c r="BD207" s="160"/>
      <c r="BE207" s="161"/>
      <c r="BF207" s="149"/>
      <c r="BG207" s="158"/>
      <c r="BH207" s="161"/>
      <c r="BI207" s="149"/>
      <c r="BJ207" s="158"/>
      <c r="BK207" s="161"/>
      <c r="BL207" s="149"/>
      <c r="BM207" s="158"/>
      <c r="BN207" s="161"/>
      <c r="BO207" s="149"/>
      <c r="BP207" s="158"/>
      <c r="BQ207" s="161"/>
      <c r="BR207" s="149"/>
      <c r="BS207" s="158"/>
      <c r="BT207" s="161"/>
      <c r="BU207" s="149"/>
      <c r="BV207" s="158"/>
      <c r="BW207" s="161"/>
      <c r="BX207" s="149"/>
      <c r="BY207" s="158"/>
      <c r="BZ207" s="161"/>
      <c r="CA207" s="149"/>
      <c r="CB207" s="158"/>
      <c r="CC207" s="161"/>
      <c r="CD207" s="149"/>
      <c r="CE207" s="158"/>
      <c r="CF207" s="161"/>
      <c r="CG207" s="149"/>
      <c r="CH207" s="158"/>
      <c r="CI207" s="161"/>
      <c r="CJ207" s="149"/>
      <c r="CK207" s="158"/>
      <c r="CL207" s="161"/>
      <c r="CM207" s="149"/>
      <c r="CN207" s="158"/>
      <c r="CO207" s="161"/>
      <c r="CP207" s="149"/>
      <c r="CQ207" s="158"/>
      <c r="CR207" s="161"/>
      <c r="CS207" s="84"/>
    </row>
    <row r="208" spans="1:97" ht="12" customHeight="1" x14ac:dyDescent="0.2">
      <c r="A208" s="80"/>
      <c r="B208" s="160"/>
      <c r="C208" s="161"/>
      <c r="D208" s="149"/>
      <c r="E208" s="160"/>
      <c r="F208" s="161"/>
      <c r="G208" s="149"/>
      <c r="H208" s="158"/>
      <c r="I208" s="161"/>
      <c r="J208" s="149"/>
      <c r="K208" s="158"/>
      <c r="L208" s="161"/>
      <c r="M208" s="149"/>
      <c r="N208" s="158"/>
      <c r="O208" s="161"/>
      <c r="P208" s="149"/>
      <c r="Q208" s="158"/>
      <c r="R208" s="161"/>
      <c r="S208" s="149"/>
      <c r="T208" s="158"/>
      <c r="U208" s="161"/>
      <c r="V208" s="149"/>
      <c r="W208" s="158"/>
      <c r="X208" s="161"/>
      <c r="Y208" s="149"/>
      <c r="Z208" s="158"/>
      <c r="AA208" s="161"/>
      <c r="AB208" s="149"/>
      <c r="AC208" s="158"/>
      <c r="AD208" s="161"/>
      <c r="AE208" s="149"/>
      <c r="AF208" s="158"/>
      <c r="AG208" s="161"/>
      <c r="AH208" s="149"/>
      <c r="AI208" s="158"/>
      <c r="AJ208" s="161"/>
      <c r="AK208" s="149"/>
      <c r="AL208" s="158"/>
      <c r="AM208" s="161"/>
      <c r="AN208" s="149"/>
      <c r="AO208" s="160"/>
      <c r="AP208" s="161"/>
      <c r="AQ208" s="149"/>
      <c r="AR208" s="158"/>
      <c r="AS208" s="161"/>
      <c r="AT208" s="149"/>
      <c r="AU208" s="158"/>
      <c r="AV208" s="161"/>
      <c r="AW208" s="149"/>
      <c r="AX208" s="158"/>
      <c r="AY208" s="161"/>
      <c r="AZ208" s="149"/>
      <c r="BA208" s="158"/>
      <c r="BB208" s="161"/>
      <c r="BC208" s="149"/>
      <c r="BD208" s="160"/>
      <c r="BE208" s="161"/>
      <c r="BF208" s="149"/>
      <c r="BG208" s="158"/>
      <c r="BH208" s="161"/>
      <c r="BI208" s="149"/>
      <c r="BJ208" s="158"/>
      <c r="BK208" s="161"/>
      <c r="BL208" s="149"/>
      <c r="BM208" s="158"/>
      <c r="BN208" s="161"/>
      <c r="BO208" s="149"/>
      <c r="BP208" s="158"/>
      <c r="BQ208" s="161"/>
      <c r="BR208" s="149"/>
      <c r="BS208" s="158"/>
      <c r="BT208" s="161"/>
      <c r="BU208" s="149"/>
      <c r="BV208" s="158"/>
      <c r="BW208" s="161"/>
      <c r="BX208" s="149"/>
      <c r="BY208" s="158"/>
      <c r="BZ208" s="161"/>
      <c r="CA208" s="149"/>
      <c r="CB208" s="158"/>
      <c r="CC208" s="161"/>
      <c r="CD208" s="149"/>
      <c r="CE208" s="158"/>
      <c r="CF208" s="161"/>
      <c r="CG208" s="149"/>
      <c r="CH208" s="158"/>
      <c r="CI208" s="161"/>
      <c r="CJ208" s="149"/>
      <c r="CK208" s="158"/>
      <c r="CL208" s="161"/>
      <c r="CM208" s="149"/>
      <c r="CN208" s="158"/>
      <c r="CO208" s="161"/>
      <c r="CP208" s="149"/>
      <c r="CQ208" s="158"/>
      <c r="CR208" s="161"/>
      <c r="CS208" s="84"/>
    </row>
    <row r="209" spans="1:97" ht="12" customHeight="1" x14ac:dyDescent="0.2">
      <c r="A209" s="80"/>
      <c r="B209" s="160"/>
      <c r="C209" s="161"/>
      <c r="D209" s="149"/>
      <c r="E209" s="160"/>
      <c r="F209" s="161"/>
      <c r="G209" s="149"/>
      <c r="H209" s="158"/>
      <c r="I209" s="161"/>
      <c r="J209" s="149"/>
      <c r="K209" s="158"/>
      <c r="L209" s="161"/>
      <c r="M209" s="149"/>
      <c r="N209" s="158"/>
      <c r="O209" s="161"/>
      <c r="P209" s="149"/>
      <c r="Q209" s="158"/>
      <c r="R209" s="161"/>
      <c r="S209" s="149"/>
      <c r="T209" s="158"/>
      <c r="U209" s="161"/>
      <c r="V209" s="149"/>
      <c r="W209" s="158"/>
      <c r="X209" s="161"/>
      <c r="Y209" s="149"/>
      <c r="Z209" s="158"/>
      <c r="AA209" s="161"/>
      <c r="AB209" s="149"/>
      <c r="AC209" s="158"/>
      <c r="AD209" s="161"/>
      <c r="AE209" s="149"/>
      <c r="AF209" s="158"/>
      <c r="AG209" s="161"/>
      <c r="AH209" s="149"/>
      <c r="AI209" s="158"/>
      <c r="AJ209" s="161"/>
      <c r="AK209" s="149"/>
      <c r="AL209" s="158"/>
      <c r="AM209" s="161"/>
      <c r="AN209" s="149"/>
      <c r="AO209" s="160"/>
      <c r="AP209" s="161"/>
      <c r="AQ209" s="149"/>
      <c r="AR209" s="158"/>
      <c r="AS209" s="161"/>
      <c r="AT209" s="149"/>
      <c r="AU209" s="158"/>
      <c r="AV209" s="161"/>
      <c r="AW209" s="149"/>
      <c r="AX209" s="158"/>
      <c r="AY209" s="161"/>
      <c r="AZ209" s="149"/>
      <c r="BA209" s="158"/>
      <c r="BB209" s="161"/>
      <c r="BC209" s="149"/>
      <c r="BD209" s="160"/>
      <c r="BE209" s="161"/>
      <c r="BF209" s="149"/>
      <c r="BG209" s="158"/>
      <c r="BH209" s="161"/>
      <c r="BI209" s="149"/>
      <c r="BJ209" s="158"/>
      <c r="BK209" s="161"/>
      <c r="BL209" s="149"/>
      <c r="BM209" s="158"/>
      <c r="BN209" s="161"/>
      <c r="BO209" s="149"/>
      <c r="BP209" s="158"/>
      <c r="BQ209" s="161"/>
      <c r="BR209" s="149"/>
      <c r="BS209" s="158"/>
      <c r="BT209" s="161"/>
      <c r="BU209" s="149"/>
      <c r="BV209" s="158"/>
      <c r="BW209" s="161"/>
      <c r="BX209" s="149"/>
      <c r="BY209" s="158"/>
      <c r="BZ209" s="161"/>
      <c r="CA209" s="149"/>
      <c r="CB209" s="158"/>
      <c r="CC209" s="161"/>
      <c r="CD209" s="149"/>
      <c r="CE209" s="158"/>
      <c r="CF209" s="161"/>
      <c r="CG209" s="149"/>
      <c r="CH209" s="158"/>
      <c r="CI209" s="161"/>
      <c r="CJ209" s="149"/>
      <c r="CK209" s="158"/>
      <c r="CL209" s="161"/>
      <c r="CM209" s="149"/>
      <c r="CN209" s="158"/>
      <c r="CO209" s="161"/>
      <c r="CP209" s="149"/>
      <c r="CQ209" s="158"/>
      <c r="CR209" s="161"/>
      <c r="CS209" s="84"/>
    </row>
    <row r="210" spans="1:97" ht="12" customHeight="1" x14ac:dyDescent="0.2">
      <c r="A210" s="80"/>
      <c r="B210" s="160"/>
      <c r="C210" s="161"/>
      <c r="D210" s="149"/>
      <c r="E210" s="160"/>
      <c r="F210" s="161"/>
      <c r="G210" s="149"/>
      <c r="H210" s="158"/>
      <c r="I210" s="161"/>
      <c r="J210" s="149"/>
      <c r="K210" s="158"/>
      <c r="L210" s="161"/>
      <c r="M210" s="149"/>
      <c r="N210" s="158"/>
      <c r="O210" s="161"/>
      <c r="P210" s="149"/>
      <c r="Q210" s="158"/>
      <c r="R210" s="161"/>
      <c r="S210" s="149"/>
      <c r="T210" s="158"/>
      <c r="U210" s="161"/>
      <c r="V210" s="149"/>
      <c r="W210" s="158"/>
      <c r="X210" s="161"/>
      <c r="Y210" s="149"/>
      <c r="Z210" s="158"/>
      <c r="AA210" s="161"/>
      <c r="AB210" s="149"/>
      <c r="AC210" s="158"/>
      <c r="AD210" s="161"/>
      <c r="AE210" s="149"/>
      <c r="AF210" s="158"/>
      <c r="AG210" s="161"/>
      <c r="AH210" s="149"/>
      <c r="AI210" s="158"/>
      <c r="AJ210" s="161"/>
      <c r="AK210" s="149"/>
      <c r="AL210" s="158"/>
      <c r="AM210" s="161"/>
      <c r="AN210" s="149"/>
      <c r="AO210" s="160"/>
      <c r="AP210" s="161"/>
      <c r="AQ210" s="149"/>
      <c r="AR210" s="158"/>
      <c r="AS210" s="161"/>
      <c r="AT210" s="149"/>
      <c r="AU210" s="158"/>
      <c r="AV210" s="161"/>
      <c r="AW210" s="149"/>
      <c r="AX210" s="158"/>
      <c r="AY210" s="161"/>
      <c r="AZ210" s="149"/>
      <c r="BA210" s="158"/>
      <c r="BB210" s="161"/>
      <c r="BC210" s="149"/>
      <c r="BD210" s="160"/>
      <c r="BE210" s="161"/>
      <c r="BF210" s="149"/>
      <c r="BG210" s="158"/>
      <c r="BH210" s="161"/>
      <c r="BI210" s="149"/>
      <c r="BJ210" s="158"/>
      <c r="BK210" s="161"/>
      <c r="BL210" s="149"/>
      <c r="BM210" s="158"/>
      <c r="BN210" s="161"/>
      <c r="BO210" s="149"/>
      <c r="BP210" s="158"/>
      <c r="BQ210" s="161"/>
      <c r="BR210" s="149"/>
      <c r="BS210" s="158"/>
      <c r="BT210" s="161"/>
      <c r="BU210" s="149"/>
      <c r="BV210" s="158"/>
      <c r="BW210" s="161"/>
      <c r="BX210" s="149"/>
      <c r="BY210" s="158"/>
      <c r="BZ210" s="161"/>
      <c r="CA210" s="149"/>
      <c r="CB210" s="158"/>
      <c r="CC210" s="161"/>
      <c r="CD210" s="149"/>
      <c r="CE210" s="158"/>
      <c r="CF210" s="161"/>
      <c r="CG210" s="149"/>
      <c r="CH210" s="158"/>
      <c r="CI210" s="161"/>
      <c r="CJ210" s="149"/>
      <c r="CK210" s="158"/>
      <c r="CL210" s="161"/>
      <c r="CM210" s="149"/>
      <c r="CN210" s="158"/>
      <c r="CO210" s="161"/>
      <c r="CP210" s="149"/>
      <c r="CQ210" s="158"/>
      <c r="CR210" s="161"/>
      <c r="CS210" s="84"/>
    </row>
    <row r="211" spans="1:97" ht="12" customHeight="1" x14ac:dyDescent="0.2">
      <c r="A211" s="80"/>
      <c r="B211" s="160"/>
      <c r="C211" s="161"/>
      <c r="D211" s="149"/>
      <c r="E211" s="160"/>
      <c r="F211" s="161"/>
      <c r="G211" s="149"/>
      <c r="H211" s="158"/>
      <c r="I211" s="161"/>
      <c r="J211" s="149"/>
      <c r="K211" s="158"/>
      <c r="L211" s="161"/>
      <c r="M211" s="149"/>
      <c r="N211" s="158"/>
      <c r="O211" s="161"/>
      <c r="P211" s="149"/>
      <c r="Q211" s="158"/>
      <c r="R211" s="161"/>
      <c r="S211" s="149"/>
      <c r="T211" s="158"/>
      <c r="U211" s="161"/>
      <c r="V211" s="149"/>
      <c r="W211" s="158"/>
      <c r="X211" s="161"/>
      <c r="Y211" s="149"/>
      <c r="Z211" s="158"/>
      <c r="AA211" s="161"/>
      <c r="AB211" s="149"/>
      <c r="AC211" s="158"/>
      <c r="AD211" s="161"/>
      <c r="AE211" s="149"/>
      <c r="AF211" s="158"/>
      <c r="AG211" s="161"/>
      <c r="AH211" s="149"/>
      <c r="AI211" s="158"/>
      <c r="AJ211" s="161"/>
      <c r="AK211" s="149"/>
      <c r="AL211" s="158"/>
      <c r="AM211" s="161"/>
      <c r="AN211" s="149"/>
      <c r="AO211" s="160"/>
      <c r="AP211" s="161"/>
      <c r="AQ211" s="149"/>
      <c r="AR211" s="158"/>
      <c r="AS211" s="161"/>
      <c r="AT211" s="149"/>
      <c r="AU211" s="158"/>
      <c r="AV211" s="161"/>
      <c r="AW211" s="149"/>
      <c r="AX211" s="158"/>
      <c r="AY211" s="161"/>
      <c r="AZ211" s="149"/>
      <c r="BA211" s="158"/>
      <c r="BB211" s="161"/>
      <c r="BC211" s="149"/>
      <c r="BD211" s="160"/>
      <c r="BE211" s="161"/>
      <c r="BF211" s="149"/>
      <c r="BG211" s="158"/>
      <c r="BH211" s="161"/>
      <c r="BI211" s="149"/>
      <c r="BJ211" s="158"/>
      <c r="BK211" s="161"/>
      <c r="BL211" s="149"/>
      <c r="BM211" s="158"/>
      <c r="BN211" s="161"/>
      <c r="BO211" s="149"/>
      <c r="BP211" s="158"/>
      <c r="BQ211" s="161"/>
      <c r="BR211" s="149"/>
      <c r="BS211" s="158"/>
      <c r="BT211" s="161"/>
      <c r="BU211" s="149"/>
      <c r="BV211" s="158"/>
      <c r="BW211" s="161"/>
      <c r="BX211" s="149"/>
      <c r="BY211" s="158"/>
      <c r="BZ211" s="161"/>
      <c r="CA211" s="149"/>
      <c r="CB211" s="158"/>
      <c r="CC211" s="161"/>
      <c r="CD211" s="149"/>
      <c r="CE211" s="158"/>
      <c r="CF211" s="161"/>
      <c r="CG211" s="149"/>
      <c r="CH211" s="158"/>
      <c r="CI211" s="161"/>
      <c r="CJ211" s="149"/>
      <c r="CK211" s="158"/>
      <c r="CL211" s="161"/>
      <c r="CM211" s="149"/>
      <c r="CN211" s="158"/>
      <c r="CO211" s="161"/>
      <c r="CP211" s="149"/>
      <c r="CQ211" s="158"/>
      <c r="CR211" s="161"/>
      <c r="CS211" s="84"/>
    </row>
    <row r="212" spans="1:97" ht="12" customHeight="1" x14ac:dyDescent="0.2">
      <c r="A212" s="80"/>
      <c r="B212" s="160"/>
      <c r="C212" s="161"/>
      <c r="D212" s="149"/>
      <c r="E212" s="160"/>
      <c r="F212" s="161"/>
      <c r="G212" s="149"/>
      <c r="H212" s="158"/>
      <c r="I212" s="161"/>
      <c r="J212" s="149"/>
      <c r="K212" s="158"/>
      <c r="L212" s="161"/>
      <c r="M212" s="149"/>
      <c r="N212" s="158"/>
      <c r="O212" s="161"/>
      <c r="P212" s="149"/>
      <c r="Q212" s="158"/>
      <c r="R212" s="161"/>
      <c r="S212" s="149"/>
      <c r="T212" s="158"/>
      <c r="U212" s="161"/>
      <c r="V212" s="149"/>
      <c r="W212" s="158"/>
      <c r="X212" s="161"/>
      <c r="Y212" s="149"/>
      <c r="Z212" s="158"/>
      <c r="AA212" s="161"/>
      <c r="AB212" s="149"/>
      <c r="AC212" s="158"/>
      <c r="AD212" s="161"/>
      <c r="AE212" s="149"/>
      <c r="AF212" s="158"/>
      <c r="AG212" s="161"/>
      <c r="AH212" s="149"/>
      <c r="AI212" s="158"/>
      <c r="AJ212" s="161"/>
      <c r="AK212" s="149"/>
      <c r="AL212" s="158"/>
      <c r="AM212" s="161"/>
      <c r="AN212" s="149"/>
      <c r="AO212" s="160"/>
      <c r="AP212" s="161"/>
      <c r="AQ212" s="149"/>
      <c r="AR212" s="158"/>
      <c r="AS212" s="161"/>
      <c r="AT212" s="149"/>
      <c r="AU212" s="158"/>
      <c r="AV212" s="161"/>
      <c r="AW212" s="149"/>
      <c r="AX212" s="158"/>
      <c r="AY212" s="161"/>
      <c r="AZ212" s="149"/>
      <c r="BA212" s="158"/>
      <c r="BB212" s="161"/>
      <c r="BC212" s="149"/>
      <c r="BD212" s="160"/>
      <c r="BE212" s="161"/>
      <c r="BF212" s="149"/>
      <c r="BG212" s="158"/>
      <c r="BH212" s="161"/>
      <c r="BI212" s="149"/>
      <c r="BJ212" s="158"/>
      <c r="BK212" s="161"/>
      <c r="BL212" s="149"/>
      <c r="BM212" s="158"/>
      <c r="BN212" s="161"/>
      <c r="BO212" s="149"/>
      <c r="BP212" s="158"/>
      <c r="BQ212" s="161"/>
      <c r="BR212" s="149"/>
      <c r="BS212" s="158"/>
      <c r="BT212" s="161"/>
      <c r="BU212" s="149"/>
      <c r="BV212" s="158"/>
      <c r="BW212" s="161"/>
      <c r="BX212" s="149"/>
      <c r="BY212" s="158"/>
      <c r="BZ212" s="161"/>
      <c r="CA212" s="149"/>
      <c r="CB212" s="158"/>
      <c r="CC212" s="161"/>
      <c r="CD212" s="149"/>
      <c r="CE212" s="158"/>
      <c r="CF212" s="161"/>
      <c r="CG212" s="149"/>
      <c r="CH212" s="158"/>
      <c r="CI212" s="161"/>
      <c r="CJ212" s="149"/>
      <c r="CK212" s="158"/>
      <c r="CL212" s="161"/>
      <c r="CM212" s="149"/>
      <c r="CN212" s="158"/>
      <c r="CO212" s="161"/>
      <c r="CP212" s="149"/>
      <c r="CQ212" s="158"/>
      <c r="CR212" s="161"/>
      <c r="CS212" s="84"/>
    </row>
    <row r="213" spans="1:97" ht="12" customHeight="1" x14ac:dyDescent="0.2">
      <c r="A213" s="80"/>
      <c r="B213" s="160"/>
      <c r="C213" s="161"/>
      <c r="D213" s="149"/>
      <c r="E213" s="160"/>
      <c r="F213" s="161"/>
      <c r="G213" s="149"/>
      <c r="H213" s="158"/>
      <c r="I213" s="161"/>
      <c r="J213" s="149"/>
      <c r="K213" s="158"/>
      <c r="L213" s="161"/>
      <c r="M213" s="149"/>
      <c r="N213" s="158"/>
      <c r="O213" s="161"/>
      <c r="P213" s="149"/>
      <c r="Q213" s="158"/>
      <c r="R213" s="161"/>
      <c r="S213" s="149"/>
      <c r="T213" s="158"/>
      <c r="U213" s="161"/>
      <c r="V213" s="149"/>
      <c r="W213" s="158"/>
      <c r="X213" s="161"/>
      <c r="Y213" s="149"/>
      <c r="Z213" s="158"/>
      <c r="AA213" s="161"/>
      <c r="AB213" s="149"/>
      <c r="AC213" s="158"/>
      <c r="AD213" s="161"/>
      <c r="AE213" s="149"/>
      <c r="AF213" s="158"/>
      <c r="AG213" s="161"/>
      <c r="AH213" s="149"/>
      <c r="AI213" s="158"/>
      <c r="AJ213" s="161"/>
      <c r="AK213" s="149"/>
      <c r="AL213" s="158"/>
      <c r="AM213" s="161"/>
      <c r="AN213" s="149"/>
      <c r="AO213" s="160"/>
      <c r="AP213" s="161"/>
      <c r="AQ213" s="149"/>
      <c r="AR213" s="158"/>
      <c r="AS213" s="161"/>
      <c r="AT213" s="149"/>
      <c r="AU213" s="158"/>
      <c r="AV213" s="161"/>
      <c r="AW213" s="149"/>
      <c r="AX213" s="158"/>
      <c r="AY213" s="161"/>
      <c r="AZ213" s="149"/>
      <c r="BA213" s="158"/>
      <c r="BB213" s="161"/>
      <c r="BC213" s="149"/>
      <c r="BD213" s="160"/>
      <c r="BE213" s="161"/>
      <c r="BF213" s="149"/>
      <c r="BG213" s="158"/>
      <c r="BH213" s="161"/>
      <c r="BI213" s="149"/>
      <c r="BJ213" s="158"/>
      <c r="BK213" s="161"/>
      <c r="BL213" s="149"/>
      <c r="BM213" s="158"/>
      <c r="BN213" s="161"/>
      <c r="BO213" s="149"/>
      <c r="BP213" s="158"/>
      <c r="BQ213" s="161"/>
      <c r="BR213" s="149"/>
      <c r="BS213" s="158"/>
      <c r="BT213" s="161"/>
      <c r="BU213" s="149"/>
      <c r="BV213" s="158"/>
      <c r="BW213" s="161"/>
      <c r="BX213" s="149"/>
      <c r="BY213" s="158"/>
      <c r="BZ213" s="161"/>
      <c r="CA213" s="149"/>
      <c r="CB213" s="158"/>
      <c r="CC213" s="161"/>
      <c r="CD213" s="149"/>
      <c r="CE213" s="158"/>
      <c r="CF213" s="161"/>
      <c r="CG213" s="149"/>
      <c r="CH213" s="158"/>
      <c r="CI213" s="161"/>
      <c r="CJ213" s="149"/>
      <c r="CK213" s="158"/>
      <c r="CL213" s="161"/>
      <c r="CM213" s="149"/>
      <c r="CN213" s="158"/>
      <c r="CO213" s="161"/>
      <c r="CP213" s="149"/>
      <c r="CQ213" s="158"/>
      <c r="CR213" s="161"/>
      <c r="CS213" s="84"/>
    </row>
    <row r="214" spans="1:97" ht="12" customHeight="1" x14ac:dyDescent="0.2">
      <c r="A214" s="80"/>
      <c r="B214" s="160"/>
      <c r="C214" s="161"/>
      <c r="D214" s="149"/>
      <c r="E214" s="160"/>
      <c r="F214" s="161"/>
      <c r="G214" s="149"/>
      <c r="H214" s="158"/>
      <c r="I214" s="161"/>
      <c r="J214" s="149"/>
      <c r="K214" s="158"/>
      <c r="L214" s="161"/>
      <c r="M214" s="149"/>
      <c r="N214" s="158"/>
      <c r="O214" s="161"/>
      <c r="P214" s="149"/>
      <c r="Q214" s="158"/>
      <c r="R214" s="161"/>
      <c r="S214" s="149"/>
      <c r="T214" s="158"/>
      <c r="U214" s="161"/>
      <c r="V214" s="149"/>
      <c r="W214" s="158"/>
      <c r="X214" s="161"/>
      <c r="Y214" s="149"/>
      <c r="Z214" s="158"/>
      <c r="AA214" s="161"/>
      <c r="AB214" s="149"/>
      <c r="AC214" s="158"/>
      <c r="AD214" s="161"/>
      <c r="AE214" s="149"/>
      <c r="AF214" s="158"/>
      <c r="AG214" s="161"/>
      <c r="AH214" s="149"/>
      <c r="AI214" s="158"/>
      <c r="AJ214" s="161"/>
      <c r="AK214" s="149"/>
      <c r="AL214" s="158"/>
      <c r="AM214" s="161"/>
      <c r="AN214" s="149"/>
      <c r="AO214" s="160"/>
      <c r="AP214" s="161"/>
      <c r="AQ214" s="149"/>
      <c r="AR214" s="158"/>
      <c r="AS214" s="161"/>
      <c r="AT214" s="149"/>
      <c r="AU214" s="158"/>
      <c r="AV214" s="161"/>
      <c r="AW214" s="149"/>
      <c r="AX214" s="158"/>
      <c r="AY214" s="161"/>
      <c r="AZ214" s="149"/>
      <c r="BA214" s="158"/>
      <c r="BB214" s="161"/>
      <c r="BC214" s="149"/>
      <c r="BD214" s="160"/>
      <c r="BE214" s="161"/>
      <c r="BF214" s="149"/>
      <c r="BG214" s="158"/>
      <c r="BH214" s="161"/>
      <c r="BI214" s="149"/>
      <c r="BJ214" s="158"/>
      <c r="BK214" s="161"/>
      <c r="BL214" s="149"/>
      <c r="BM214" s="158"/>
      <c r="BN214" s="161"/>
      <c r="BO214" s="149"/>
      <c r="BP214" s="158"/>
      <c r="BQ214" s="161"/>
      <c r="BR214" s="149"/>
      <c r="BS214" s="158"/>
      <c r="BT214" s="161"/>
      <c r="BU214" s="149"/>
      <c r="BV214" s="158"/>
      <c r="BW214" s="161"/>
      <c r="BX214" s="149"/>
      <c r="BY214" s="158"/>
      <c r="BZ214" s="161"/>
      <c r="CA214" s="149"/>
      <c r="CB214" s="158"/>
      <c r="CC214" s="161"/>
      <c r="CD214" s="149"/>
      <c r="CE214" s="158"/>
      <c r="CF214" s="161"/>
      <c r="CG214" s="149"/>
      <c r="CH214" s="158"/>
      <c r="CI214" s="161"/>
      <c r="CJ214" s="149"/>
      <c r="CK214" s="158"/>
      <c r="CL214" s="161"/>
      <c r="CM214" s="149"/>
      <c r="CN214" s="158"/>
      <c r="CO214" s="161"/>
      <c r="CP214" s="149"/>
      <c r="CQ214" s="158"/>
      <c r="CR214" s="161"/>
      <c r="CS214" s="84"/>
    </row>
    <row r="215" spans="1:97" ht="12" customHeight="1" x14ac:dyDescent="0.2">
      <c r="A215" s="80"/>
      <c r="B215" s="160"/>
      <c r="C215" s="161"/>
      <c r="D215" s="149"/>
      <c r="E215" s="160"/>
      <c r="F215" s="161"/>
      <c r="G215" s="149"/>
      <c r="H215" s="158"/>
      <c r="I215" s="161"/>
      <c r="J215" s="149"/>
      <c r="K215" s="158"/>
      <c r="L215" s="161"/>
      <c r="M215" s="149"/>
      <c r="N215" s="158"/>
      <c r="O215" s="161"/>
      <c r="P215" s="149"/>
      <c r="Q215" s="158"/>
      <c r="R215" s="161"/>
      <c r="S215" s="149"/>
      <c r="T215" s="158"/>
      <c r="U215" s="161"/>
      <c r="V215" s="149"/>
      <c r="W215" s="158"/>
      <c r="X215" s="161"/>
      <c r="Y215" s="149"/>
      <c r="Z215" s="158"/>
      <c r="AA215" s="161"/>
      <c r="AB215" s="149"/>
      <c r="AC215" s="158"/>
      <c r="AD215" s="161"/>
      <c r="AE215" s="149"/>
      <c r="AF215" s="158"/>
      <c r="AG215" s="161"/>
      <c r="AH215" s="149"/>
      <c r="AI215" s="158"/>
      <c r="AJ215" s="161"/>
      <c r="AK215" s="149"/>
      <c r="AL215" s="158"/>
      <c r="AM215" s="161"/>
      <c r="AN215" s="149"/>
      <c r="AO215" s="160"/>
      <c r="AP215" s="161"/>
      <c r="AQ215" s="149"/>
      <c r="AR215" s="158"/>
      <c r="AS215" s="161"/>
      <c r="AT215" s="149"/>
      <c r="AU215" s="158"/>
      <c r="AV215" s="161"/>
      <c r="AW215" s="149"/>
      <c r="AX215" s="158"/>
      <c r="AY215" s="161"/>
      <c r="AZ215" s="149"/>
      <c r="BA215" s="158"/>
      <c r="BB215" s="161"/>
      <c r="BC215" s="149"/>
      <c r="BD215" s="160"/>
      <c r="BE215" s="161"/>
      <c r="BF215" s="149"/>
      <c r="BG215" s="158"/>
      <c r="BH215" s="161"/>
      <c r="BI215" s="149"/>
      <c r="BJ215" s="158"/>
      <c r="BK215" s="161"/>
      <c r="BL215" s="149"/>
      <c r="BM215" s="158"/>
      <c r="BN215" s="161"/>
      <c r="BO215" s="149"/>
      <c r="BP215" s="158"/>
      <c r="BQ215" s="161"/>
      <c r="BR215" s="149"/>
      <c r="BS215" s="158"/>
      <c r="BT215" s="161"/>
      <c r="BU215" s="149"/>
      <c r="BV215" s="158"/>
      <c r="BW215" s="161"/>
      <c r="BX215" s="149"/>
      <c r="BY215" s="158"/>
      <c r="BZ215" s="161"/>
      <c r="CA215" s="149"/>
      <c r="CB215" s="158"/>
      <c r="CC215" s="161"/>
      <c r="CD215" s="149"/>
      <c r="CE215" s="158"/>
      <c r="CF215" s="161"/>
      <c r="CG215" s="149"/>
      <c r="CH215" s="158"/>
      <c r="CI215" s="161"/>
      <c r="CJ215" s="149"/>
      <c r="CK215" s="158"/>
      <c r="CL215" s="161"/>
      <c r="CM215" s="149"/>
      <c r="CN215" s="158"/>
      <c r="CO215" s="161"/>
      <c r="CP215" s="149"/>
      <c r="CQ215" s="158"/>
      <c r="CR215" s="161"/>
      <c r="CS215" s="84"/>
    </row>
    <row r="216" spans="1:97" ht="12" customHeight="1" x14ac:dyDescent="0.2">
      <c r="A216" s="80"/>
      <c r="B216" s="160"/>
      <c r="C216" s="161"/>
      <c r="D216" s="149"/>
      <c r="E216" s="160"/>
      <c r="F216" s="161"/>
      <c r="G216" s="149"/>
      <c r="H216" s="158"/>
      <c r="I216" s="161"/>
      <c r="J216" s="149"/>
      <c r="K216" s="158"/>
      <c r="L216" s="161"/>
      <c r="M216" s="149"/>
      <c r="N216" s="158"/>
      <c r="O216" s="161"/>
      <c r="P216" s="149"/>
      <c r="Q216" s="158"/>
      <c r="R216" s="161"/>
      <c r="S216" s="149"/>
      <c r="T216" s="158"/>
      <c r="U216" s="161"/>
      <c r="V216" s="149"/>
      <c r="W216" s="158"/>
      <c r="X216" s="161"/>
      <c r="Y216" s="149"/>
      <c r="Z216" s="158"/>
      <c r="AA216" s="161"/>
      <c r="AB216" s="149"/>
      <c r="AC216" s="158"/>
      <c r="AD216" s="161"/>
      <c r="AE216" s="149"/>
      <c r="AF216" s="158"/>
      <c r="AG216" s="161"/>
      <c r="AH216" s="149"/>
      <c r="AI216" s="158"/>
      <c r="AJ216" s="161"/>
      <c r="AK216" s="149"/>
      <c r="AL216" s="158"/>
      <c r="AM216" s="161"/>
      <c r="AN216" s="149"/>
      <c r="AO216" s="160"/>
      <c r="AP216" s="161"/>
      <c r="AQ216" s="149"/>
      <c r="AR216" s="158"/>
      <c r="AS216" s="161"/>
      <c r="AT216" s="149"/>
      <c r="AU216" s="158"/>
      <c r="AV216" s="161"/>
      <c r="AW216" s="149"/>
      <c r="AX216" s="158"/>
      <c r="AY216" s="161"/>
      <c r="AZ216" s="149"/>
      <c r="BA216" s="158"/>
      <c r="BB216" s="161"/>
      <c r="BC216" s="149"/>
      <c r="BD216" s="160"/>
      <c r="BE216" s="161"/>
      <c r="BF216" s="149"/>
      <c r="BG216" s="158"/>
      <c r="BH216" s="161"/>
      <c r="BI216" s="149"/>
      <c r="BJ216" s="158"/>
      <c r="BK216" s="161"/>
      <c r="BL216" s="149"/>
      <c r="BM216" s="158"/>
      <c r="BN216" s="161"/>
      <c r="BO216" s="149"/>
      <c r="BP216" s="158"/>
      <c r="BQ216" s="161"/>
      <c r="BR216" s="149"/>
      <c r="BS216" s="158"/>
      <c r="BT216" s="161"/>
      <c r="BU216" s="149"/>
      <c r="BV216" s="158"/>
      <c r="BW216" s="161"/>
      <c r="BX216" s="149"/>
      <c r="BY216" s="158"/>
      <c r="BZ216" s="161"/>
      <c r="CA216" s="149"/>
      <c r="CB216" s="158"/>
      <c r="CC216" s="161"/>
      <c r="CD216" s="149"/>
      <c r="CE216" s="158"/>
      <c r="CF216" s="161"/>
      <c r="CG216" s="149"/>
      <c r="CH216" s="158"/>
      <c r="CI216" s="161"/>
      <c r="CJ216" s="149"/>
      <c r="CK216" s="158"/>
      <c r="CL216" s="161"/>
      <c r="CM216" s="149"/>
      <c r="CN216" s="158"/>
      <c r="CO216" s="161"/>
      <c r="CP216" s="149"/>
      <c r="CQ216" s="158"/>
      <c r="CR216" s="161"/>
      <c r="CS216" s="84"/>
    </row>
    <row r="217" spans="1:97" ht="12" customHeight="1" x14ac:dyDescent="0.2">
      <c r="A217" s="80"/>
      <c r="B217" s="160"/>
      <c r="C217" s="161"/>
      <c r="D217" s="149"/>
      <c r="E217" s="160"/>
      <c r="F217" s="161"/>
      <c r="G217" s="149"/>
      <c r="H217" s="158"/>
      <c r="I217" s="161"/>
      <c r="J217" s="149"/>
      <c r="K217" s="158"/>
      <c r="L217" s="161"/>
      <c r="M217" s="149"/>
      <c r="N217" s="158"/>
      <c r="O217" s="161"/>
      <c r="P217" s="149"/>
      <c r="Q217" s="158"/>
      <c r="R217" s="161"/>
      <c r="S217" s="149"/>
      <c r="T217" s="158"/>
      <c r="U217" s="161"/>
      <c r="V217" s="149"/>
      <c r="W217" s="158"/>
      <c r="X217" s="161"/>
      <c r="Y217" s="149"/>
      <c r="Z217" s="158"/>
      <c r="AA217" s="161"/>
      <c r="AB217" s="149"/>
      <c r="AC217" s="158"/>
      <c r="AD217" s="161"/>
      <c r="AE217" s="149"/>
      <c r="AF217" s="158"/>
      <c r="AG217" s="161"/>
      <c r="AH217" s="149"/>
      <c r="AI217" s="158"/>
      <c r="AJ217" s="161"/>
      <c r="AK217" s="149"/>
      <c r="AL217" s="158"/>
      <c r="AM217" s="161"/>
      <c r="AN217" s="149"/>
      <c r="AO217" s="160"/>
      <c r="AP217" s="161"/>
      <c r="AQ217" s="149"/>
      <c r="AR217" s="158"/>
      <c r="AS217" s="161"/>
      <c r="AT217" s="149"/>
      <c r="AU217" s="158"/>
      <c r="AV217" s="161"/>
      <c r="AW217" s="149"/>
      <c r="AX217" s="158"/>
      <c r="AY217" s="161"/>
      <c r="AZ217" s="149"/>
      <c r="BA217" s="158"/>
      <c r="BB217" s="161"/>
      <c r="BC217" s="149"/>
      <c r="BD217" s="160"/>
      <c r="BE217" s="161"/>
      <c r="BF217" s="149"/>
      <c r="BG217" s="158"/>
      <c r="BH217" s="161"/>
      <c r="BI217" s="149"/>
      <c r="BJ217" s="158"/>
      <c r="BK217" s="161"/>
      <c r="BL217" s="149"/>
      <c r="BM217" s="158"/>
      <c r="BN217" s="161"/>
      <c r="BO217" s="149"/>
      <c r="BP217" s="158"/>
      <c r="BQ217" s="161"/>
      <c r="BR217" s="149"/>
      <c r="BS217" s="158"/>
      <c r="BT217" s="161"/>
      <c r="BU217" s="149"/>
      <c r="BV217" s="158"/>
      <c r="BW217" s="161"/>
      <c r="BX217" s="149"/>
      <c r="BY217" s="158"/>
      <c r="BZ217" s="161"/>
      <c r="CA217" s="149"/>
      <c r="CB217" s="158"/>
      <c r="CC217" s="161"/>
      <c r="CD217" s="149"/>
      <c r="CE217" s="158"/>
      <c r="CF217" s="161"/>
      <c r="CG217" s="149"/>
      <c r="CH217" s="158"/>
      <c r="CI217" s="161"/>
      <c r="CJ217" s="149"/>
      <c r="CK217" s="158"/>
      <c r="CL217" s="161"/>
      <c r="CM217" s="149"/>
      <c r="CN217" s="158"/>
      <c r="CO217" s="161"/>
      <c r="CP217" s="149"/>
      <c r="CQ217" s="158"/>
      <c r="CR217" s="161"/>
      <c r="CS217" s="84"/>
    </row>
    <row r="218" spans="1:97" ht="12" customHeight="1" x14ac:dyDescent="0.2">
      <c r="A218" s="80"/>
      <c r="B218" s="160"/>
      <c r="C218" s="161"/>
      <c r="D218" s="149"/>
      <c r="E218" s="160"/>
      <c r="F218" s="161"/>
      <c r="G218" s="149"/>
      <c r="H218" s="158"/>
      <c r="I218" s="161"/>
      <c r="J218" s="149"/>
      <c r="K218" s="158"/>
      <c r="L218" s="161"/>
      <c r="M218" s="149"/>
      <c r="N218" s="158"/>
      <c r="O218" s="161"/>
      <c r="P218" s="149"/>
      <c r="Q218" s="158"/>
      <c r="R218" s="161"/>
      <c r="S218" s="149"/>
      <c r="T218" s="158"/>
      <c r="U218" s="161"/>
      <c r="V218" s="149"/>
      <c r="W218" s="158"/>
      <c r="X218" s="161"/>
      <c r="Y218" s="149"/>
      <c r="Z218" s="158"/>
      <c r="AA218" s="161"/>
      <c r="AB218" s="149"/>
      <c r="AC218" s="158"/>
      <c r="AD218" s="161"/>
      <c r="AE218" s="149"/>
      <c r="AF218" s="158"/>
      <c r="AG218" s="161"/>
      <c r="AH218" s="149"/>
      <c r="AI218" s="158"/>
      <c r="AJ218" s="161"/>
      <c r="AK218" s="149"/>
      <c r="AL218" s="158"/>
      <c r="AM218" s="161"/>
      <c r="AN218" s="149"/>
      <c r="AO218" s="160"/>
      <c r="AP218" s="161"/>
      <c r="AQ218" s="149"/>
      <c r="AR218" s="158"/>
      <c r="AS218" s="161"/>
      <c r="AT218" s="149"/>
      <c r="AU218" s="158"/>
      <c r="AV218" s="161"/>
      <c r="AW218" s="149"/>
      <c r="AX218" s="158"/>
      <c r="AY218" s="161"/>
      <c r="AZ218" s="149"/>
      <c r="BA218" s="158"/>
      <c r="BB218" s="161"/>
      <c r="BC218" s="149"/>
      <c r="BD218" s="160"/>
      <c r="BE218" s="161"/>
      <c r="BF218" s="149"/>
      <c r="BG218" s="158"/>
      <c r="BH218" s="161"/>
      <c r="BI218" s="149"/>
      <c r="BJ218" s="158"/>
      <c r="BK218" s="161"/>
      <c r="BL218" s="149"/>
      <c r="BM218" s="158"/>
      <c r="BN218" s="161"/>
      <c r="BO218" s="149"/>
      <c r="BP218" s="158"/>
      <c r="BQ218" s="161"/>
      <c r="BR218" s="149"/>
      <c r="BS218" s="158"/>
      <c r="BT218" s="161"/>
      <c r="BU218" s="149"/>
      <c r="BV218" s="158"/>
      <c r="BW218" s="161"/>
      <c r="BX218" s="149"/>
      <c r="BY218" s="158"/>
      <c r="BZ218" s="161"/>
      <c r="CA218" s="149"/>
      <c r="CB218" s="158"/>
      <c r="CC218" s="161"/>
      <c r="CD218" s="149"/>
      <c r="CE218" s="158"/>
      <c r="CF218" s="161"/>
      <c r="CG218" s="149"/>
      <c r="CH218" s="158"/>
      <c r="CI218" s="161"/>
      <c r="CJ218" s="149"/>
      <c r="CK218" s="158"/>
      <c r="CL218" s="161"/>
      <c r="CM218" s="149"/>
      <c r="CN218" s="158"/>
      <c r="CO218" s="161"/>
      <c r="CP218" s="149"/>
      <c r="CQ218" s="158"/>
      <c r="CR218" s="161"/>
      <c r="CS218" s="84"/>
    </row>
    <row r="219" spans="1:97" ht="12" customHeight="1" x14ac:dyDescent="0.2">
      <c r="A219" s="80"/>
      <c r="B219" s="160"/>
      <c r="C219" s="161"/>
      <c r="D219" s="149"/>
      <c r="E219" s="160"/>
      <c r="F219" s="161"/>
      <c r="G219" s="149"/>
      <c r="H219" s="158"/>
      <c r="I219" s="161"/>
      <c r="J219" s="149"/>
      <c r="K219" s="158"/>
      <c r="L219" s="161"/>
      <c r="M219" s="149"/>
      <c r="N219" s="158"/>
      <c r="O219" s="161"/>
      <c r="P219" s="149"/>
      <c r="Q219" s="158"/>
      <c r="R219" s="161"/>
      <c r="S219" s="149"/>
      <c r="T219" s="158"/>
      <c r="U219" s="161"/>
      <c r="V219" s="149"/>
      <c r="W219" s="158"/>
      <c r="X219" s="161"/>
      <c r="Y219" s="149"/>
      <c r="Z219" s="158"/>
      <c r="AA219" s="161"/>
      <c r="AB219" s="149"/>
      <c r="AC219" s="158"/>
      <c r="AD219" s="161"/>
      <c r="AE219" s="149"/>
      <c r="AF219" s="158"/>
      <c r="AG219" s="161"/>
      <c r="AH219" s="149"/>
      <c r="AI219" s="158"/>
      <c r="AJ219" s="161"/>
      <c r="AK219" s="149"/>
      <c r="AL219" s="158"/>
      <c r="AM219" s="161"/>
      <c r="AN219" s="149"/>
      <c r="AO219" s="160"/>
      <c r="AP219" s="161"/>
      <c r="AQ219" s="149"/>
      <c r="AR219" s="158"/>
      <c r="AS219" s="161"/>
      <c r="AT219" s="149"/>
      <c r="AU219" s="158"/>
      <c r="AV219" s="161"/>
      <c r="AW219" s="149"/>
      <c r="AX219" s="158"/>
      <c r="AY219" s="161"/>
      <c r="AZ219" s="149"/>
      <c r="BA219" s="158"/>
      <c r="BB219" s="161"/>
      <c r="BC219" s="149"/>
      <c r="BD219" s="160"/>
      <c r="BE219" s="161"/>
      <c r="BF219" s="149"/>
      <c r="BG219" s="158"/>
      <c r="BH219" s="161"/>
      <c r="BI219" s="149"/>
      <c r="BJ219" s="158"/>
      <c r="BK219" s="161"/>
      <c r="BL219" s="149"/>
      <c r="BM219" s="158"/>
      <c r="BN219" s="161"/>
      <c r="BO219" s="149"/>
      <c r="BP219" s="158"/>
      <c r="BQ219" s="161"/>
      <c r="BR219" s="149"/>
      <c r="BS219" s="158"/>
      <c r="BT219" s="161"/>
      <c r="BU219" s="149"/>
      <c r="BV219" s="158"/>
      <c r="BW219" s="161"/>
      <c r="BX219" s="149"/>
      <c r="BY219" s="158"/>
      <c r="BZ219" s="161"/>
      <c r="CA219" s="149"/>
      <c r="CB219" s="158"/>
      <c r="CC219" s="161"/>
      <c r="CD219" s="149"/>
      <c r="CE219" s="158"/>
      <c r="CF219" s="161"/>
      <c r="CG219" s="149"/>
      <c r="CH219" s="158"/>
      <c r="CI219" s="161"/>
      <c r="CJ219" s="149"/>
      <c r="CK219" s="158"/>
      <c r="CL219" s="161"/>
      <c r="CM219" s="149"/>
      <c r="CN219" s="158"/>
      <c r="CO219" s="161"/>
      <c r="CP219" s="149"/>
      <c r="CQ219" s="158"/>
      <c r="CR219" s="161"/>
      <c r="CS219" s="84"/>
    </row>
    <row r="220" spans="1:97" ht="12" customHeight="1" thickBot="1" x14ac:dyDescent="0.25">
      <c r="A220" s="80"/>
      <c r="B220" s="160"/>
      <c r="C220" s="161"/>
      <c r="D220" s="149"/>
      <c r="E220" s="160"/>
      <c r="F220" s="162"/>
      <c r="G220" s="149"/>
      <c r="H220" s="158"/>
      <c r="I220" s="162"/>
      <c r="J220" s="149"/>
      <c r="K220" s="158"/>
      <c r="L220" s="162"/>
      <c r="M220" s="149"/>
      <c r="N220" s="158"/>
      <c r="O220" s="161"/>
      <c r="P220" s="149"/>
      <c r="Q220" s="158"/>
      <c r="R220" s="162"/>
      <c r="S220" s="149"/>
      <c r="T220" s="158"/>
      <c r="U220" s="161"/>
      <c r="V220" s="149"/>
      <c r="W220" s="158"/>
      <c r="X220" s="161"/>
      <c r="Y220" s="149"/>
      <c r="Z220" s="158"/>
      <c r="AA220" s="161"/>
      <c r="AB220" s="149"/>
      <c r="AC220" s="158"/>
      <c r="AD220" s="161"/>
      <c r="AE220" s="149"/>
      <c r="AF220" s="158"/>
      <c r="AG220" s="161"/>
      <c r="AH220" s="149"/>
      <c r="AI220" s="158"/>
      <c r="AJ220" s="161"/>
      <c r="AK220" s="149"/>
      <c r="AL220" s="158"/>
      <c r="AM220" s="161"/>
      <c r="AN220" s="149"/>
      <c r="AO220" s="160"/>
      <c r="AP220" s="161"/>
      <c r="AQ220" s="149"/>
      <c r="AR220" s="163"/>
      <c r="AS220" s="162"/>
      <c r="AT220" s="149"/>
      <c r="AU220" s="158"/>
      <c r="AV220" s="161"/>
      <c r="AW220" s="149"/>
      <c r="AX220" s="158"/>
      <c r="AY220" s="162"/>
      <c r="AZ220" s="149"/>
      <c r="BA220" s="158"/>
      <c r="BB220" s="162"/>
      <c r="BC220" s="149"/>
      <c r="BD220" s="160"/>
      <c r="BE220" s="162"/>
      <c r="BF220" s="149"/>
      <c r="BG220" s="158"/>
      <c r="BH220" s="161"/>
      <c r="BI220" s="149"/>
      <c r="BJ220" s="158"/>
      <c r="BK220" s="162"/>
      <c r="BL220" s="149"/>
      <c r="BM220" s="158"/>
      <c r="BN220" s="162"/>
      <c r="BO220" s="149"/>
      <c r="BP220" s="158"/>
      <c r="BQ220" s="162"/>
      <c r="BR220" s="149"/>
      <c r="BS220" s="158"/>
      <c r="BT220" s="162"/>
      <c r="BU220" s="149"/>
      <c r="BV220" s="158"/>
      <c r="BW220" s="162"/>
      <c r="BX220" s="149"/>
      <c r="BY220" s="158"/>
      <c r="BZ220" s="162"/>
      <c r="CA220" s="149"/>
      <c r="CB220" s="158"/>
      <c r="CC220" s="162"/>
      <c r="CD220" s="149"/>
      <c r="CE220" s="158"/>
      <c r="CF220" s="162"/>
      <c r="CG220" s="149"/>
      <c r="CH220" s="158"/>
      <c r="CI220" s="162"/>
      <c r="CJ220" s="149"/>
      <c r="CK220" s="158"/>
      <c r="CL220" s="162"/>
      <c r="CM220" s="149"/>
      <c r="CN220" s="158"/>
      <c r="CO220" s="162"/>
      <c r="CP220" s="149"/>
      <c r="CQ220" s="158"/>
      <c r="CR220" s="162"/>
      <c r="CS220" s="84"/>
    </row>
    <row r="221" spans="1:97" ht="12" customHeight="1" thickBot="1" x14ac:dyDescent="0.25">
      <c r="A221" s="98"/>
      <c r="B221" s="164"/>
      <c r="C221" s="162"/>
      <c r="D221" s="149"/>
      <c r="E221" s="164"/>
      <c r="G221" s="149"/>
      <c r="H221" s="163"/>
      <c r="J221" s="149"/>
      <c r="K221" s="163"/>
      <c r="M221" s="149"/>
      <c r="N221" s="163"/>
      <c r="O221" s="162"/>
      <c r="P221" s="149"/>
      <c r="Q221" s="163"/>
      <c r="S221" s="149"/>
      <c r="T221" s="163"/>
      <c r="U221" s="162"/>
      <c r="V221" s="149"/>
      <c r="W221" s="163"/>
      <c r="X221" s="162"/>
      <c r="Y221" s="149"/>
      <c r="Z221" s="163"/>
      <c r="AA221" s="162"/>
      <c r="AB221" s="149"/>
      <c r="AC221" s="163"/>
      <c r="AD221" s="162"/>
      <c r="AE221" s="149"/>
      <c r="AF221" s="163"/>
      <c r="AG221" s="162"/>
      <c r="AH221" s="149"/>
      <c r="AI221" s="163"/>
      <c r="AJ221" s="162"/>
      <c r="AK221" s="149"/>
      <c r="AL221" s="163"/>
      <c r="AM221" s="162"/>
      <c r="AN221" s="149"/>
      <c r="AO221" s="164"/>
      <c r="AP221" s="162"/>
      <c r="AQ221" s="149"/>
      <c r="AT221" s="149"/>
      <c r="AU221" s="163"/>
      <c r="AV221" s="162"/>
      <c r="AW221" s="149"/>
      <c r="AX221" s="163"/>
      <c r="AZ221" s="149"/>
      <c r="BA221" s="163"/>
      <c r="BC221" s="149"/>
      <c r="BD221" s="164"/>
      <c r="BF221" s="149"/>
      <c r="BG221" s="163"/>
      <c r="BH221" s="162"/>
      <c r="BI221" s="149"/>
      <c r="BJ221" s="163"/>
      <c r="BL221" s="149"/>
      <c r="BM221" s="163"/>
      <c r="BO221" s="149"/>
      <c r="BP221" s="163"/>
      <c r="BR221" s="149"/>
      <c r="BS221" s="163"/>
      <c r="BU221" s="149"/>
      <c r="BV221" s="163"/>
      <c r="BX221" s="149"/>
      <c r="BY221" s="163"/>
      <c r="CA221" s="149"/>
      <c r="CB221" s="163"/>
      <c r="CD221" s="149"/>
      <c r="CE221" s="163"/>
      <c r="CG221" s="149"/>
      <c r="CH221" s="163"/>
      <c r="CJ221" s="149"/>
      <c r="CK221" s="163"/>
      <c r="CM221" s="149"/>
      <c r="CN221" s="163"/>
      <c r="CP221" s="149"/>
      <c r="CQ221" s="163"/>
      <c r="CS221" s="84"/>
    </row>
    <row r="222" spans="1:97" ht="12" customHeight="1" x14ac:dyDescent="0.2">
      <c r="CE222" s="102"/>
      <c r="CH222" s="102"/>
      <c r="CK222" s="102"/>
      <c r="CN222" s="102"/>
    </row>
    <row r="223" spans="1:97" ht="12" customHeight="1" x14ac:dyDescent="0.2">
      <c r="CE223" s="102"/>
      <c r="CH223" s="102"/>
      <c r="CK223" s="102"/>
      <c r="CN223" s="102"/>
    </row>
    <row r="224" spans="1:97" ht="12" customHeight="1" x14ac:dyDescent="0.2">
      <c r="CE224" s="102"/>
      <c r="CH224" s="102"/>
      <c r="CK224" s="102"/>
      <c r="CN224" s="102"/>
    </row>
    <row r="225" spans="83:92" ht="12" customHeight="1" x14ac:dyDescent="0.2">
      <c r="CE225" s="102"/>
      <c r="CH225" s="102"/>
      <c r="CK225" s="102"/>
      <c r="CN225" s="102"/>
    </row>
    <row r="226" spans="83:92" ht="12" customHeight="1" x14ac:dyDescent="0.2">
      <c r="CE226" s="102"/>
      <c r="CH226" s="102"/>
      <c r="CK226" s="102"/>
      <c r="CN226" s="102"/>
    </row>
    <row r="227" spans="83:92" ht="12" customHeight="1" x14ac:dyDescent="0.2">
      <c r="CE227" s="102"/>
      <c r="CH227" s="102"/>
      <c r="CK227" s="102"/>
      <c r="CN227" s="102"/>
    </row>
    <row r="228" spans="83:92" ht="12" customHeight="1" x14ac:dyDescent="0.2">
      <c r="CE228" s="102"/>
      <c r="CH228" s="102"/>
      <c r="CK228" s="102"/>
      <c r="CN228" s="102"/>
    </row>
    <row r="229" spans="83:92" ht="12" customHeight="1" x14ac:dyDescent="0.2">
      <c r="CE229" s="102"/>
      <c r="CH229" s="102"/>
      <c r="CK229" s="102"/>
      <c r="CN229" s="102"/>
    </row>
    <row r="230" spans="83:92" ht="12" customHeight="1" x14ac:dyDescent="0.2">
      <c r="CE230" s="102"/>
      <c r="CH230" s="102"/>
      <c r="CK230" s="102"/>
      <c r="CN230" s="102"/>
    </row>
    <row r="231" spans="83:92" ht="12" customHeight="1" x14ac:dyDescent="0.2">
      <c r="CE231" s="102"/>
      <c r="CH231" s="102"/>
      <c r="CK231" s="102"/>
      <c r="CN231" s="102"/>
    </row>
    <row r="232" spans="83:92" ht="12" customHeight="1" x14ac:dyDescent="0.2">
      <c r="CE232" s="102"/>
      <c r="CH232" s="102"/>
      <c r="CK232" s="102"/>
      <c r="CN232" s="102"/>
    </row>
    <row r="233" spans="83:92" ht="12" customHeight="1" x14ac:dyDescent="0.2">
      <c r="CE233" s="102"/>
      <c r="CH233" s="102"/>
      <c r="CK233" s="102"/>
      <c r="CN233" s="102"/>
    </row>
    <row r="234" spans="83:92" ht="12" customHeight="1" x14ac:dyDescent="0.2">
      <c r="CE234" s="102"/>
      <c r="CH234" s="102"/>
      <c r="CK234" s="102"/>
      <c r="CN234" s="102"/>
    </row>
    <row r="235" spans="83:92" ht="12" customHeight="1" x14ac:dyDescent="0.2">
      <c r="CE235" s="102"/>
      <c r="CH235" s="102"/>
      <c r="CK235" s="102"/>
      <c r="CN235" s="102"/>
    </row>
    <row r="236" spans="83:92" ht="12" customHeight="1" x14ac:dyDescent="0.2">
      <c r="CE236" s="102"/>
      <c r="CH236" s="102"/>
      <c r="CK236" s="102"/>
      <c r="CN236" s="102"/>
    </row>
    <row r="237" spans="83:92" ht="12" customHeight="1" x14ac:dyDescent="0.2">
      <c r="CE237" s="102"/>
      <c r="CH237" s="102"/>
      <c r="CK237" s="102"/>
      <c r="CN237" s="102"/>
    </row>
    <row r="238" spans="83:92" ht="12" customHeight="1" x14ac:dyDescent="0.2">
      <c r="CE238" s="102"/>
      <c r="CH238" s="102"/>
      <c r="CK238" s="102"/>
      <c r="CN238" s="102"/>
    </row>
    <row r="239" spans="83:92" ht="12" customHeight="1" x14ac:dyDescent="0.2">
      <c r="CE239" s="102"/>
      <c r="CH239" s="102"/>
      <c r="CK239" s="102"/>
      <c r="CN239" s="102"/>
    </row>
    <row r="240" spans="83:92" ht="12" customHeight="1" x14ac:dyDescent="0.2">
      <c r="CE240" s="102"/>
      <c r="CH240" s="102"/>
      <c r="CK240" s="102"/>
      <c r="CN240" s="102"/>
    </row>
    <row r="241" spans="83:92" ht="12" customHeight="1" x14ac:dyDescent="0.2">
      <c r="CE241" s="102"/>
      <c r="CH241" s="102"/>
      <c r="CK241" s="102"/>
      <c r="CN241" s="102"/>
    </row>
    <row r="242" spans="83:92" ht="12" customHeight="1" x14ac:dyDescent="0.2">
      <c r="CE242" s="102"/>
      <c r="CH242" s="102"/>
      <c r="CK242" s="102"/>
      <c r="CN242" s="102"/>
    </row>
    <row r="243" spans="83:92" ht="12" customHeight="1" x14ac:dyDescent="0.2">
      <c r="CE243" s="102"/>
      <c r="CH243" s="102"/>
      <c r="CK243" s="102"/>
      <c r="CN243" s="102"/>
    </row>
    <row r="244" spans="83:92" ht="12" customHeight="1" x14ac:dyDescent="0.2">
      <c r="CE244" s="102"/>
      <c r="CH244" s="102"/>
      <c r="CK244" s="102"/>
      <c r="CN244" s="102"/>
    </row>
    <row r="245" spans="83:92" ht="12" customHeight="1" x14ac:dyDescent="0.2">
      <c r="CE245" s="102"/>
      <c r="CH245" s="102"/>
      <c r="CK245" s="102"/>
      <c r="CN245" s="102"/>
    </row>
    <row r="246" spans="83:92" ht="12" customHeight="1" x14ac:dyDescent="0.2">
      <c r="CE246" s="102"/>
      <c r="CH246" s="102"/>
      <c r="CK246" s="102"/>
      <c r="CN246" s="102"/>
    </row>
    <row r="247" spans="83:92" ht="12" customHeight="1" x14ac:dyDescent="0.2">
      <c r="CE247" s="102"/>
      <c r="CH247" s="102"/>
      <c r="CK247" s="102"/>
      <c r="CN247" s="102"/>
    </row>
    <row r="248" spans="83:92" ht="12" customHeight="1" x14ac:dyDescent="0.2">
      <c r="CE248" s="102"/>
      <c r="CH248" s="102"/>
      <c r="CK248" s="102"/>
      <c r="CN248" s="102"/>
    </row>
    <row r="249" spans="83:92" ht="12" customHeight="1" x14ac:dyDescent="0.2">
      <c r="CE249" s="102"/>
      <c r="CH249" s="102"/>
      <c r="CK249" s="102"/>
      <c r="CN249" s="102"/>
    </row>
    <row r="250" spans="83:92" ht="12" customHeight="1" x14ac:dyDescent="0.2">
      <c r="CE250" s="102"/>
      <c r="CH250" s="102"/>
      <c r="CK250" s="102"/>
      <c r="CN250" s="102"/>
    </row>
    <row r="251" spans="83:92" ht="12" customHeight="1" x14ac:dyDescent="0.2">
      <c r="CE251" s="102"/>
      <c r="CH251" s="102"/>
      <c r="CK251" s="102"/>
      <c r="CN251" s="102"/>
    </row>
    <row r="252" spans="83:92" ht="12" customHeight="1" x14ac:dyDescent="0.2">
      <c r="CE252" s="102"/>
      <c r="CH252" s="102"/>
      <c r="CK252" s="102"/>
      <c r="CN252" s="102"/>
    </row>
    <row r="253" spans="83:92" ht="12" customHeight="1" x14ac:dyDescent="0.2">
      <c r="CE253" s="102"/>
      <c r="CH253" s="102"/>
      <c r="CK253" s="102"/>
      <c r="CN253" s="102"/>
    </row>
    <row r="254" spans="83:92" ht="12" customHeight="1" x14ac:dyDescent="0.2">
      <c r="CE254" s="102"/>
      <c r="CH254" s="102"/>
      <c r="CK254" s="102"/>
      <c r="CN254" s="102"/>
    </row>
    <row r="255" spans="83:92" ht="12" customHeight="1" x14ac:dyDescent="0.2">
      <c r="CE255" s="102"/>
      <c r="CH255" s="102"/>
      <c r="CK255" s="102"/>
      <c r="CN255" s="102"/>
    </row>
    <row r="256" spans="83:92" ht="12" customHeight="1" x14ac:dyDescent="0.2">
      <c r="CE256" s="102"/>
      <c r="CH256" s="102"/>
      <c r="CK256" s="102"/>
      <c r="CN256" s="102"/>
    </row>
    <row r="257" spans="83:92" ht="12" customHeight="1" x14ac:dyDescent="0.2">
      <c r="CE257" s="102"/>
      <c r="CH257" s="102"/>
      <c r="CK257" s="102"/>
      <c r="CN257" s="102"/>
    </row>
    <row r="258" spans="83:92" ht="12" customHeight="1" x14ac:dyDescent="0.2">
      <c r="CE258" s="102"/>
      <c r="CH258" s="102"/>
      <c r="CK258" s="102"/>
      <c r="CN258" s="102"/>
    </row>
    <row r="259" spans="83:92" ht="12" customHeight="1" x14ac:dyDescent="0.2">
      <c r="CE259" s="102"/>
      <c r="CH259" s="102"/>
      <c r="CK259" s="102"/>
      <c r="CN259" s="102"/>
    </row>
    <row r="260" spans="83:92" ht="12" customHeight="1" x14ac:dyDescent="0.2">
      <c r="CE260" s="102"/>
      <c r="CH260" s="102"/>
      <c r="CK260" s="102"/>
      <c r="CN260" s="102"/>
    </row>
    <row r="261" spans="83:92" ht="12" customHeight="1" x14ac:dyDescent="0.2">
      <c r="CE261" s="102"/>
      <c r="CH261" s="102"/>
      <c r="CK261" s="102"/>
      <c r="CN261" s="102"/>
    </row>
    <row r="262" spans="83:92" ht="12" customHeight="1" x14ac:dyDescent="0.2">
      <c r="CE262" s="102"/>
      <c r="CH262" s="102"/>
      <c r="CK262" s="102"/>
      <c r="CN262" s="102"/>
    </row>
    <row r="263" spans="83:92" ht="12" customHeight="1" x14ac:dyDescent="0.2">
      <c r="CE263" s="102"/>
      <c r="CH263" s="102"/>
      <c r="CK263" s="102"/>
      <c r="CN263" s="102"/>
    </row>
    <row r="264" spans="83:92" ht="12" customHeight="1" x14ac:dyDescent="0.2">
      <c r="CE264" s="102"/>
      <c r="CH264" s="102"/>
      <c r="CK264" s="102"/>
      <c r="CN264" s="102"/>
    </row>
    <row r="265" spans="83:92" ht="12" customHeight="1" x14ac:dyDescent="0.2">
      <c r="CE265" s="102"/>
      <c r="CH265" s="102"/>
      <c r="CK265" s="102"/>
      <c r="CN265" s="102"/>
    </row>
    <row r="266" spans="83:92" ht="12" customHeight="1" x14ac:dyDescent="0.2">
      <c r="CE266" s="102"/>
      <c r="CH266" s="102"/>
      <c r="CK266" s="102"/>
      <c r="CN266" s="102"/>
    </row>
    <row r="267" spans="83:92" ht="12" customHeight="1" x14ac:dyDescent="0.2">
      <c r="CE267" s="102"/>
      <c r="CH267" s="102"/>
      <c r="CK267" s="102"/>
      <c r="CN267" s="102"/>
    </row>
    <row r="268" spans="83:92" ht="12" customHeight="1" x14ac:dyDescent="0.2">
      <c r="CE268" s="102"/>
      <c r="CH268" s="102"/>
      <c r="CK268" s="102"/>
      <c r="CN268" s="102"/>
    </row>
    <row r="269" spans="83:92" ht="12" customHeight="1" x14ac:dyDescent="0.2">
      <c r="CE269" s="102"/>
      <c r="CH269" s="102"/>
      <c r="CK269" s="102"/>
      <c r="CN269" s="102"/>
    </row>
    <row r="270" spans="83:92" ht="12" customHeight="1" x14ac:dyDescent="0.2">
      <c r="CE270" s="102"/>
      <c r="CH270" s="102"/>
      <c r="CK270" s="102"/>
      <c r="CN270" s="102"/>
    </row>
    <row r="271" spans="83:92" ht="12" customHeight="1" x14ac:dyDescent="0.2">
      <c r="CE271" s="102"/>
      <c r="CH271" s="102"/>
      <c r="CK271" s="102"/>
      <c r="CN271" s="102"/>
    </row>
    <row r="272" spans="83:92" ht="12" customHeight="1" x14ac:dyDescent="0.2">
      <c r="CE272" s="102"/>
      <c r="CH272" s="102"/>
      <c r="CK272" s="102"/>
      <c r="CN272" s="102"/>
    </row>
    <row r="273" spans="83:92" ht="12" customHeight="1" x14ac:dyDescent="0.2">
      <c r="CE273" s="102"/>
      <c r="CH273" s="102"/>
      <c r="CK273" s="102"/>
      <c r="CN273" s="102"/>
    </row>
    <row r="274" spans="83:92" ht="12" customHeight="1" x14ac:dyDescent="0.2">
      <c r="CE274" s="102"/>
      <c r="CH274" s="102"/>
      <c r="CK274" s="102"/>
      <c r="CN274" s="102"/>
    </row>
    <row r="275" spans="83:92" ht="12" customHeight="1" x14ac:dyDescent="0.2">
      <c r="CE275" s="102"/>
      <c r="CH275" s="102"/>
      <c r="CK275" s="102"/>
      <c r="CN275" s="102"/>
    </row>
    <row r="276" spans="83:92" ht="12" customHeight="1" x14ac:dyDescent="0.2">
      <c r="CE276" s="102"/>
      <c r="CH276" s="102"/>
      <c r="CK276" s="102"/>
      <c r="CN276" s="102"/>
    </row>
    <row r="277" spans="83:92" ht="12" customHeight="1" x14ac:dyDescent="0.2">
      <c r="CE277" s="102"/>
      <c r="CH277" s="102"/>
      <c r="CK277" s="102"/>
      <c r="CN277" s="102"/>
    </row>
    <row r="278" spans="83:92" ht="12" customHeight="1" x14ac:dyDescent="0.2">
      <c r="CE278" s="102"/>
      <c r="CH278" s="102"/>
      <c r="CK278" s="102"/>
      <c r="CN278" s="102"/>
    </row>
    <row r="279" spans="83:92" ht="12" customHeight="1" x14ac:dyDescent="0.2">
      <c r="CE279" s="102"/>
      <c r="CH279" s="102"/>
      <c r="CK279" s="102"/>
      <c r="CN279" s="102"/>
    </row>
    <row r="280" spans="83:92" ht="12" customHeight="1" x14ac:dyDescent="0.2">
      <c r="CE280" s="102"/>
      <c r="CH280" s="102"/>
      <c r="CK280" s="102"/>
      <c r="CN280" s="102"/>
    </row>
    <row r="281" spans="83:92" ht="12" customHeight="1" x14ac:dyDescent="0.2">
      <c r="CE281" s="102"/>
      <c r="CH281" s="102"/>
      <c r="CK281" s="102"/>
      <c r="CN281" s="102"/>
    </row>
    <row r="282" spans="83:92" ht="12" customHeight="1" x14ac:dyDescent="0.2">
      <c r="CE282" s="102"/>
      <c r="CH282" s="102"/>
      <c r="CK282" s="102"/>
      <c r="CN282" s="102"/>
    </row>
    <row r="283" spans="83:92" ht="12" customHeight="1" x14ac:dyDescent="0.2">
      <c r="CE283" s="102"/>
      <c r="CH283" s="102"/>
      <c r="CK283" s="102"/>
      <c r="CN283" s="102"/>
    </row>
    <row r="284" spans="83:92" ht="12" customHeight="1" x14ac:dyDescent="0.2">
      <c r="CE284" s="102"/>
      <c r="CH284" s="102"/>
      <c r="CK284" s="102"/>
      <c r="CN284" s="102"/>
    </row>
    <row r="285" spans="83:92" ht="12" customHeight="1" x14ac:dyDescent="0.2">
      <c r="CE285" s="102"/>
      <c r="CH285" s="102"/>
      <c r="CK285" s="102"/>
      <c r="CN285" s="102"/>
    </row>
    <row r="286" spans="83:92" ht="12" customHeight="1" x14ac:dyDescent="0.2">
      <c r="CE286" s="102"/>
      <c r="CH286" s="102"/>
      <c r="CK286" s="102"/>
      <c r="CN286" s="102"/>
    </row>
    <row r="287" spans="83:92" ht="12" customHeight="1" x14ac:dyDescent="0.2">
      <c r="CE287" s="102"/>
      <c r="CH287" s="102"/>
      <c r="CK287" s="102"/>
      <c r="CN287" s="102"/>
    </row>
    <row r="288" spans="83:92" ht="12" customHeight="1" x14ac:dyDescent="0.2">
      <c r="CE288" s="102"/>
      <c r="CH288" s="102"/>
      <c r="CK288" s="102"/>
      <c r="CN288" s="102"/>
    </row>
    <row r="289" spans="83:92" ht="12" customHeight="1" x14ac:dyDescent="0.2">
      <c r="CE289" s="102"/>
      <c r="CH289" s="102"/>
      <c r="CK289" s="102"/>
      <c r="CN289" s="102"/>
    </row>
    <row r="290" spans="83:92" ht="12" customHeight="1" x14ac:dyDescent="0.2">
      <c r="CE290" s="102"/>
      <c r="CH290" s="102"/>
      <c r="CK290" s="102"/>
      <c r="CN290" s="102"/>
    </row>
    <row r="291" spans="83:92" ht="12" customHeight="1" x14ac:dyDescent="0.2">
      <c r="CE291" s="102"/>
      <c r="CH291" s="102"/>
      <c r="CK291" s="102"/>
      <c r="CN291" s="102"/>
    </row>
    <row r="292" spans="83:92" ht="12" customHeight="1" x14ac:dyDescent="0.2">
      <c r="CE292" s="102"/>
      <c r="CH292" s="102"/>
      <c r="CK292" s="102"/>
      <c r="CN292" s="102"/>
    </row>
    <row r="293" spans="83:92" ht="12" customHeight="1" x14ac:dyDescent="0.2">
      <c r="CE293" s="102"/>
      <c r="CH293" s="102"/>
      <c r="CK293" s="102"/>
      <c r="CN293" s="102"/>
    </row>
    <row r="294" spans="83:92" ht="12" customHeight="1" x14ac:dyDescent="0.2">
      <c r="CE294" s="102"/>
      <c r="CH294" s="102"/>
      <c r="CK294" s="102"/>
      <c r="CN294" s="102"/>
    </row>
    <row r="295" spans="83:92" ht="12" customHeight="1" x14ac:dyDescent="0.2">
      <c r="CE295" s="102"/>
      <c r="CH295" s="102"/>
      <c r="CK295" s="102"/>
      <c r="CN295" s="102"/>
    </row>
    <row r="296" spans="83:92" ht="12" customHeight="1" x14ac:dyDescent="0.2">
      <c r="CE296" s="102"/>
      <c r="CH296" s="102"/>
      <c r="CK296" s="102"/>
      <c r="CN296" s="102"/>
    </row>
    <row r="297" spans="83:92" ht="12" customHeight="1" x14ac:dyDescent="0.2">
      <c r="CE297" s="102"/>
      <c r="CH297" s="102"/>
      <c r="CK297" s="102"/>
      <c r="CN297" s="102"/>
    </row>
    <row r="298" spans="83:92" ht="12" customHeight="1" x14ac:dyDescent="0.2">
      <c r="CE298" s="102"/>
      <c r="CH298" s="102"/>
      <c r="CK298" s="102"/>
      <c r="CN298" s="102"/>
    </row>
    <row r="299" spans="83:92" ht="12" customHeight="1" x14ac:dyDescent="0.2">
      <c r="CE299" s="102"/>
      <c r="CH299" s="102"/>
      <c r="CK299" s="102"/>
      <c r="CN299" s="102"/>
    </row>
    <row r="300" spans="83:92" ht="12" customHeight="1" x14ac:dyDescent="0.2">
      <c r="CE300" s="102"/>
      <c r="CH300" s="102"/>
      <c r="CK300" s="102"/>
      <c r="CN300" s="102"/>
    </row>
    <row r="301" spans="83:92" ht="12" customHeight="1" x14ac:dyDescent="0.2">
      <c r="CE301" s="102"/>
      <c r="CH301" s="102"/>
      <c r="CK301" s="102"/>
      <c r="CN301" s="102"/>
    </row>
    <row r="302" spans="83:92" ht="12" customHeight="1" x14ac:dyDescent="0.2">
      <c r="CE302" s="102"/>
      <c r="CH302" s="102"/>
      <c r="CK302" s="102"/>
      <c r="CN302" s="102"/>
    </row>
    <row r="303" spans="83:92" ht="12" customHeight="1" x14ac:dyDescent="0.2">
      <c r="CE303" s="102"/>
      <c r="CH303" s="102"/>
      <c r="CK303" s="102"/>
      <c r="CN303" s="102"/>
    </row>
    <row r="304" spans="83:92" ht="12" customHeight="1" x14ac:dyDescent="0.2">
      <c r="CE304" s="102"/>
      <c r="CH304" s="102"/>
      <c r="CK304" s="102"/>
      <c r="CN304" s="102"/>
    </row>
    <row r="305" spans="83:92" ht="12" customHeight="1" x14ac:dyDescent="0.2">
      <c r="CE305" s="102"/>
      <c r="CH305" s="102"/>
      <c r="CK305" s="102"/>
      <c r="CN305" s="102"/>
    </row>
    <row r="306" spans="83:92" ht="12" customHeight="1" x14ac:dyDescent="0.2">
      <c r="CE306" s="102"/>
      <c r="CH306" s="102"/>
      <c r="CK306" s="102"/>
      <c r="CN306" s="102"/>
    </row>
    <row r="307" spans="83:92" ht="12" customHeight="1" x14ac:dyDescent="0.2">
      <c r="CE307" s="102"/>
      <c r="CH307" s="102"/>
      <c r="CK307" s="102"/>
      <c r="CN307" s="102"/>
    </row>
    <row r="308" spans="83:92" ht="12" customHeight="1" x14ac:dyDescent="0.2">
      <c r="CE308" s="102"/>
      <c r="CH308" s="102"/>
      <c r="CK308" s="102"/>
      <c r="CN308" s="102"/>
    </row>
    <row r="309" spans="83:92" ht="12" customHeight="1" x14ac:dyDescent="0.2">
      <c r="CE309" s="102"/>
      <c r="CH309" s="102"/>
      <c r="CK309" s="102"/>
      <c r="CN309" s="102"/>
    </row>
    <row r="310" spans="83:92" ht="12" customHeight="1" x14ac:dyDescent="0.2">
      <c r="CE310" s="102"/>
      <c r="CH310" s="102"/>
      <c r="CK310" s="102"/>
      <c r="CN310" s="102"/>
    </row>
    <row r="311" spans="83:92" ht="12" customHeight="1" x14ac:dyDescent="0.2">
      <c r="CE311" s="102"/>
      <c r="CH311" s="102"/>
      <c r="CK311" s="102"/>
      <c r="CN311" s="102"/>
    </row>
    <row r="312" spans="83:92" ht="12" customHeight="1" x14ac:dyDescent="0.2">
      <c r="CE312" s="102"/>
      <c r="CH312" s="102"/>
      <c r="CK312" s="102"/>
      <c r="CN312" s="102"/>
    </row>
    <row r="313" spans="83:92" ht="12" customHeight="1" x14ac:dyDescent="0.2">
      <c r="CE313" s="102"/>
      <c r="CH313" s="102"/>
      <c r="CK313" s="102"/>
      <c r="CN313" s="102"/>
    </row>
    <row r="314" spans="83:92" ht="12" customHeight="1" x14ac:dyDescent="0.2">
      <c r="CE314" s="102"/>
      <c r="CH314" s="102"/>
      <c r="CK314" s="102"/>
      <c r="CN314" s="102"/>
    </row>
    <row r="315" spans="83:92" ht="12" customHeight="1" x14ac:dyDescent="0.2">
      <c r="CE315" s="102"/>
      <c r="CH315" s="102"/>
      <c r="CK315" s="102"/>
      <c r="CN315" s="102"/>
    </row>
    <row r="316" spans="83:92" ht="12" customHeight="1" x14ac:dyDescent="0.2">
      <c r="CE316" s="102"/>
      <c r="CH316" s="102"/>
      <c r="CK316" s="102"/>
      <c r="CN316" s="102"/>
    </row>
    <row r="317" spans="83:92" ht="12" customHeight="1" x14ac:dyDescent="0.2">
      <c r="CE317" s="102"/>
      <c r="CH317" s="102"/>
      <c r="CK317" s="102"/>
      <c r="CN317" s="102"/>
    </row>
    <row r="318" spans="83:92" ht="12" customHeight="1" x14ac:dyDescent="0.2">
      <c r="CE318" s="102"/>
      <c r="CH318" s="102"/>
      <c r="CK318" s="102"/>
      <c r="CN318" s="102"/>
    </row>
    <row r="319" spans="83:92" ht="12" customHeight="1" x14ac:dyDescent="0.2">
      <c r="CE319" s="102"/>
      <c r="CH319" s="102"/>
      <c r="CK319" s="102"/>
      <c r="CN319" s="102"/>
    </row>
    <row r="320" spans="83:92" ht="12" customHeight="1" x14ac:dyDescent="0.2">
      <c r="CE320" s="102"/>
      <c r="CH320" s="102"/>
      <c r="CK320" s="102"/>
      <c r="CN320" s="102"/>
    </row>
    <row r="321" spans="83:92" ht="12" customHeight="1" x14ac:dyDescent="0.2">
      <c r="CE321" s="102"/>
      <c r="CH321" s="102"/>
      <c r="CK321" s="102"/>
      <c r="CN321" s="102"/>
    </row>
    <row r="322" spans="83:92" ht="12" customHeight="1" x14ac:dyDescent="0.2">
      <c r="CE322" s="102"/>
      <c r="CH322" s="102"/>
      <c r="CK322" s="102"/>
      <c r="CN322" s="102"/>
    </row>
    <row r="323" spans="83:92" ht="12" customHeight="1" x14ac:dyDescent="0.2">
      <c r="CE323" s="102"/>
      <c r="CH323" s="102"/>
      <c r="CK323" s="102"/>
      <c r="CN323" s="102"/>
    </row>
    <row r="324" spans="83:92" ht="12" customHeight="1" x14ac:dyDescent="0.2">
      <c r="CE324" s="102"/>
      <c r="CH324" s="102"/>
      <c r="CK324" s="102"/>
      <c r="CN324" s="102"/>
    </row>
    <row r="325" spans="83:92" ht="12" customHeight="1" x14ac:dyDescent="0.2">
      <c r="CE325" s="102"/>
      <c r="CH325" s="102"/>
      <c r="CK325" s="102"/>
      <c r="CN325" s="102"/>
    </row>
    <row r="326" spans="83:92" ht="12" customHeight="1" x14ac:dyDescent="0.2">
      <c r="CE326" s="102"/>
      <c r="CH326" s="102"/>
      <c r="CK326" s="102"/>
      <c r="CN326" s="102"/>
    </row>
    <row r="327" spans="83:92" ht="12" customHeight="1" x14ac:dyDescent="0.2">
      <c r="CE327" s="102"/>
      <c r="CH327" s="102"/>
      <c r="CK327" s="102"/>
      <c r="CN327" s="102"/>
    </row>
    <row r="328" spans="83:92" ht="12" customHeight="1" x14ac:dyDescent="0.2">
      <c r="CE328" s="102"/>
      <c r="CH328" s="102"/>
      <c r="CK328" s="102"/>
      <c r="CN328" s="102"/>
    </row>
    <row r="329" spans="83:92" ht="12" customHeight="1" x14ac:dyDescent="0.2">
      <c r="CE329" s="102"/>
      <c r="CH329" s="102"/>
      <c r="CK329" s="102"/>
      <c r="CN329" s="102"/>
    </row>
    <row r="330" spans="83:92" ht="12" customHeight="1" x14ac:dyDescent="0.2">
      <c r="CE330" s="102"/>
      <c r="CH330" s="102"/>
      <c r="CK330" s="102"/>
      <c r="CN330" s="102"/>
    </row>
    <row r="331" spans="83:92" ht="12" customHeight="1" x14ac:dyDescent="0.2">
      <c r="CE331" s="102"/>
      <c r="CH331" s="102"/>
      <c r="CK331" s="102"/>
      <c r="CN331" s="102"/>
    </row>
    <row r="332" spans="83:92" ht="12" customHeight="1" x14ac:dyDescent="0.2">
      <c r="CE332" s="102"/>
      <c r="CH332" s="102"/>
      <c r="CK332" s="102"/>
      <c r="CN332" s="102"/>
    </row>
    <row r="333" spans="83:92" ht="12" customHeight="1" x14ac:dyDescent="0.2">
      <c r="CE333" s="102"/>
      <c r="CH333" s="102"/>
      <c r="CK333" s="102"/>
      <c r="CN333" s="102"/>
    </row>
    <row r="334" spans="83:92" ht="12" customHeight="1" x14ac:dyDescent="0.2">
      <c r="CE334" s="102"/>
      <c r="CH334" s="102"/>
      <c r="CK334" s="102"/>
      <c r="CN334" s="102"/>
    </row>
    <row r="335" spans="83:92" ht="12" customHeight="1" x14ac:dyDescent="0.2">
      <c r="CE335" s="102"/>
      <c r="CH335" s="102"/>
      <c r="CK335" s="102"/>
      <c r="CN335" s="102"/>
    </row>
    <row r="336" spans="83:92" ht="12" customHeight="1" x14ac:dyDescent="0.2">
      <c r="CE336" s="102"/>
      <c r="CH336" s="102"/>
      <c r="CK336" s="102"/>
      <c r="CN336" s="102"/>
    </row>
    <row r="337" spans="83:92" ht="12" customHeight="1" x14ac:dyDescent="0.2">
      <c r="CE337" s="102"/>
      <c r="CH337" s="102"/>
      <c r="CK337" s="102"/>
      <c r="CN337" s="102"/>
    </row>
    <row r="338" spans="83:92" ht="12" customHeight="1" x14ac:dyDescent="0.2">
      <c r="CE338" s="102"/>
      <c r="CH338" s="102"/>
      <c r="CK338" s="102"/>
      <c r="CN338" s="102"/>
    </row>
    <row r="339" spans="83:92" ht="12" customHeight="1" x14ac:dyDescent="0.2">
      <c r="CE339" s="102"/>
      <c r="CH339" s="102"/>
      <c r="CK339" s="102"/>
      <c r="CN339" s="102"/>
    </row>
    <row r="340" spans="83:92" ht="12" customHeight="1" x14ac:dyDescent="0.2">
      <c r="CE340" s="102"/>
      <c r="CH340" s="102"/>
      <c r="CK340" s="102"/>
      <c r="CN340" s="102"/>
    </row>
    <row r="341" spans="83:92" ht="12" customHeight="1" x14ac:dyDescent="0.2">
      <c r="CE341" s="102"/>
      <c r="CH341" s="102"/>
      <c r="CK341" s="102"/>
      <c r="CN341" s="102"/>
    </row>
    <row r="342" spans="83:92" ht="12" customHeight="1" x14ac:dyDescent="0.2">
      <c r="CE342" s="102"/>
      <c r="CH342" s="102"/>
      <c r="CK342" s="102"/>
      <c r="CN342" s="102"/>
    </row>
    <row r="343" spans="83:92" ht="12" customHeight="1" x14ac:dyDescent="0.2">
      <c r="CE343" s="102"/>
      <c r="CH343" s="102"/>
      <c r="CK343" s="102"/>
      <c r="CN343" s="102"/>
    </row>
    <row r="344" spans="83:92" ht="12" customHeight="1" x14ac:dyDescent="0.2">
      <c r="CE344" s="102"/>
      <c r="CH344" s="102"/>
      <c r="CK344" s="102"/>
      <c r="CN344" s="102"/>
    </row>
    <row r="345" spans="83:92" ht="12" customHeight="1" x14ac:dyDescent="0.2">
      <c r="CE345" s="102"/>
      <c r="CH345" s="102"/>
      <c r="CK345" s="102"/>
      <c r="CN345" s="102"/>
    </row>
    <row r="346" spans="83:92" ht="12" customHeight="1" x14ac:dyDescent="0.2">
      <c r="CE346" s="102"/>
      <c r="CH346" s="102"/>
      <c r="CK346" s="102"/>
      <c r="CN346" s="102"/>
    </row>
    <row r="347" spans="83:92" ht="12" customHeight="1" x14ac:dyDescent="0.2">
      <c r="CE347" s="102"/>
      <c r="CH347" s="102"/>
      <c r="CK347" s="102"/>
      <c r="CN347" s="102"/>
    </row>
    <row r="348" spans="83:92" ht="12" customHeight="1" x14ac:dyDescent="0.2">
      <c r="CE348" s="102"/>
      <c r="CH348" s="102"/>
      <c r="CK348" s="102"/>
      <c r="CN348" s="102"/>
    </row>
    <row r="349" spans="83:92" ht="12" customHeight="1" x14ac:dyDescent="0.2">
      <c r="CE349" s="102"/>
      <c r="CH349" s="102"/>
      <c r="CK349" s="102"/>
      <c r="CN349" s="102"/>
    </row>
    <row r="350" spans="83:92" ht="12" customHeight="1" x14ac:dyDescent="0.2">
      <c r="CE350" s="102"/>
      <c r="CH350" s="102"/>
      <c r="CK350" s="102"/>
      <c r="CN350" s="102"/>
    </row>
    <row r="351" spans="83:92" ht="12" customHeight="1" x14ac:dyDescent="0.2">
      <c r="CE351" s="102"/>
      <c r="CH351" s="102"/>
      <c r="CK351" s="102"/>
      <c r="CN351" s="102"/>
    </row>
    <row r="352" spans="83:92" ht="12" customHeight="1" x14ac:dyDescent="0.2">
      <c r="CE352" s="102"/>
      <c r="CH352" s="102"/>
      <c r="CK352" s="102"/>
      <c r="CN352" s="102"/>
    </row>
    <row r="353" spans="83:92" ht="12" customHeight="1" x14ac:dyDescent="0.2">
      <c r="CE353" s="102"/>
      <c r="CH353" s="102"/>
      <c r="CK353" s="102"/>
      <c r="CN353" s="102"/>
    </row>
    <row r="354" spans="83:92" ht="12" customHeight="1" x14ac:dyDescent="0.2">
      <c r="CE354" s="102"/>
      <c r="CH354" s="102"/>
      <c r="CK354" s="102"/>
      <c r="CN354" s="102"/>
    </row>
    <row r="355" spans="83:92" ht="12" customHeight="1" x14ac:dyDescent="0.2">
      <c r="CE355" s="102"/>
      <c r="CH355" s="102"/>
      <c r="CK355" s="102"/>
      <c r="CN355" s="102"/>
    </row>
    <row r="356" spans="83:92" ht="12" customHeight="1" x14ac:dyDescent="0.2">
      <c r="CE356" s="102"/>
      <c r="CH356" s="102"/>
      <c r="CK356" s="102"/>
      <c r="CN356" s="102"/>
    </row>
    <row r="357" spans="83:92" ht="12" customHeight="1" x14ac:dyDescent="0.2">
      <c r="CE357" s="102"/>
      <c r="CH357" s="102"/>
      <c r="CK357" s="102"/>
      <c r="CN357" s="102"/>
    </row>
    <row r="358" spans="83:92" ht="12" customHeight="1" x14ac:dyDescent="0.2">
      <c r="CE358" s="102"/>
      <c r="CH358" s="102"/>
      <c r="CK358" s="102"/>
      <c r="CN358" s="102"/>
    </row>
    <row r="359" spans="83:92" ht="12" customHeight="1" x14ac:dyDescent="0.2">
      <c r="CE359" s="102"/>
      <c r="CH359" s="102"/>
      <c r="CK359" s="102"/>
      <c r="CN359" s="102"/>
    </row>
    <row r="360" spans="83:92" ht="12" customHeight="1" x14ac:dyDescent="0.2">
      <c r="CE360" s="102"/>
      <c r="CH360" s="102"/>
      <c r="CK360" s="102"/>
      <c r="CN360" s="102"/>
    </row>
    <row r="361" spans="83:92" ht="12" customHeight="1" x14ac:dyDescent="0.2">
      <c r="CE361" s="102"/>
      <c r="CH361" s="102"/>
      <c r="CK361" s="102"/>
      <c r="CN361" s="102"/>
    </row>
    <row r="362" spans="83:92" ht="12" customHeight="1" x14ac:dyDescent="0.2">
      <c r="CE362" s="102"/>
      <c r="CH362" s="102"/>
      <c r="CK362" s="102"/>
      <c r="CN362" s="102"/>
    </row>
    <row r="363" spans="83:92" ht="12" customHeight="1" x14ac:dyDescent="0.2">
      <c r="CE363" s="102"/>
      <c r="CH363" s="102"/>
      <c r="CK363" s="102"/>
      <c r="CN363" s="102"/>
    </row>
    <row r="364" spans="83:92" ht="12" customHeight="1" x14ac:dyDescent="0.2">
      <c r="CE364" s="102"/>
      <c r="CH364" s="102"/>
      <c r="CK364" s="102"/>
      <c r="CN364" s="102"/>
    </row>
    <row r="365" spans="83:92" ht="12" customHeight="1" x14ac:dyDescent="0.2">
      <c r="CE365" s="102"/>
      <c r="CH365" s="102"/>
      <c r="CK365" s="102"/>
      <c r="CN365" s="102"/>
    </row>
    <row r="366" spans="83:92" ht="12" customHeight="1" x14ac:dyDescent="0.2">
      <c r="CE366" s="102"/>
      <c r="CH366" s="102"/>
      <c r="CK366" s="102"/>
      <c r="CN366" s="102"/>
    </row>
    <row r="367" spans="83:92" ht="12" customHeight="1" x14ac:dyDescent="0.2">
      <c r="CE367" s="102"/>
      <c r="CH367" s="102"/>
      <c r="CK367" s="102"/>
      <c r="CN367" s="102"/>
    </row>
    <row r="368" spans="83:92" ht="12" customHeight="1" x14ac:dyDescent="0.2">
      <c r="CE368" s="102"/>
      <c r="CH368" s="102"/>
      <c r="CK368" s="102"/>
      <c r="CN368" s="102"/>
    </row>
    <row r="369" spans="83:92" ht="12" customHeight="1" x14ac:dyDescent="0.2">
      <c r="CE369" s="102"/>
      <c r="CH369" s="102"/>
      <c r="CK369" s="102"/>
      <c r="CN369" s="102"/>
    </row>
    <row r="370" spans="83:92" ht="12" customHeight="1" x14ac:dyDescent="0.2">
      <c r="CE370" s="102"/>
      <c r="CH370" s="102"/>
      <c r="CK370" s="102"/>
      <c r="CN370" s="102"/>
    </row>
    <row r="371" spans="83:92" ht="12" customHeight="1" x14ac:dyDescent="0.2">
      <c r="CE371" s="102"/>
      <c r="CH371" s="102"/>
      <c r="CK371" s="102"/>
      <c r="CN371" s="102"/>
    </row>
    <row r="372" spans="83:92" ht="12" customHeight="1" x14ac:dyDescent="0.2">
      <c r="CE372" s="102"/>
      <c r="CH372" s="102"/>
      <c r="CK372" s="102"/>
      <c r="CN372" s="102"/>
    </row>
    <row r="373" spans="83:92" ht="12" customHeight="1" x14ac:dyDescent="0.2">
      <c r="CE373" s="102"/>
      <c r="CH373" s="102"/>
      <c r="CK373" s="102"/>
      <c r="CN373" s="102"/>
    </row>
  </sheetData>
  <mergeCells count="188">
    <mergeCell ref="C33:C37"/>
    <mergeCell ref="D33:D37"/>
    <mergeCell ref="B25:D25"/>
    <mergeCell ref="B28:D28"/>
    <mergeCell ref="B29:D29"/>
    <mergeCell ref="B22:D22"/>
    <mergeCell ref="B23:D23"/>
    <mergeCell ref="B24:D24"/>
    <mergeCell ref="B32:D32"/>
    <mergeCell ref="B30:D30"/>
    <mergeCell ref="B27:D27"/>
    <mergeCell ref="B31:D31"/>
    <mergeCell ref="F20:H20"/>
    <mergeCell ref="B12:D12"/>
    <mergeCell ref="F24:H24"/>
    <mergeCell ref="F11:H11"/>
    <mergeCell ref="F12:H12"/>
    <mergeCell ref="F22:H22"/>
    <mergeCell ref="F21:H21"/>
    <mergeCell ref="B26:D26"/>
    <mergeCell ref="B15:D15"/>
    <mergeCell ref="B21:D21"/>
    <mergeCell ref="F15:H15"/>
    <mergeCell ref="F16:H16"/>
    <mergeCell ref="B11:D11"/>
    <mergeCell ref="B20:D20"/>
    <mergeCell ref="B17:D17"/>
    <mergeCell ref="B18:D18"/>
    <mergeCell ref="B13:D13"/>
    <mergeCell ref="B14:D14"/>
    <mergeCell ref="B19:D19"/>
    <mergeCell ref="B16:D16"/>
    <mergeCell ref="F17:H17"/>
    <mergeCell ref="F18:H18"/>
    <mergeCell ref="F3:H3"/>
    <mergeCell ref="F4:H4"/>
    <mergeCell ref="F5:H5"/>
    <mergeCell ref="F6:H6"/>
    <mergeCell ref="F7:H7"/>
    <mergeCell ref="F8:H8"/>
    <mergeCell ref="B9:D9"/>
    <mergeCell ref="B10:D10"/>
    <mergeCell ref="B2:D2"/>
    <mergeCell ref="F9:H9"/>
    <mergeCell ref="F10:H10"/>
    <mergeCell ref="B3:D3"/>
    <mergeCell ref="B4:D4"/>
    <mergeCell ref="B5:D5"/>
    <mergeCell ref="B6:D6"/>
    <mergeCell ref="B7:D7"/>
    <mergeCell ref="B8:D8"/>
    <mergeCell ref="L29:BF29"/>
    <mergeCell ref="L30:BF30"/>
    <mergeCell ref="L25:BF25"/>
    <mergeCell ref="L26:BF26"/>
    <mergeCell ref="F28:H28"/>
    <mergeCell ref="F29:H29"/>
    <mergeCell ref="F33:F37"/>
    <mergeCell ref="G33:G37"/>
    <mergeCell ref="F19:H19"/>
    <mergeCell ref="I2:K19"/>
    <mergeCell ref="I21:K21"/>
    <mergeCell ref="F23:H23"/>
    <mergeCell ref="F13:H13"/>
    <mergeCell ref="F14:H14"/>
    <mergeCell ref="J33:J37"/>
    <mergeCell ref="F26:H26"/>
    <mergeCell ref="F27:H27"/>
    <mergeCell ref="F25:H25"/>
    <mergeCell ref="F30:H30"/>
    <mergeCell ref="F31:H31"/>
    <mergeCell ref="E32:G32"/>
    <mergeCell ref="H32:J32"/>
    <mergeCell ref="I33:I37"/>
    <mergeCell ref="F2:H2"/>
    <mergeCell ref="L2:BF2"/>
    <mergeCell ref="L3:BF3"/>
    <mergeCell ref="L4:BF4"/>
    <mergeCell ref="L5:BF5"/>
    <mergeCell ref="L6:BF6"/>
    <mergeCell ref="L7:BF7"/>
    <mergeCell ref="L19:BF19"/>
    <mergeCell ref="I24:BF24"/>
    <mergeCell ref="N23:Q23"/>
    <mergeCell ref="L14:BF14"/>
    <mergeCell ref="L15:BF15"/>
    <mergeCell ref="L8:BF8"/>
    <mergeCell ref="I20:K20"/>
    <mergeCell ref="L9:BF9"/>
    <mergeCell ref="L10:BF10"/>
    <mergeCell ref="L11:BF11"/>
    <mergeCell ref="L12:BF12"/>
    <mergeCell ref="L13:BF13"/>
    <mergeCell ref="L18:BF18"/>
    <mergeCell ref="L16:BF16"/>
    <mergeCell ref="L17:BF17"/>
    <mergeCell ref="L20:BF20"/>
    <mergeCell ref="N22:Q22"/>
    <mergeCell ref="L33:L37"/>
    <mergeCell ref="M33:M37"/>
    <mergeCell ref="AS33:AS37"/>
    <mergeCell ref="AT33:AT37"/>
    <mergeCell ref="AJ33:AJ37"/>
    <mergeCell ref="O33:O37"/>
    <mergeCell ref="P33:P37"/>
    <mergeCell ref="X33:X37"/>
    <mergeCell ref="AC32:AE32"/>
    <mergeCell ref="AF32:AH32"/>
    <mergeCell ref="AI32:AK32"/>
    <mergeCell ref="U33:U37"/>
    <mergeCell ref="V33:V37"/>
    <mergeCell ref="AA33:AA37"/>
    <mergeCell ref="AB33:AB37"/>
    <mergeCell ref="AD33:AD37"/>
    <mergeCell ref="AE33:AE37"/>
    <mergeCell ref="AG33:AG37"/>
    <mergeCell ref="AH33:AH37"/>
    <mergeCell ref="T32:V32"/>
    <mergeCell ref="AO32:AQ32"/>
    <mergeCell ref="CG33:CG37"/>
    <mergeCell ref="BQ33:BQ37"/>
    <mergeCell ref="BR33:BR37"/>
    <mergeCell ref="BT33:BT37"/>
    <mergeCell ref="BU33:BU37"/>
    <mergeCell ref="L27:BF27"/>
    <mergeCell ref="L28:BF28"/>
    <mergeCell ref="CD33:CD37"/>
    <mergeCell ref="CF33:CF37"/>
    <mergeCell ref="AZ33:AZ37"/>
    <mergeCell ref="K32:M32"/>
    <mergeCell ref="N32:P32"/>
    <mergeCell ref="BD32:BF32"/>
    <mergeCell ref="BB33:BB37"/>
    <mergeCell ref="Q32:S32"/>
    <mergeCell ref="S33:S37"/>
    <mergeCell ref="CC33:CC37"/>
    <mergeCell ref="L31:BF31"/>
    <mergeCell ref="AN33:AN37"/>
    <mergeCell ref="AP33:AP37"/>
    <mergeCell ref="AQ33:AQ37"/>
    <mergeCell ref="BM32:BO32"/>
    <mergeCell ref="BZ33:BZ37"/>
    <mergeCell ref="BW33:BW37"/>
    <mergeCell ref="CA33:CA37"/>
    <mergeCell ref="AY33:AY37"/>
    <mergeCell ref="R33:R37"/>
    <mergeCell ref="BY32:CA32"/>
    <mergeCell ref="CB32:CD32"/>
    <mergeCell ref="W32:Y32"/>
    <mergeCell ref="Z32:AA32"/>
    <mergeCell ref="BG32:BI32"/>
    <mergeCell ref="BJ32:BL32"/>
    <mergeCell ref="AR32:AT32"/>
    <mergeCell ref="AU32:AV32"/>
    <mergeCell ref="AX32:AZ32"/>
    <mergeCell ref="BP32:BR32"/>
    <mergeCell ref="BS32:BU32"/>
    <mergeCell ref="BV32:BX32"/>
    <mergeCell ref="BH33:BH37"/>
    <mergeCell ref="BI33:BI37"/>
    <mergeCell ref="BX33:BX37"/>
    <mergeCell ref="Y33:Y37"/>
    <mergeCell ref="AV33:AV37"/>
    <mergeCell ref="AW33:AW37"/>
    <mergeCell ref="CM33:CM37"/>
    <mergeCell ref="AK33:AK37"/>
    <mergeCell ref="CE32:CG32"/>
    <mergeCell ref="CN32:CP32"/>
    <mergeCell ref="CQ32:CS32"/>
    <mergeCell ref="CR33:CR37"/>
    <mergeCell ref="CS33:CS37"/>
    <mergeCell ref="CK32:CM32"/>
    <mergeCell ref="CO33:CO37"/>
    <mergeCell ref="CP33:CP37"/>
    <mergeCell ref="CL33:CL37"/>
    <mergeCell ref="BA32:BC32"/>
    <mergeCell ref="BK33:BK37"/>
    <mergeCell ref="BL33:BL37"/>
    <mergeCell ref="BN33:BN37"/>
    <mergeCell ref="BO33:BO37"/>
    <mergeCell ref="BC33:BC37"/>
    <mergeCell ref="BE33:BE37"/>
    <mergeCell ref="BF33:BF37"/>
    <mergeCell ref="AM33:AM37"/>
    <mergeCell ref="CH32:CJ32"/>
    <mergeCell ref="CI33:CI37"/>
    <mergeCell ref="CJ33:CJ37"/>
    <mergeCell ref="AL32:AN32"/>
  </mergeCells>
  <phoneticPr fontId="2" type="noConversion"/>
  <hyperlinks>
    <hyperlink ref="F27" r:id="rId1"/>
  </hyperlinks>
  <pageMargins left="0.75" right="0.75" top="1" bottom="1" header="0.4921259845" footer="0.4921259845"/>
  <pageSetup scale="30" fitToHeight="0" orientation="landscape" horizontalDpi="200" verticalDpi="200" r:id="rId2"/>
  <headerFooter alignWithMargins="0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DS15"/>
  <sheetViews>
    <sheetView workbookViewId="0">
      <selection activeCell="CY11" sqref="A11:XFD11"/>
    </sheetView>
  </sheetViews>
  <sheetFormatPr defaultColWidth="9.140625" defaultRowHeight="12.75" x14ac:dyDescent="0.2"/>
  <cols>
    <col min="1" max="1" width="43.5703125" style="166" bestFit="1" customWidth="1"/>
    <col min="2" max="16" width="7.42578125" style="166" bestFit="1" customWidth="1"/>
    <col min="17" max="26" width="8" style="166" bestFit="1" customWidth="1"/>
    <col min="27" max="29" width="9" style="166" bestFit="1" customWidth="1"/>
    <col min="30" max="30" width="8" style="166" bestFit="1" customWidth="1"/>
    <col min="31" max="32" width="9" style="166" bestFit="1" customWidth="1"/>
    <col min="33" max="33" width="8" style="166" bestFit="1" customWidth="1"/>
    <col min="34" max="34" width="9" style="166" bestFit="1" customWidth="1"/>
    <col min="35" max="35" width="8" style="166" bestFit="1" customWidth="1"/>
    <col min="36" max="66" width="9" style="166" bestFit="1" customWidth="1"/>
    <col min="67" max="94" width="10" style="166" bestFit="1" customWidth="1"/>
    <col min="95" max="95" width="10" style="167" bestFit="1" customWidth="1"/>
    <col min="96" max="123" width="10" style="166" bestFit="1" customWidth="1"/>
    <col min="124" max="16384" width="9.140625" style="166"/>
  </cols>
  <sheetData>
    <row r="1" spans="1:123" x14ac:dyDescent="0.2">
      <c r="A1" s="166" t="s">
        <v>539</v>
      </c>
      <c r="B1" s="166" t="s">
        <v>322</v>
      </c>
      <c r="C1" s="166" t="s">
        <v>323</v>
      </c>
      <c r="D1" s="166" t="s">
        <v>324</v>
      </c>
      <c r="E1" s="166" t="s">
        <v>325</v>
      </c>
      <c r="F1" s="166" t="s">
        <v>326</v>
      </c>
      <c r="G1" s="166" t="s">
        <v>327</v>
      </c>
      <c r="H1" s="166" t="s">
        <v>328</v>
      </c>
      <c r="I1" s="166" t="s">
        <v>329</v>
      </c>
      <c r="J1" s="166" t="s">
        <v>330</v>
      </c>
      <c r="K1" s="166" t="s">
        <v>331</v>
      </c>
      <c r="L1" s="166" t="s">
        <v>332</v>
      </c>
      <c r="M1" s="166" t="s">
        <v>333</v>
      </c>
      <c r="N1" s="166" t="s">
        <v>334</v>
      </c>
      <c r="O1" s="166" t="s">
        <v>335</v>
      </c>
      <c r="P1" s="166" t="s">
        <v>336</v>
      </c>
      <c r="Q1" s="166" t="s">
        <v>337</v>
      </c>
      <c r="R1" s="166" t="s">
        <v>338</v>
      </c>
      <c r="S1" s="166" t="s">
        <v>339</v>
      </c>
      <c r="T1" s="166" t="s">
        <v>340</v>
      </c>
      <c r="U1" s="166" t="s">
        <v>341</v>
      </c>
      <c r="V1" s="166" t="s">
        <v>342</v>
      </c>
      <c r="W1" s="166" t="s">
        <v>343</v>
      </c>
      <c r="X1" s="166" t="s">
        <v>344</v>
      </c>
      <c r="Y1" s="166" t="s">
        <v>345</v>
      </c>
      <c r="Z1" s="166" t="s">
        <v>346</v>
      </c>
      <c r="AA1" s="166" t="s">
        <v>347</v>
      </c>
      <c r="AB1" s="166" t="s">
        <v>348</v>
      </c>
      <c r="AC1" s="166" t="s">
        <v>349</v>
      </c>
      <c r="AD1" s="166" t="s">
        <v>350</v>
      </c>
      <c r="AE1" s="166" t="s">
        <v>351</v>
      </c>
      <c r="AF1" s="166" t="s">
        <v>352</v>
      </c>
      <c r="AG1" s="166" t="s">
        <v>353</v>
      </c>
      <c r="AH1" s="166" t="s">
        <v>354</v>
      </c>
      <c r="AI1" s="166" t="s">
        <v>355</v>
      </c>
      <c r="AJ1" s="166" t="s">
        <v>356</v>
      </c>
      <c r="AK1" s="166" t="s">
        <v>357</v>
      </c>
      <c r="AL1" s="166" t="s">
        <v>358</v>
      </c>
      <c r="AM1" s="166" t="s">
        <v>359</v>
      </c>
      <c r="AN1" s="166" t="s">
        <v>360</v>
      </c>
      <c r="AO1" s="166" t="s">
        <v>361</v>
      </c>
      <c r="AP1" s="166" t="s">
        <v>362</v>
      </c>
      <c r="AQ1" s="166" t="s">
        <v>363</v>
      </c>
      <c r="AR1" s="166" t="s">
        <v>364</v>
      </c>
      <c r="AS1" s="166" t="s">
        <v>365</v>
      </c>
      <c r="AT1" s="166" t="s">
        <v>366</v>
      </c>
      <c r="AU1" s="166" t="s">
        <v>367</v>
      </c>
      <c r="AV1" s="166" t="s">
        <v>368</v>
      </c>
      <c r="AW1" s="166" t="s">
        <v>369</v>
      </c>
      <c r="AX1" s="166" t="s">
        <v>370</v>
      </c>
      <c r="AY1" s="166" t="s">
        <v>371</v>
      </c>
      <c r="AZ1" s="166" t="s">
        <v>372</v>
      </c>
      <c r="BA1" s="166" t="s">
        <v>373</v>
      </c>
      <c r="BB1" s="166" t="s">
        <v>374</v>
      </c>
      <c r="BC1" s="166" t="s">
        <v>375</v>
      </c>
      <c r="BD1" s="166" t="s">
        <v>376</v>
      </c>
      <c r="BE1" s="166" t="s">
        <v>377</v>
      </c>
      <c r="BF1" s="166" t="s">
        <v>378</v>
      </c>
      <c r="BG1" s="166" t="s">
        <v>379</v>
      </c>
      <c r="BH1" s="166" t="s">
        <v>380</v>
      </c>
      <c r="BI1" s="166" t="s">
        <v>381</v>
      </c>
      <c r="BJ1" s="166" t="s">
        <v>382</v>
      </c>
      <c r="BK1" s="166" t="s">
        <v>383</v>
      </c>
      <c r="BL1" s="166" t="s">
        <v>384</v>
      </c>
      <c r="BM1" s="166" t="s">
        <v>385</v>
      </c>
      <c r="BN1" s="166" t="s">
        <v>386</v>
      </c>
      <c r="BO1" s="166" t="s">
        <v>387</v>
      </c>
      <c r="BP1" s="166" t="s">
        <v>388</v>
      </c>
      <c r="BQ1" s="166" t="s">
        <v>389</v>
      </c>
      <c r="BR1" s="166" t="s">
        <v>390</v>
      </c>
      <c r="BS1" s="166" t="s">
        <v>391</v>
      </c>
      <c r="BT1" s="166" t="s">
        <v>392</v>
      </c>
      <c r="BU1" s="166" t="s">
        <v>393</v>
      </c>
      <c r="BV1" s="166" t="s">
        <v>394</v>
      </c>
      <c r="BW1" s="166" t="s">
        <v>395</v>
      </c>
      <c r="BX1" s="166" t="s">
        <v>396</v>
      </c>
      <c r="BY1" s="166" t="s">
        <v>397</v>
      </c>
      <c r="BZ1" s="166" t="s">
        <v>398</v>
      </c>
      <c r="CA1" s="166" t="s">
        <v>399</v>
      </c>
      <c r="CB1" s="166" t="s">
        <v>400</v>
      </c>
      <c r="CC1" s="166" t="s">
        <v>401</v>
      </c>
      <c r="CD1" s="166" t="s">
        <v>402</v>
      </c>
      <c r="CE1" s="166" t="s">
        <v>403</v>
      </c>
      <c r="CF1" s="166" t="s">
        <v>404</v>
      </c>
      <c r="CG1" s="166" t="s">
        <v>405</v>
      </c>
      <c r="CH1" s="166" t="s">
        <v>406</v>
      </c>
      <c r="CI1" s="166" t="s">
        <v>407</v>
      </c>
      <c r="CJ1" s="166" t="s">
        <v>408</v>
      </c>
      <c r="CK1" s="166" t="s">
        <v>409</v>
      </c>
      <c r="CL1" s="166" t="s">
        <v>414</v>
      </c>
      <c r="CM1" s="166" t="s">
        <v>412</v>
      </c>
      <c r="CN1" s="166" t="s">
        <v>415</v>
      </c>
      <c r="CO1" s="166" t="s">
        <v>417</v>
      </c>
      <c r="CP1" s="166" t="s">
        <v>419</v>
      </c>
      <c r="CQ1" s="167" t="s">
        <v>421</v>
      </c>
      <c r="CR1" s="167" t="s">
        <v>424</v>
      </c>
      <c r="CS1" s="166" t="s">
        <v>426</v>
      </c>
      <c r="CT1" s="166" t="s">
        <v>428</v>
      </c>
      <c r="CU1" s="166" t="s">
        <v>430</v>
      </c>
      <c r="CV1" s="166" t="s">
        <v>431</v>
      </c>
      <c r="CW1" s="168" t="s">
        <v>433</v>
      </c>
      <c r="CX1" s="166" t="s">
        <v>435</v>
      </c>
      <c r="CY1" s="166" t="s">
        <v>438</v>
      </c>
      <c r="CZ1" s="166" t="s">
        <v>440</v>
      </c>
      <c r="DA1" s="168" t="s">
        <v>441</v>
      </c>
      <c r="DB1" s="166" t="s">
        <v>443</v>
      </c>
      <c r="DC1" s="166" t="s">
        <v>445</v>
      </c>
      <c r="DD1" s="166" t="s">
        <v>448</v>
      </c>
      <c r="DE1" s="166" t="s">
        <v>449</v>
      </c>
      <c r="DF1" s="166" t="s">
        <v>451</v>
      </c>
      <c r="DG1" s="166" t="s">
        <v>453</v>
      </c>
      <c r="DH1" s="166" t="s">
        <v>455</v>
      </c>
      <c r="DI1" s="166" t="s">
        <v>457</v>
      </c>
      <c r="DJ1" s="166" t="s">
        <v>459</v>
      </c>
      <c r="DK1" s="166" t="s">
        <v>461</v>
      </c>
      <c r="DL1" s="166" t="s">
        <v>464</v>
      </c>
      <c r="DM1" s="166" t="s">
        <v>465</v>
      </c>
      <c r="DN1" s="166" t="s">
        <v>467</v>
      </c>
      <c r="DO1" s="166" t="s">
        <v>469</v>
      </c>
      <c r="DP1" s="166" t="s">
        <v>471</v>
      </c>
      <c r="DQ1" s="166" t="s">
        <v>473</v>
      </c>
      <c r="DR1" s="166" t="s">
        <v>475</v>
      </c>
      <c r="DS1" s="166" t="s">
        <v>477</v>
      </c>
    </row>
    <row r="2" spans="1:123" x14ac:dyDescent="0.2">
      <c r="A2" s="166" t="s">
        <v>530</v>
      </c>
      <c r="B2" s="166" t="s">
        <v>418</v>
      </c>
      <c r="C2" s="166" t="s">
        <v>418</v>
      </c>
      <c r="D2" s="166" t="s">
        <v>418</v>
      </c>
      <c r="E2" s="166" t="s">
        <v>418</v>
      </c>
      <c r="F2" s="166" t="s">
        <v>418</v>
      </c>
      <c r="G2" s="166" t="s">
        <v>418</v>
      </c>
      <c r="H2" s="166" t="s">
        <v>418</v>
      </c>
      <c r="I2" s="166" t="s">
        <v>418</v>
      </c>
      <c r="J2" s="166" t="s">
        <v>418</v>
      </c>
      <c r="K2" s="166" t="s">
        <v>418</v>
      </c>
      <c r="L2" s="166" t="s">
        <v>418</v>
      </c>
      <c r="M2" s="166" t="s">
        <v>418</v>
      </c>
      <c r="N2" s="166" t="s">
        <v>418</v>
      </c>
      <c r="O2" s="166" t="s">
        <v>418</v>
      </c>
      <c r="P2" s="166" t="s">
        <v>418</v>
      </c>
      <c r="Q2" s="166">
        <v>4668.87</v>
      </c>
      <c r="R2" s="166">
        <v>4662.87</v>
      </c>
      <c r="S2" s="166">
        <v>5032.87</v>
      </c>
      <c r="T2" s="166">
        <v>5855.87</v>
      </c>
      <c r="U2" s="166">
        <v>4633.87</v>
      </c>
      <c r="V2" s="166">
        <v>2691.37</v>
      </c>
      <c r="W2" s="166">
        <v>2526.89</v>
      </c>
      <c r="X2" s="166">
        <v>1732.29</v>
      </c>
      <c r="Y2" s="166">
        <v>4477.67</v>
      </c>
      <c r="Z2" s="166">
        <v>4078.97</v>
      </c>
      <c r="AA2" s="166">
        <v>3840.33</v>
      </c>
      <c r="AB2" s="166">
        <v>2428.4299999999998</v>
      </c>
      <c r="AC2" s="166">
        <v>2162.65</v>
      </c>
      <c r="AD2" s="166">
        <v>5630.15</v>
      </c>
      <c r="AE2" s="166">
        <v>4575.99</v>
      </c>
      <c r="AF2" s="166">
        <v>5610.89</v>
      </c>
      <c r="AG2" s="166">
        <v>3288.59</v>
      </c>
      <c r="AH2" s="166">
        <v>5458.11</v>
      </c>
      <c r="AI2" s="166">
        <v>4298.79</v>
      </c>
      <c r="AJ2" s="166">
        <v>4380.79</v>
      </c>
      <c r="AK2" s="166">
        <v>5501.47</v>
      </c>
      <c r="AL2" s="166">
        <v>4903.6400000000003</v>
      </c>
      <c r="AM2" s="166">
        <v>6184.67</v>
      </c>
      <c r="AN2" s="166">
        <v>6491.67</v>
      </c>
      <c r="AO2" s="166">
        <v>7290.04</v>
      </c>
      <c r="AP2" s="166">
        <v>10544.74</v>
      </c>
      <c r="AQ2" s="166">
        <v>8384.74</v>
      </c>
      <c r="AR2" s="166">
        <v>11392.74</v>
      </c>
      <c r="AS2" s="166">
        <v>11809.74</v>
      </c>
      <c r="AT2" s="166">
        <v>12114.84</v>
      </c>
      <c r="AU2" s="166">
        <v>10381.74</v>
      </c>
      <c r="AV2" s="166">
        <v>10402.64</v>
      </c>
      <c r="AW2" s="166">
        <v>8290.4500000000007</v>
      </c>
      <c r="AX2" s="166">
        <v>10030.61</v>
      </c>
      <c r="AY2" s="166">
        <v>10225.43</v>
      </c>
      <c r="AZ2" s="166">
        <v>13057.04</v>
      </c>
      <c r="BA2" s="166">
        <v>19736.96</v>
      </c>
      <c r="BB2" s="166">
        <v>24631.86</v>
      </c>
      <c r="BC2" s="166">
        <v>26347.18</v>
      </c>
      <c r="BD2" s="166">
        <v>28309.32</v>
      </c>
      <c r="BE2" s="166">
        <v>29978.67</v>
      </c>
      <c r="BF2" s="166">
        <v>33928.870000000003</v>
      </c>
      <c r="BG2" s="166">
        <v>35459.29</v>
      </c>
      <c r="BH2" s="166">
        <v>38161.56</v>
      </c>
      <c r="BI2" s="166">
        <v>34933.379999999997</v>
      </c>
      <c r="BJ2" s="166">
        <v>36159.269999999997</v>
      </c>
      <c r="BK2" s="166">
        <v>34560.71</v>
      </c>
      <c r="BL2" s="166">
        <v>35291.11</v>
      </c>
      <c r="BM2" s="166">
        <v>30079.98</v>
      </c>
      <c r="BN2" s="166">
        <v>30888.79</v>
      </c>
      <c r="BO2" s="166">
        <v>31475.34</v>
      </c>
      <c r="BP2" s="166">
        <v>36827.769999999997</v>
      </c>
      <c r="BQ2" s="166">
        <v>38592.5</v>
      </c>
      <c r="BR2" s="166">
        <v>45709.63</v>
      </c>
      <c r="BS2" s="166">
        <v>44686.23</v>
      </c>
      <c r="BT2" s="166">
        <v>45953.18</v>
      </c>
      <c r="BU2" s="166">
        <v>48736.95</v>
      </c>
      <c r="BV2" s="166">
        <v>45628.99</v>
      </c>
      <c r="BW2" s="166">
        <v>48967.43</v>
      </c>
      <c r="BX2" s="166">
        <v>48942.46</v>
      </c>
      <c r="BY2" s="166">
        <v>52136.27</v>
      </c>
      <c r="BZ2" s="166">
        <v>57570.3</v>
      </c>
      <c r="CA2" s="166">
        <v>58119.98</v>
      </c>
      <c r="CB2" s="166">
        <v>56507.57</v>
      </c>
      <c r="CC2" s="166">
        <v>48464.639999999999</v>
      </c>
      <c r="CD2" s="166">
        <v>54275.63</v>
      </c>
      <c r="CE2" s="166">
        <v>53543.5</v>
      </c>
      <c r="CF2" s="166">
        <v>55459.42</v>
      </c>
      <c r="CG2" s="166">
        <v>48178.09</v>
      </c>
      <c r="CH2" s="166">
        <v>57161.79</v>
      </c>
      <c r="CI2" s="166">
        <v>56363.74</v>
      </c>
      <c r="CJ2" s="166">
        <v>64924.02</v>
      </c>
      <c r="CK2" s="166">
        <v>65310.99</v>
      </c>
      <c r="CL2" s="166">
        <v>71512.929999999993</v>
      </c>
      <c r="CM2" s="166">
        <v>74346.820000000007</v>
      </c>
      <c r="CN2" s="166">
        <v>72617.39</v>
      </c>
      <c r="CO2" s="166">
        <v>69758.240000000005</v>
      </c>
      <c r="CP2" s="166">
        <v>78837.88</v>
      </c>
      <c r="CQ2" s="166">
        <v>77204.960000000006</v>
      </c>
      <c r="CR2" s="166">
        <v>77022.559999999998</v>
      </c>
      <c r="CS2" s="166">
        <v>77308.5</v>
      </c>
      <c r="CT2" s="166">
        <v>85594.67</v>
      </c>
      <c r="CU2" s="166">
        <v>83498.06</v>
      </c>
      <c r="CV2" s="166">
        <v>77669.47</v>
      </c>
      <c r="CW2" s="166">
        <v>75998.12</v>
      </c>
      <c r="CX2" s="166">
        <v>82651.820000000007</v>
      </c>
      <c r="CY2" s="166">
        <v>84669.8</v>
      </c>
      <c r="CZ2" s="166">
        <v>85309.58</v>
      </c>
      <c r="DA2" s="166">
        <v>88745.98</v>
      </c>
      <c r="DB2" s="166">
        <v>94593.79</v>
      </c>
      <c r="DC2" s="166">
        <v>95252.77</v>
      </c>
      <c r="DD2" s="166">
        <v>96069.35</v>
      </c>
      <c r="DE2" s="166">
        <v>96772.34</v>
      </c>
      <c r="DF2" s="166">
        <v>108233.94</v>
      </c>
      <c r="DG2" s="166">
        <v>114811.16</v>
      </c>
      <c r="DH2" s="166">
        <v>117417.67</v>
      </c>
      <c r="DI2" s="166">
        <v>130292.74</v>
      </c>
      <c r="DJ2" s="166">
        <v>128769.07</v>
      </c>
      <c r="DK2" s="166">
        <v>143032.03</v>
      </c>
      <c r="DL2" s="166">
        <v>159756.85</v>
      </c>
      <c r="DM2" s="166">
        <v>172630.81</v>
      </c>
      <c r="DN2" s="166">
        <v>174945.63</v>
      </c>
      <c r="DO2" s="166">
        <v>183358.2</v>
      </c>
      <c r="DP2" s="166">
        <v>182219.28</v>
      </c>
      <c r="DQ2" s="166">
        <v>183254.67</v>
      </c>
      <c r="DR2" s="166">
        <v>178683.21</v>
      </c>
      <c r="DS2" s="166">
        <v>183887.06</v>
      </c>
    </row>
    <row r="3" spans="1:123" x14ac:dyDescent="0.2">
      <c r="A3" s="166" t="s">
        <v>531</v>
      </c>
      <c r="B3" s="166" t="s">
        <v>418</v>
      </c>
      <c r="C3" s="166" t="s">
        <v>418</v>
      </c>
      <c r="D3" s="166" t="s">
        <v>418</v>
      </c>
      <c r="E3" s="166" t="s">
        <v>418</v>
      </c>
      <c r="F3" s="166" t="s">
        <v>418</v>
      </c>
      <c r="G3" s="166" t="s">
        <v>418</v>
      </c>
      <c r="H3" s="166" t="s">
        <v>418</v>
      </c>
      <c r="I3" s="166" t="s">
        <v>418</v>
      </c>
      <c r="J3" s="166" t="s">
        <v>418</v>
      </c>
      <c r="K3" s="166" t="s">
        <v>418</v>
      </c>
      <c r="L3" s="166" t="s">
        <v>418</v>
      </c>
      <c r="M3" s="166" t="s">
        <v>418</v>
      </c>
      <c r="N3" s="166" t="s">
        <v>418</v>
      </c>
      <c r="O3" s="166" t="s">
        <v>418</v>
      </c>
      <c r="P3" s="166" t="s">
        <v>418</v>
      </c>
      <c r="Q3" s="166" t="s">
        <v>532</v>
      </c>
      <c r="R3" s="166" t="s">
        <v>532</v>
      </c>
      <c r="S3" s="166" t="s">
        <v>532</v>
      </c>
      <c r="T3" s="166" t="s">
        <v>532</v>
      </c>
      <c r="U3" s="166" t="s">
        <v>532</v>
      </c>
      <c r="V3" s="166" t="s">
        <v>532</v>
      </c>
      <c r="W3" s="166" t="s">
        <v>532</v>
      </c>
      <c r="X3" s="166" t="s">
        <v>532</v>
      </c>
      <c r="Y3" s="166" t="s">
        <v>532</v>
      </c>
      <c r="Z3" s="166" t="s">
        <v>532</v>
      </c>
      <c r="AA3" s="166" t="s">
        <v>532</v>
      </c>
      <c r="AB3" s="166" t="s">
        <v>532</v>
      </c>
      <c r="AC3" s="166" t="s">
        <v>532</v>
      </c>
      <c r="AD3" s="166" t="s">
        <v>532</v>
      </c>
      <c r="AE3" s="166" t="s">
        <v>532</v>
      </c>
      <c r="AF3" s="166" t="s">
        <v>532</v>
      </c>
      <c r="AG3" s="166" t="s">
        <v>532</v>
      </c>
      <c r="AH3" s="166" t="s">
        <v>532</v>
      </c>
      <c r="AI3" s="166" t="s">
        <v>532</v>
      </c>
      <c r="AJ3" s="166" t="s">
        <v>532</v>
      </c>
      <c r="AK3" s="166" t="s">
        <v>532</v>
      </c>
      <c r="AL3" s="166" t="s">
        <v>532</v>
      </c>
      <c r="AM3" s="166" t="s">
        <v>532</v>
      </c>
      <c r="AN3" s="166" t="s">
        <v>532</v>
      </c>
      <c r="AO3" s="166" t="s">
        <v>532</v>
      </c>
      <c r="AP3" s="166" t="s">
        <v>532</v>
      </c>
      <c r="AQ3" s="166" t="s">
        <v>532</v>
      </c>
      <c r="AR3" s="166" t="s">
        <v>532</v>
      </c>
      <c r="AS3" s="166" t="s">
        <v>532</v>
      </c>
      <c r="AT3" s="166" t="s">
        <v>532</v>
      </c>
      <c r="AU3" s="166" t="s">
        <v>532</v>
      </c>
      <c r="AV3" s="166" t="s">
        <v>532</v>
      </c>
      <c r="AW3" s="166" t="s">
        <v>532</v>
      </c>
      <c r="AX3" s="166" t="s">
        <v>532</v>
      </c>
      <c r="AY3" s="166" t="s">
        <v>532</v>
      </c>
      <c r="AZ3" s="166" t="s">
        <v>532</v>
      </c>
      <c r="BA3" s="166" t="s">
        <v>532</v>
      </c>
      <c r="BB3" s="166" t="s">
        <v>532</v>
      </c>
      <c r="BC3" s="166" t="s">
        <v>532</v>
      </c>
      <c r="BD3" s="166" t="s">
        <v>532</v>
      </c>
      <c r="BE3" s="166" t="s">
        <v>532</v>
      </c>
      <c r="BF3" s="166" t="s">
        <v>532</v>
      </c>
      <c r="BG3" s="166" t="s">
        <v>532</v>
      </c>
      <c r="BH3" s="166" t="s">
        <v>532</v>
      </c>
      <c r="BI3" s="166" t="s">
        <v>532</v>
      </c>
      <c r="BJ3" s="166" t="s">
        <v>532</v>
      </c>
      <c r="BK3" s="166" t="s">
        <v>532</v>
      </c>
      <c r="BL3" s="166" t="s">
        <v>532</v>
      </c>
      <c r="BM3" s="166" t="s">
        <v>532</v>
      </c>
      <c r="BN3" s="166" t="s">
        <v>532</v>
      </c>
      <c r="BO3" s="166" t="s">
        <v>532</v>
      </c>
      <c r="BP3" s="166" t="s">
        <v>532</v>
      </c>
      <c r="BQ3" s="166" t="s">
        <v>532</v>
      </c>
      <c r="BR3" s="166" t="s">
        <v>532</v>
      </c>
      <c r="BS3" s="166" t="s">
        <v>532</v>
      </c>
      <c r="BT3" s="166" t="s">
        <v>532</v>
      </c>
      <c r="BU3" s="166" t="s">
        <v>532</v>
      </c>
      <c r="BV3" s="166" t="s">
        <v>532</v>
      </c>
      <c r="BW3" s="166" t="s">
        <v>532</v>
      </c>
      <c r="BX3" s="166" t="s">
        <v>532</v>
      </c>
      <c r="BY3" s="166" t="s">
        <v>532</v>
      </c>
      <c r="BZ3" s="166" t="s">
        <v>532</v>
      </c>
      <c r="CA3" s="166" t="s">
        <v>532</v>
      </c>
      <c r="CB3" s="166" t="s">
        <v>532</v>
      </c>
      <c r="CC3" s="166" t="s">
        <v>532</v>
      </c>
      <c r="CD3" s="166" t="s">
        <v>532</v>
      </c>
      <c r="CE3" s="166" t="s">
        <v>532</v>
      </c>
      <c r="CF3" s="166" t="s">
        <v>532</v>
      </c>
      <c r="CG3" s="166" t="s">
        <v>532</v>
      </c>
      <c r="CH3" s="166" t="s">
        <v>532</v>
      </c>
      <c r="CI3" s="166" t="s">
        <v>532</v>
      </c>
      <c r="CJ3" s="166" t="s">
        <v>532</v>
      </c>
      <c r="CK3" s="166" t="s">
        <v>532</v>
      </c>
      <c r="CL3" s="166" t="s">
        <v>532</v>
      </c>
      <c r="CM3" s="166" t="s">
        <v>532</v>
      </c>
      <c r="CN3" s="166" t="s">
        <v>532</v>
      </c>
      <c r="CO3" s="166" t="s">
        <v>532</v>
      </c>
      <c r="CP3" s="166" t="s">
        <v>532</v>
      </c>
      <c r="CQ3" s="166" t="s">
        <v>532</v>
      </c>
      <c r="CR3" s="166" t="s">
        <v>532</v>
      </c>
      <c r="CS3" s="166" t="s">
        <v>532</v>
      </c>
      <c r="CT3" s="166" t="s">
        <v>532</v>
      </c>
      <c r="CU3" s="166" t="s">
        <v>532</v>
      </c>
      <c r="CV3" s="166" t="s">
        <v>532</v>
      </c>
      <c r="CW3" s="166" t="s">
        <v>532</v>
      </c>
      <c r="CX3" s="166" t="s">
        <v>532</v>
      </c>
      <c r="CY3" s="166" t="s">
        <v>532</v>
      </c>
      <c r="CZ3" s="166" t="s">
        <v>532</v>
      </c>
      <c r="DA3" s="166" t="s">
        <v>532</v>
      </c>
      <c r="DB3" s="166" t="s">
        <v>532</v>
      </c>
      <c r="DC3" s="166" t="s">
        <v>532</v>
      </c>
      <c r="DD3" s="166" t="s">
        <v>532</v>
      </c>
      <c r="DE3" s="166" t="s">
        <v>532</v>
      </c>
      <c r="DF3" s="166" t="s">
        <v>532</v>
      </c>
      <c r="DG3" s="166" t="s">
        <v>532</v>
      </c>
      <c r="DH3" s="166" t="s">
        <v>532</v>
      </c>
      <c r="DI3" s="166" t="s">
        <v>532</v>
      </c>
      <c r="DJ3" s="166" t="s">
        <v>532</v>
      </c>
      <c r="DK3" s="166" t="s">
        <v>532</v>
      </c>
      <c r="DL3" s="166" t="s">
        <v>532</v>
      </c>
      <c r="DM3" s="166" t="s">
        <v>532</v>
      </c>
      <c r="DN3" s="166" t="s">
        <v>532</v>
      </c>
      <c r="DO3" s="166" t="s">
        <v>532</v>
      </c>
      <c r="DP3" s="166" t="s">
        <v>532</v>
      </c>
      <c r="DQ3" s="166" t="s">
        <v>532</v>
      </c>
      <c r="DR3" s="166" t="s">
        <v>532</v>
      </c>
      <c r="DS3" s="166" t="s">
        <v>532</v>
      </c>
    </row>
    <row r="4" spans="1:123" x14ac:dyDescent="0.2">
      <c r="A4" s="166" t="s">
        <v>533</v>
      </c>
      <c r="B4" s="166" t="s">
        <v>418</v>
      </c>
      <c r="C4" s="166" t="s">
        <v>418</v>
      </c>
      <c r="D4" s="166" t="s">
        <v>418</v>
      </c>
      <c r="E4" s="166" t="s">
        <v>418</v>
      </c>
      <c r="F4" s="166" t="s">
        <v>418</v>
      </c>
      <c r="G4" s="166" t="s">
        <v>418</v>
      </c>
      <c r="H4" s="166" t="s">
        <v>418</v>
      </c>
      <c r="I4" s="166" t="s">
        <v>418</v>
      </c>
      <c r="J4" s="166" t="s">
        <v>418</v>
      </c>
      <c r="K4" s="166" t="s">
        <v>418</v>
      </c>
      <c r="L4" s="166" t="s">
        <v>418</v>
      </c>
      <c r="M4" s="166" t="s">
        <v>418</v>
      </c>
      <c r="N4" s="166" t="s">
        <v>418</v>
      </c>
      <c r="O4" s="166" t="s">
        <v>418</v>
      </c>
      <c r="P4" s="166" t="s">
        <v>418</v>
      </c>
      <c r="Q4" s="166">
        <v>0</v>
      </c>
      <c r="R4" s="166">
        <v>0</v>
      </c>
      <c r="S4" s="166">
        <v>0</v>
      </c>
      <c r="T4" s="166">
        <v>0</v>
      </c>
      <c r="U4" s="166">
        <v>0</v>
      </c>
      <c r="V4" s="166">
        <v>0</v>
      </c>
      <c r="W4" s="166">
        <v>0</v>
      </c>
      <c r="X4" s="166">
        <v>0</v>
      </c>
      <c r="Y4" s="166">
        <v>0</v>
      </c>
      <c r="Z4" s="166">
        <v>0</v>
      </c>
      <c r="AA4" s="166">
        <v>0</v>
      </c>
      <c r="AB4" s="166">
        <v>0</v>
      </c>
      <c r="AC4" s="166">
        <v>0</v>
      </c>
      <c r="AD4" s="166">
        <v>0</v>
      </c>
      <c r="AE4" s="166">
        <v>0</v>
      </c>
      <c r="AF4" s="166">
        <v>0</v>
      </c>
      <c r="AG4" s="166">
        <v>0</v>
      </c>
      <c r="AH4" s="166">
        <v>0</v>
      </c>
      <c r="AI4" s="166">
        <v>0</v>
      </c>
      <c r="AJ4" s="166">
        <v>0</v>
      </c>
      <c r="AK4" s="166">
        <v>0</v>
      </c>
      <c r="AL4" s="166">
        <v>0</v>
      </c>
      <c r="AM4" s="166">
        <v>0</v>
      </c>
      <c r="AN4" s="166">
        <v>0</v>
      </c>
      <c r="AO4" s="166">
        <v>0</v>
      </c>
      <c r="AP4" s="166">
        <v>0</v>
      </c>
      <c r="AQ4" s="166">
        <v>0</v>
      </c>
      <c r="AR4" s="166">
        <v>0</v>
      </c>
      <c r="AS4" s="166">
        <v>0</v>
      </c>
      <c r="AT4" s="166">
        <v>0</v>
      </c>
      <c r="AU4" s="166">
        <v>0</v>
      </c>
      <c r="AV4" s="166">
        <v>0</v>
      </c>
      <c r="AW4" s="166">
        <v>0</v>
      </c>
      <c r="AX4" s="166">
        <v>0</v>
      </c>
      <c r="AY4" s="166">
        <v>0</v>
      </c>
      <c r="AZ4" s="166">
        <v>0</v>
      </c>
      <c r="BA4" s="166">
        <v>0</v>
      </c>
      <c r="BB4" s="166">
        <v>0</v>
      </c>
      <c r="BC4" s="166">
        <v>0</v>
      </c>
      <c r="BD4" s="166">
        <v>0</v>
      </c>
      <c r="BE4" s="166">
        <v>0</v>
      </c>
      <c r="BF4" s="166">
        <v>5.45</v>
      </c>
      <c r="BG4" s="166">
        <v>10.9</v>
      </c>
      <c r="BH4" s="166">
        <v>16.350000000000001</v>
      </c>
      <c r="BI4" s="166">
        <v>21.8</v>
      </c>
      <c r="BJ4" s="166">
        <v>31.63</v>
      </c>
      <c r="BK4" s="166">
        <v>41.45</v>
      </c>
      <c r="BL4" s="166">
        <v>51.28</v>
      </c>
      <c r="BM4" s="166">
        <v>61.1</v>
      </c>
      <c r="BN4" s="166">
        <v>68.150000000000006</v>
      </c>
      <c r="BO4" s="166">
        <v>75.2</v>
      </c>
      <c r="BP4" s="166">
        <v>82.25</v>
      </c>
      <c r="BQ4" s="166">
        <v>89.3</v>
      </c>
      <c r="BR4" s="166">
        <v>99.1</v>
      </c>
      <c r="BS4" s="166">
        <v>108.9</v>
      </c>
      <c r="BT4" s="166">
        <v>118.69</v>
      </c>
      <c r="BU4" s="166">
        <v>128.49</v>
      </c>
      <c r="BV4" s="166">
        <v>137.41</v>
      </c>
      <c r="BW4" s="166">
        <v>146.33000000000001</v>
      </c>
      <c r="BX4" s="166">
        <v>155.25</v>
      </c>
      <c r="BY4" s="166">
        <v>164.17</v>
      </c>
      <c r="BZ4" s="166">
        <v>173.67</v>
      </c>
      <c r="CA4" s="166">
        <v>183.17</v>
      </c>
      <c r="CB4" s="166">
        <v>192.67</v>
      </c>
      <c r="CC4" s="166">
        <v>202.17</v>
      </c>
      <c r="CD4" s="166">
        <v>210.07</v>
      </c>
      <c r="CE4" s="166">
        <v>226.77</v>
      </c>
      <c r="CF4" s="166">
        <v>244.37</v>
      </c>
      <c r="CG4" s="166">
        <v>258.97000000000003</v>
      </c>
      <c r="CH4" s="166">
        <v>271.37</v>
      </c>
      <c r="CI4" s="166">
        <v>296.17</v>
      </c>
      <c r="CJ4" s="166">
        <v>305.77</v>
      </c>
      <c r="CK4" s="166">
        <v>303.17</v>
      </c>
      <c r="CL4" s="166">
        <v>309.27</v>
      </c>
      <c r="CM4" s="166">
        <v>337.37</v>
      </c>
      <c r="CN4" s="166">
        <v>349.57</v>
      </c>
      <c r="CO4" s="166">
        <v>358.17</v>
      </c>
      <c r="CP4" s="166">
        <v>365.27</v>
      </c>
      <c r="CQ4" s="166">
        <v>375.77</v>
      </c>
      <c r="CR4" s="166">
        <v>383.57</v>
      </c>
      <c r="CS4" s="166">
        <v>413.4</v>
      </c>
      <c r="CT4" s="166">
        <v>417.3</v>
      </c>
      <c r="CU4" s="166">
        <v>424.63</v>
      </c>
      <c r="CV4" s="166">
        <v>432.5</v>
      </c>
      <c r="CW4" s="166">
        <v>449.3</v>
      </c>
      <c r="CX4" s="166">
        <v>452.8</v>
      </c>
      <c r="CY4" s="166">
        <v>465.5</v>
      </c>
      <c r="CZ4" s="166">
        <v>527.70000000000005</v>
      </c>
      <c r="DA4" s="166">
        <v>575.32000000000005</v>
      </c>
      <c r="DB4" s="166">
        <v>574.12</v>
      </c>
      <c r="DC4" s="166">
        <v>576.12</v>
      </c>
      <c r="DD4" s="166">
        <v>576.52</v>
      </c>
      <c r="DE4" s="166">
        <v>581.32000000000005</v>
      </c>
      <c r="DF4" s="166">
        <v>581.22</v>
      </c>
      <c r="DG4" s="166">
        <v>572.82000000000005</v>
      </c>
      <c r="DH4" s="166">
        <v>564.52</v>
      </c>
      <c r="DI4" s="166">
        <v>570.22</v>
      </c>
      <c r="DJ4" s="166">
        <v>557.22</v>
      </c>
      <c r="DK4" s="166">
        <v>535.52</v>
      </c>
      <c r="DL4" s="166">
        <v>496.52</v>
      </c>
      <c r="DM4" s="166">
        <v>455.92</v>
      </c>
      <c r="DN4" s="166">
        <v>494.33</v>
      </c>
      <c r="DO4" s="166">
        <v>468.44</v>
      </c>
      <c r="DP4" s="166">
        <v>519.04</v>
      </c>
      <c r="DQ4" s="166">
        <v>228.84</v>
      </c>
      <c r="DR4" s="166">
        <v>171.54</v>
      </c>
      <c r="DS4" s="166">
        <v>171.57</v>
      </c>
    </row>
    <row r="5" spans="1:123" x14ac:dyDescent="0.2">
      <c r="A5" s="166" t="s">
        <v>531</v>
      </c>
      <c r="B5" s="166" t="s">
        <v>418</v>
      </c>
      <c r="C5" s="166" t="s">
        <v>418</v>
      </c>
      <c r="D5" s="166" t="s">
        <v>418</v>
      </c>
      <c r="E5" s="166" t="s">
        <v>418</v>
      </c>
      <c r="F5" s="166" t="s">
        <v>418</v>
      </c>
      <c r="G5" s="166" t="s">
        <v>418</v>
      </c>
      <c r="H5" s="166" t="s">
        <v>418</v>
      </c>
      <c r="I5" s="166" t="s">
        <v>418</v>
      </c>
      <c r="J5" s="166" t="s">
        <v>418</v>
      </c>
      <c r="K5" s="166" t="s">
        <v>418</v>
      </c>
      <c r="L5" s="166" t="s">
        <v>418</v>
      </c>
      <c r="M5" s="166" t="s">
        <v>418</v>
      </c>
      <c r="N5" s="166" t="s">
        <v>418</v>
      </c>
      <c r="O5" s="166" t="s">
        <v>418</v>
      </c>
      <c r="P5" s="166" t="s">
        <v>418</v>
      </c>
      <c r="Q5" s="166" t="s">
        <v>532</v>
      </c>
      <c r="R5" s="166" t="s">
        <v>532</v>
      </c>
      <c r="S5" s="166" t="s">
        <v>532</v>
      </c>
      <c r="T5" s="166" t="s">
        <v>532</v>
      </c>
      <c r="U5" s="166" t="s">
        <v>532</v>
      </c>
      <c r="V5" s="166" t="s">
        <v>532</v>
      </c>
      <c r="W5" s="166" t="s">
        <v>532</v>
      </c>
      <c r="X5" s="166" t="s">
        <v>532</v>
      </c>
      <c r="Y5" s="166" t="s">
        <v>532</v>
      </c>
      <c r="Z5" s="166" t="s">
        <v>532</v>
      </c>
      <c r="AA5" s="166" t="s">
        <v>532</v>
      </c>
      <c r="AB5" s="166" t="s">
        <v>532</v>
      </c>
      <c r="AC5" s="166" t="s">
        <v>532</v>
      </c>
      <c r="AD5" s="166" t="s">
        <v>532</v>
      </c>
      <c r="AE5" s="166" t="s">
        <v>532</v>
      </c>
      <c r="AF5" s="166" t="s">
        <v>532</v>
      </c>
      <c r="AG5" s="166" t="s">
        <v>532</v>
      </c>
      <c r="AH5" s="166" t="s">
        <v>532</v>
      </c>
      <c r="AI5" s="166" t="s">
        <v>532</v>
      </c>
      <c r="AJ5" s="166" t="s">
        <v>532</v>
      </c>
      <c r="AK5" s="166" t="s">
        <v>532</v>
      </c>
      <c r="AL5" s="166" t="s">
        <v>532</v>
      </c>
      <c r="AM5" s="166" t="s">
        <v>532</v>
      </c>
      <c r="AN5" s="166" t="s">
        <v>532</v>
      </c>
      <c r="AO5" s="166" t="s">
        <v>532</v>
      </c>
      <c r="AP5" s="166" t="s">
        <v>532</v>
      </c>
      <c r="AQ5" s="166" t="s">
        <v>532</v>
      </c>
      <c r="AR5" s="166" t="s">
        <v>532</v>
      </c>
      <c r="AS5" s="166" t="s">
        <v>532</v>
      </c>
      <c r="AT5" s="166" t="s">
        <v>532</v>
      </c>
      <c r="AU5" s="166" t="s">
        <v>532</v>
      </c>
      <c r="AV5" s="166" t="s">
        <v>532</v>
      </c>
      <c r="AW5" s="166" t="s">
        <v>532</v>
      </c>
      <c r="AX5" s="166" t="s">
        <v>532</v>
      </c>
      <c r="AY5" s="166" t="s">
        <v>532</v>
      </c>
      <c r="AZ5" s="166" t="s">
        <v>532</v>
      </c>
      <c r="BA5" s="166" t="s">
        <v>532</v>
      </c>
      <c r="BB5" s="166" t="s">
        <v>532</v>
      </c>
      <c r="BC5" s="166" t="s">
        <v>532</v>
      </c>
      <c r="BD5" s="166" t="s">
        <v>532</v>
      </c>
      <c r="BE5" s="166" t="s">
        <v>532</v>
      </c>
      <c r="BF5" s="166" t="s">
        <v>532</v>
      </c>
      <c r="BG5" s="166" t="s">
        <v>532</v>
      </c>
      <c r="BH5" s="166" t="s">
        <v>532</v>
      </c>
      <c r="BI5" s="166" t="s">
        <v>532</v>
      </c>
      <c r="BJ5" s="166" t="s">
        <v>532</v>
      </c>
      <c r="BK5" s="166" t="s">
        <v>532</v>
      </c>
      <c r="BL5" s="166" t="s">
        <v>532</v>
      </c>
      <c r="BM5" s="166" t="s">
        <v>532</v>
      </c>
      <c r="BN5" s="166" t="s">
        <v>532</v>
      </c>
      <c r="BO5" s="166" t="s">
        <v>532</v>
      </c>
      <c r="BP5" s="166" t="s">
        <v>532</v>
      </c>
      <c r="BQ5" s="166" t="s">
        <v>532</v>
      </c>
      <c r="BR5" s="166" t="s">
        <v>532</v>
      </c>
      <c r="BS5" s="166" t="s">
        <v>532</v>
      </c>
      <c r="BT5" s="166" t="s">
        <v>532</v>
      </c>
      <c r="BU5" s="166" t="s">
        <v>532</v>
      </c>
      <c r="BV5" s="166" t="s">
        <v>532</v>
      </c>
      <c r="BW5" s="166" t="s">
        <v>532</v>
      </c>
      <c r="BX5" s="166" t="s">
        <v>532</v>
      </c>
      <c r="BY5" s="166" t="s">
        <v>532</v>
      </c>
      <c r="BZ5" s="166" t="s">
        <v>532</v>
      </c>
      <c r="CA5" s="166" t="s">
        <v>532</v>
      </c>
      <c r="CB5" s="166" t="s">
        <v>532</v>
      </c>
      <c r="CC5" s="166" t="s">
        <v>532</v>
      </c>
      <c r="CD5" s="166" t="s">
        <v>532</v>
      </c>
      <c r="CE5" s="166" t="s">
        <v>532</v>
      </c>
      <c r="CF5" s="166" t="s">
        <v>532</v>
      </c>
      <c r="CG5" s="166" t="s">
        <v>532</v>
      </c>
      <c r="CH5" s="166" t="s">
        <v>532</v>
      </c>
      <c r="CI5" s="166" t="s">
        <v>532</v>
      </c>
      <c r="CJ5" s="166" t="s">
        <v>532</v>
      </c>
      <c r="CK5" s="166" t="s">
        <v>532</v>
      </c>
      <c r="CL5" s="166" t="s">
        <v>532</v>
      </c>
      <c r="CM5" s="166" t="s">
        <v>532</v>
      </c>
      <c r="CN5" s="166" t="s">
        <v>532</v>
      </c>
      <c r="CO5" s="166" t="s">
        <v>532</v>
      </c>
      <c r="CP5" s="166" t="s">
        <v>532</v>
      </c>
      <c r="CQ5" s="166" t="s">
        <v>532</v>
      </c>
      <c r="CR5" s="166" t="s">
        <v>532</v>
      </c>
      <c r="CS5" s="166" t="s">
        <v>532</v>
      </c>
      <c r="CT5" s="166" t="s">
        <v>532</v>
      </c>
      <c r="CU5" s="166" t="s">
        <v>532</v>
      </c>
      <c r="CV5" s="166" t="s">
        <v>532</v>
      </c>
      <c r="CW5" s="166" t="s">
        <v>532</v>
      </c>
      <c r="CX5" s="166" t="s">
        <v>532</v>
      </c>
      <c r="CY5" s="166" t="s">
        <v>532</v>
      </c>
      <c r="CZ5" s="166" t="s">
        <v>532</v>
      </c>
      <c r="DA5" s="166" t="s">
        <v>532</v>
      </c>
      <c r="DB5" s="166" t="s">
        <v>532</v>
      </c>
      <c r="DC5" s="166" t="s">
        <v>532</v>
      </c>
      <c r="DD5" s="166" t="s">
        <v>532</v>
      </c>
      <c r="DE5" s="166" t="s">
        <v>532</v>
      </c>
      <c r="DF5" s="166" t="s">
        <v>532</v>
      </c>
      <c r="DG5" s="166" t="s">
        <v>532</v>
      </c>
      <c r="DH5" s="166" t="s">
        <v>532</v>
      </c>
      <c r="DI5" s="166" t="s">
        <v>532</v>
      </c>
      <c r="DJ5" s="166" t="s">
        <v>532</v>
      </c>
      <c r="DK5" s="166" t="s">
        <v>532</v>
      </c>
      <c r="DL5" s="166" t="s">
        <v>532</v>
      </c>
      <c r="DM5" s="166" t="s">
        <v>532</v>
      </c>
      <c r="DN5" s="166" t="s">
        <v>532</v>
      </c>
      <c r="DO5" s="166" t="s">
        <v>532</v>
      </c>
      <c r="DP5" s="166" t="s">
        <v>532</v>
      </c>
      <c r="DQ5" s="166" t="s">
        <v>532</v>
      </c>
      <c r="DR5" s="166" t="s">
        <v>532</v>
      </c>
      <c r="DS5" s="166" t="s">
        <v>532</v>
      </c>
    </row>
    <row r="6" spans="1:123" x14ac:dyDescent="0.2">
      <c r="A6" s="166" t="s">
        <v>533</v>
      </c>
      <c r="B6" s="166" t="s">
        <v>418</v>
      </c>
      <c r="C6" s="166" t="s">
        <v>418</v>
      </c>
      <c r="D6" s="166" t="s">
        <v>418</v>
      </c>
      <c r="E6" s="166" t="s">
        <v>418</v>
      </c>
      <c r="F6" s="166" t="s">
        <v>418</v>
      </c>
      <c r="G6" s="166" t="s">
        <v>418</v>
      </c>
      <c r="H6" s="166" t="s">
        <v>418</v>
      </c>
      <c r="I6" s="166" t="s">
        <v>418</v>
      </c>
      <c r="J6" s="166" t="s">
        <v>418</v>
      </c>
      <c r="K6" s="166" t="s">
        <v>418</v>
      </c>
      <c r="L6" s="166" t="s">
        <v>418</v>
      </c>
      <c r="M6" s="166" t="s">
        <v>418</v>
      </c>
      <c r="N6" s="166" t="s">
        <v>418</v>
      </c>
      <c r="O6" s="166" t="s">
        <v>418</v>
      </c>
      <c r="P6" s="166" t="s">
        <v>418</v>
      </c>
      <c r="Q6" s="166">
        <v>0</v>
      </c>
      <c r="R6" s="166">
        <v>0</v>
      </c>
      <c r="S6" s="166">
        <v>0</v>
      </c>
      <c r="T6" s="166">
        <v>0</v>
      </c>
      <c r="U6" s="166">
        <v>0</v>
      </c>
      <c r="V6" s="166">
        <v>0</v>
      </c>
      <c r="W6" s="166">
        <v>0</v>
      </c>
      <c r="X6" s="166">
        <v>0</v>
      </c>
      <c r="Y6" s="166">
        <v>0</v>
      </c>
      <c r="Z6" s="166">
        <v>0</v>
      </c>
      <c r="AA6" s="166">
        <v>0</v>
      </c>
      <c r="AB6" s="166">
        <v>0</v>
      </c>
      <c r="AC6" s="166">
        <v>0</v>
      </c>
      <c r="AD6" s="166">
        <v>0</v>
      </c>
      <c r="AE6" s="166">
        <v>0</v>
      </c>
      <c r="AF6" s="166">
        <v>0</v>
      </c>
      <c r="AG6" s="166">
        <v>0</v>
      </c>
      <c r="AH6" s="166">
        <v>0</v>
      </c>
      <c r="AI6" s="166">
        <v>0</v>
      </c>
      <c r="AJ6" s="166">
        <v>0</v>
      </c>
      <c r="AK6" s="166">
        <v>0</v>
      </c>
      <c r="AL6" s="166">
        <v>0</v>
      </c>
      <c r="AM6" s="166">
        <v>0</v>
      </c>
      <c r="AN6" s="166">
        <v>0</v>
      </c>
      <c r="AO6" s="166">
        <v>0</v>
      </c>
      <c r="AP6" s="166">
        <v>0</v>
      </c>
      <c r="AQ6" s="166">
        <v>0</v>
      </c>
      <c r="AR6" s="166">
        <v>0</v>
      </c>
      <c r="AS6" s="166">
        <v>0</v>
      </c>
      <c r="AT6" s="166">
        <v>0</v>
      </c>
      <c r="AU6" s="166">
        <v>0</v>
      </c>
      <c r="AV6" s="166">
        <v>0</v>
      </c>
      <c r="AW6" s="166">
        <v>0</v>
      </c>
      <c r="AX6" s="166">
        <v>0</v>
      </c>
      <c r="AY6" s="166">
        <v>0</v>
      </c>
      <c r="AZ6" s="166">
        <v>0</v>
      </c>
      <c r="BA6" s="166">
        <v>0</v>
      </c>
      <c r="BB6" s="166">
        <v>0</v>
      </c>
      <c r="BC6" s="166">
        <v>0</v>
      </c>
      <c r="BD6" s="166">
        <v>0</v>
      </c>
      <c r="BE6" s="166">
        <v>0</v>
      </c>
      <c r="BF6" s="166">
        <v>5.45</v>
      </c>
      <c r="BG6" s="166">
        <v>10.9</v>
      </c>
      <c r="BH6" s="166">
        <v>16.350000000000001</v>
      </c>
      <c r="BI6" s="166">
        <v>21.8</v>
      </c>
      <c r="BJ6" s="166">
        <v>31.63</v>
      </c>
      <c r="BK6" s="166">
        <v>41.45</v>
      </c>
      <c r="BL6" s="166">
        <v>51.28</v>
      </c>
      <c r="BM6" s="166">
        <v>61.1</v>
      </c>
      <c r="BN6" s="166">
        <v>68.150000000000006</v>
      </c>
      <c r="BO6" s="166">
        <v>75.2</v>
      </c>
      <c r="BP6" s="166">
        <v>82.25</v>
      </c>
      <c r="BQ6" s="166">
        <v>89.3</v>
      </c>
      <c r="BR6" s="166">
        <v>99.1</v>
      </c>
      <c r="BS6" s="166">
        <v>108.9</v>
      </c>
      <c r="BT6" s="166">
        <v>118.69</v>
      </c>
      <c r="BU6" s="166">
        <v>128.49</v>
      </c>
      <c r="BV6" s="166">
        <v>137.41</v>
      </c>
      <c r="BW6" s="166">
        <v>146.33000000000001</v>
      </c>
      <c r="BX6" s="166">
        <v>155.25</v>
      </c>
      <c r="BY6" s="166">
        <v>164.17</v>
      </c>
      <c r="BZ6" s="166">
        <v>173.67</v>
      </c>
      <c r="CA6" s="166">
        <v>183.17</v>
      </c>
      <c r="CB6" s="166">
        <v>192.67</v>
      </c>
      <c r="CC6" s="166">
        <v>202.17</v>
      </c>
      <c r="CD6" s="166">
        <v>210.07</v>
      </c>
      <c r="CE6" s="166">
        <v>226.77</v>
      </c>
      <c r="CF6" s="166">
        <v>244.37</v>
      </c>
      <c r="CG6" s="166">
        <v>258.97000000000003</v>
      </c>
      <c r="CH6" s="166">
        <v>271.37</v>
      </c>
      <c r="CI6" s="166">
        <v>296.17</v>
      </c>
      <c r="CJ6" s="166">
        <v>305.77</v>
      </c>
      <c r="CK6" s="166">
        <v>303.17</v>
      </c>
      <c r="CL6" s="166">
        <v>309.27</v>
      </c>
      <c r="CM6" s="166">
        <v>337.37</v>
      </c>
      <c r="CN6" s="166">
        <v>349.57</v>
      </c>
      <c r="CO6" s="166">
        <v>358.17</v>
      </c>
      <c r="CP6" s="166">
        <v>365.27</v>
      </c>
      <c r="CQ6" s="166">
        <v>375.77</v>
      </c>
      <c r="CR6" s="166">
        <v>383.57</v>
      </c>
      <c r="CS6" s="166">
        <v>413.4</v>
      </c>
      <c r="CT6" s="166">
        <v>417.3</v>
      </c>
      <c r="CU6" s="166">
        <v>424.63</v>
      </c>
      <c r="CV6" s="166">
        <v>432.5</v>
      </c>
      <c r="CW6" s="166">
        <v>449.3</v>
      </c>
      <c r="CX6" s="166">
        <v>452.8</v>
      </c>
      <c r="CY6" s="166">
        <v>465.5</v>
      </c>
      <c r="CZ6" s="166">
        <v>527.70000000000005</v>
      </c>
      <c r="DA6" s="166">
        <v>575.32000000000005</v>
      </c>
      <c r="DB6" s="166">
        <v>574.12</v>
      </c>
      <c r="DC6" s="166">
        <v>576.12</v>
      </c>
      <c r="DD6" s="166">
        <v>576.52</v>
      </c>
      <c r="DE6" s="166">
        <v>581.32000000000005</v>
      </c>
      <c r="DF6" s="166">
        <v>581.22</v>
      </c>
      <c r="DG6" s="166">
        <v>572.82000000000005</v>
      </c>
      <c r="DH6" s="166">
        <v>564.52</v>
      </c>
      <c r="DI6" s="166">
        <v>570.22</v>
      </c>
      <c r="DJ6" s="166">
        <v>557.22</v>
      </c>
      <c r="DK6" s="166">
        <v>535.52</v>
      </c>
      <c r="DL6" s="166">
        <v>496.52</v>
      </c>
      <c r="DM6" s="166">
        <v>455.92</v>
      </c>
      <c r="DN6" s="166">
        <v>494.33</v>
      </c>
      <c r="DO6" s="166">
        <v>468.44</v>
      </c>
      <c r="DP6" s="166">
        <v>519.04</v>
      </c>
      <c r="DQ6" s="166">
        <v>228.84</v>
      </c>
      <c r="DR6" s="166">
        <v>171.54</v>
      </c>
      <c r="DS6" s="166">
        <v>171.57</v>
      </c>
    </row>
    <row r="7" spans="1:123" x14ac:dyDescent="0.2">
      <c r="A7" s="166" t="s">
        <v>530</v>
      </c>
      <c r="B7" s="166" t="s">
        <v>418</v>
      </c>
      <c r="C7" s="166" t="s">
        <v>418</v>
      </c>
      <c r="D7" s="166" t="s">
        <v>418</v>
      </c>
      <c r="E7" s="166" t="s">
        <v>418</v>
      </c>
      <c r="F7" s="166" t="s">
        <v>418</v>
      </c>
      <c r="G7" s="166" t="s">
        <v>418</v>
      </c>
      <c r="H7" s="166" t="s">
        <v>418</v>
      </c>
      <c r="I7" s="166" t="s">
        <v>418</v>
      </c>
      <c r="J7" s="166" t="s">
        <v>418</v>
      </c>
      <c r="K7" s="166" t="s">
        <v>418</v>
      </c>
      <c r="L7" s="166" t="s">
        <v>418</v>
      </c>
      <c r="M7" s="166" t="s">
        <v>418</v>
      </c>
      <c r="N7" s="166" t="s">
        <v>418</v>
      </c>
      <c r="O7" s="166" t="s">
        <v>418</v>
      </c>
      <c r="P7" s="166" t="s">
        <v>418</v>
      </c>
      <c r="Q7" s="166">
        <v>4668.87</v>
      </c>
      <c r="R7" s="166">
        <v>4662.87</v>
      </c>
      <c r="S7" s="166">
        <v>5032.87</v>
      </c>
      <c r="T7" s="166">
        <v>5855.87</v>
      </c>
      <c r="U7" s="166">
        <v>4633.87</v>
      </c>
      <c r="V7" s="166">
        <v>2691.37</v>
      </c>
      <c r="W7" s="166">
        <v>2526.89</v>
      </c>
      <c r="X7" s="166">
        <v>1732.29</v>
      </c>
      <c r="Y7" s="166">
        <v>4477.67</v>
      </c>
      <c r="Z7" s="166">
        <v>4078.97</v>
      </c>
      <c r="AA7" s="166">
        <v>3840.33</v>
      </c>
      <c r="AB7" s="166">
        <v>2428.4299999999998</v>
      </c>
      <c r="AC7" s="166">
        <v>2162.65</v>
      </c>
      <c r="AD7" s="166">
        <v>5630.15</v>
      </c>
      <c r="AE7" s="166">
        <v>4575.99</v>
      </c>
      <c r="AF7" s="166">
        <v>5610.89</v>
      </c>
      <c r="AG7" s="166">
        <v>3288.59</v>
      </c>
      <c r="AH7" s="166">
        <v>5458.11</v>
      </c>
      <c r="AI7" s="166">
        <v>4298.79</v>
      </c>
      <c r="AJ7" s="166">
        <v>4380.79</v>
      </c>
      <c r="AK7" s="166">
        <v>5501.47</v>
      </c>
      <c r="AL7" s="166">
        <v>4903.6400000000003</v>
      </c>
      <c r="AM7" s="166">
        <v>6184.67</v>
      </c>
      <c r="AN7" s="166">
        <v>6491.67</v>
      </c>
      <c r="AO7" s="166">
        <v>7290.04</v>
      </c>
      <c r="AP7" s="166">
        <v>10544.74</v>
      </c>
      <c r="AQ7" s="166">
        <v>8384.74</v>
      </c>
      <c r="AR7" s="166">
        <v>11392.74</v>
      </c>
      <c r="AS7" s="166">
        <v>11809.74</v>
      </c>
      <c r="AT7" s="166">
        <v>12114.84</v>
      </c>
      <c r="AU7" s="166">
        <v>10381.74</v>
      </c>
      <c r="AV7" s="166">
        <v>10402.64</v>
      </c>
      <c r="AW7" s="166">
        <v>8290.4500000000007</v>
      </c>
      <c r="AX7" s="166">
        <v>10030.61</v>
      </c>
      <c r="AY7" s="166">
        <v>10225.43</v>
      </c>
      <c r="AZ7" s="166">
        <v>13057.04</v>
      </c>
      <c r="BA7" s="166">
        <v>19736.96</v>
      </c>
      <c r="BB7" s="166">
        <v>24631.86</v>
      </c>
      <c r="BC7" s="166">
        <v>26347.18</v>
      </c>
      <c r="BD7" s="166">
        <v>28309.32</v>
      </c>
      <c r="BE7" s="166">
        <v>29978.67</v>
      </c>
      <c r="BF7" s="166">
        <v>33928.870000000003</v>
      </c>
      <c r="BG7" s="166">
        <v>35459.29</v>
      </c>
      <c r="BH7" s="166">
        <v>38161.56</v>
      </c>
      <c r="BI7" s="166">
        <v>34933.379999999997</v>
      </c>
      <c r="BJ7" s="166">
        <v>36159.269999999997</v>
      </c>
      <c r="BK7" s="166">
        <v>34560.71</v>
      </c>
      <c r="BL7" s="166">
        <v>35291.11</v>
      </c>
      <c r="BM7" s="166">
        <v>30079.98</v>
      </c>
      <c r="BN7" s="166">
        <v>30888.79</v>
      </c>
      <c r="BO7" s="166">
        <v>31475.34</v>
      </c>
      <c r="BP7" s="166">
        <v>36827.769999999997</v>
      </c>
      <c r="BQ7" s="166">
        <v>38592.5</v>
      </c>
      <c r="BR7" s="166">
        <v>45709.63</v>
      </c>
      <c r="BS7" s="166">
        <v>44686.23</v>
      </c>
      <c r="BT7" s="166">
        <v>45953.18</v>
      </c>
      <c r="BU7" s="166">
        <v>48736.95</v>
      </c>
      <c r="BV7" s="166">
        <v>45628.99</v>
      </c>
      <c r="BW7" s="166">
        <v>48967.43</v>
      </c>
      <c r="BX7" s="166">
        <v>48942.46</v>
      </c>
      <c r="BY7" s="166">
        <v>52136.27</v>
      </c>
      <c r="BZ7" s="166">
        <v>57570.3</v>
      </c>
      <c r="CA7" s="166">
        <v>58119.98</v>
      </c>
      <c r="CB7" s="166">
        <v>56507.57</v>
      </c>
      <c r="CC7" s="166">
        <v>48464.639999999999</v>
      </c>
      <c r="CD7" s="166">
        <v>54275.63</v>
      </c>
      <c r="CE7" s="166">
        <v>53543.5</v>
      </c>
      <c r="CF7" s="166">
        <v>55459.42</v>
      </c>
      <c r="CG7" s="166">
        <v>48178.09</v>
      </c>
      <c r="CH7" s="166">
        <v>57161.79</v>
      </c>
      <c r="CI7" s="166">
        <v>56363.74</v>
      </c>
      <c r="CJ7" s="166">
        <v>64924.02</v>
      </c>
      <c r="CK7" s="166">
        <v>65310.99</v>
      </c>
      <c r="CL7" s="166">
        <v>71512.929999999993</v>
      </c>
      <c r="CM7" s="166">
        <v>74346.820000000007</v>
      </c>
      <c r="CN7" s="166">
        <v>72617.39</v>
      </c>
      <c r="CO7" s="166">
        <v>69758.240000000005</v>
      </c>
      <c r="CP7" s="166">
        <v>78837.88</v>
      </c>
      <c r="CQ7" s="166">
        <v>77204.960000000006</v>
      </c>
      <c r="CR7" s="166">
        <v>77022.559999999998</v>
      </c>
      <c r="CS7" s="166">
        <v>77308.5</v>
      </c>
      <c r="CT7" s="166">
        <v>85594.67</v>
      </c>
      <c r="CU7" s="166">
        <v>83498.06</v>
      </c>
      <c r="CV7" s="166">
        <v>77669.47</v>
      </c>
      <c r="CW7" s="166">
        <v>75998.12</v>
      </c>
      <c r="CX7" s="166">
        <v>82651.820000000007</v>
      </c>
      <c r="CY7" s="166">
        <v>84669.8</v>
      </c>
      <c r="CZ7" s="166">
        <v>85309.58</v>
      </c>
      <c r="DA7" s="166">
        <v>88745.98</v>
      </c>
      <c r="DB7" s="166">
        <v>94593.79</v>
      </c>
      <c r="DC7" s="166">
        <v>95252.77</v>
      </c>
      <c r="DD7" s="166">
        <v>96069.35</v>
      </c>
      <c r="DE7" s="166">
        <v>96772.34</v>
      </c>
      <c r="DF7" s="166">
        <v>108233.94</v>
      </c>
      <c r="DG7" s="166">
        <v>114811.16</v>
      </c>
      <c r="DH7" s="166">
        <v>117417.67</v>
      </c>
      <c r="DI7" s="166">
        <v>130292.74</v>
      </c>
      <c r="DJ7" s="166">
        <v>128769.07</v>
      </c>
      <c r="DK7" s="166">
        <v>143032.03</v>
      </c>
      <c r="DL7" s="166">
        <v>159756.85</v>
      </c>
      <c r="DM7" s="166">
        <v>172630.81</v>
      </c>
      <c r="DN7" s="166">
        <v>174945.63</v>
      </c>
      <c r="DO7" s="166">
        <v>183358.2</v>
      </c>
      <c r="DP7" s="166">
        <v>182219.28</v>
      </c>
      <c r="DQ7" s="166">
        <v>183254.67</v>
      </c>
      <c r="DR7" s="166">
        <v>178683.21</v>
      </c>
      <c r="DS7" s="166">
        <v>183887.06</v>
      </c>
    </row>
    <row r="8" spans="1:123" x14ac:dyDescent="0.2">
      <c r="A8" s="166" t="s">
        <v>534</v>
      </c>
      <c r="B8" s="166" t="s">
        <v>418</v>
      </c>
      <c r="C8" s="166" t="s">
        <v>418</v>
      </c>
      <c r="D8" s="166" t="s">
        <v>418</v>
      </c>
      <c r="E8" s="166" t="s">
        <v>418</v>
      </c>
      <c r="F8" s="166" t="s">
        <v>418</v>
      </c>
      <c r="G8" s="166" t="s">
        <v>418</v>
      </c>
      <c r="H8" s="166" t="s">
        <v>418</v>
      </c>
      <c r="I8" s="166" t="s">
        <v>418</v>
      </c>
      <c r="J8" s="166" t="s">
        <v>418</v>
      </c>
      <c r="K8" s="166" t="s">
        <v>418</v>
      </c>
      <c r="L8" s="166" t="s">
        <v>418</v>
      </c>
      <c r="M8" s="166" t="s">
        <v>418</v>
      </c>
      <c r="N8" s="166" t="s">
        <v>418</v>
      </c>
      <c r="O8" s="166" t="s">
        <v>418</v>
      </c>
      <c r="P8" s="166" t="s">
        <v>418</v>
      </c>
      <c r="Q8" s="166">
        <v>3057.9</v>
      </c>
      <c r="R8" s="166">
        <v>3705.5</v>
      </c>
      <c r="S8" s="166">
        <v>4905.1000000000004</v>
      </c>
      <c r="T8" s="166">
        <v>4823.6000000000004</v>
      </c>
      <c r="U8" s="166">
        <v>5824</v>
      </c>
      <c r="V8" s="166">
        <v>7080.9</v>
      </c>
      <c r="W8" s="166">
        <v>7263.3</v>
      </c>
      <c r="X8" s="166">
        <v>6678.99</v>
      </c>
      <c r="Y8" s="166">
        <v>7344.4</v>
      </c>
      <c r="Z8" s="166">
        <v>8562.2999999999993</v>
      </c>
      <c r="AA8" s="166">
        <v>10997.73</v>
      </c>
      <c r="AB8" s="166">
        <v>12235.72</v>
      </c>
      <c r="AC8" s="166">
        <v>12483.98</v>
      </c>
      <c r="AD8" s="166">
        <v>9559.84</v>
      </c>
      <c r="AE8" s="166">
        <v>12121.18</v>
      </c>
      <c r="AF8" s="166">
        <v>12568.68</v>
      </c>
      <c r="AG8" s="166">
        <v>15849.4</v>
      </c>
      <c r="AH8" s="166">
        <v>14402.84</v>
      </c>
      <c r="AI8" s="166">
        <v>15639</v>
      </c>
      <c r="AJ8" s="166">
        <v>15979.54</v>
      </c>
      <c r="AK8" s="166">
        <v>16871.259999999998</v>
      </c>
      <c r="AL8" s="166">
        <v>17336.29</v>
      </c>
      <c r="AM8" s="166">
        <v>18175.89</v>
      </c>
      <c r="AN8" s="166">
        <v>19054.13</v>
      </c>
      <c r="AO8" s="166">
        <v>17855.900000000001</v>
      </c>
      <c r="AP8" s="166">
        <v>14845.73</v>
      </c>
      <c r="AQ8" s="166">
        <v>15471.06</v>
      </c>
      <c r="AR8" s="166">
        <v>15052.5</v>
      </c>
      <c r="AS8" s="166">
        <v>14340.57</v>
      </c>
      <c r="AT8" s="166">
        <v>13804.91</v>
      </c>
      <c r="AU8" s="166">
        <v>12601.31</v>
      </c>
      <c r="AV8" s="166">
        <v>12559.15</v>
      </c>
      <c r="AW8" s="166">
        <v>12599.85</v>
      </c>
      <c r="AX8" s="166">
        <v>17965.7</v>
      </c>
      <c r="AY8" s="166">
        <v>18280.060000000001</v>
      </c>
      <c r="AZ8" s="166">
        <v>17715.37</v>
      </c>
      <c r="BA8" s="166">
        <v>18155</v>
      </c>
      <c r="BB8" s="166">
        <v>21797.81</v>
      </c>
      <c r="BC8" s="166">
        <v>21117.34</v>
      </c>
      <c r="BD8" s="166">
        <v>21837.72</v>
      </c>
      <c r="BE8" s="166">
        <v>27445.66</v>
      </c>
      <c r="BF8" s="166">
        <v>46237.55</v>
      </c>
      <c r="BG8" s="166">
        <v>51517.9</v>
      </c>
      <c r="BH8" s="166">
        <v>57076.19</v>
      </c>
      <c r="BI8" s="166">
        <v>62312.47</v>
      </c>
      <c r="BJ8" s="166">
        <v>70315.179999999993</v>
      </c>
      <c r="BK8" s="166">
        <v>73889.56</v>
      </c>
      <c r="BL8" s="166">
        <v>77156.02</v>
      </c>
      <c r="BM8" s="166">
        <v>85244.64</v>
      </c>
      <c r="BN8" s="166">
        <v>87513</v>
      </c>
      <c r="BO8" s="166">
        <v>104715.4</v>
      </c>
      <c r="BP8" s="166">
        <v>107694.57</v>
      </c>
      <c r="BQ8" s="166">
        <v>109756.49</v>
      </c>
      <c r="BR8" s="166">
        <v>133575.48000000001</v>
      </c>
      <c r="BS8" s="166">
        <v>128765.51</v>
      </c>
      <c r="BT8" s="166">
        <v>133144.29</v>
      </c>
      <c r="BU8" s="166">
        <v>143517.38</v>
      </c>
      <c r="BV8" s="166">
        <v>150249.5</v>
      </c>
      <c r="BW8" s="166">
        <v>153479.67000000001</v>
      </c>
      <c r="BX8" s="166">
        <v>161487.95000000001</v>
      </c>
      <c r="BY8" s="166">
        <v>165473.60999999999</v>
      </c>
      <c r="BZ8" s="166">
        <v>176136.16</v>
      </c>
      <c r="CA8" s="166">
        <v>181296.85</v>
      </c>
      <c r="CB8" s="166">
        <v>185772.32</v>
      </c>
      <c r="CC8" s="166">
        <v>199174.28</v>
      </c>
      <c r="CD8" s="166">
        <v>208460.5</v>
      </c>
      <c r="CE8" s="166">
        <v>197164.89</v>
      </c>
      <c r="CF8" s="166">
        <v>198355.99</v>
      </c>
      <c r="CG8" s="166">
        <v>210375.73</v>
      </c>
      <c r="CH8" s="166">
        <v>215169.91</v>
      </c>
      <c r="CI8" s="166">
        <v>214886.31</v>
      </c>
      <c r="CJ8" s="166">
        <v>222119.58</v>
      </c>
      <c r="CK8" s="166">
        <v>228540.59</v>
      </c>
      <c r="CL8" s="166">
        <v>235937.84</v>
      </c>
      <c r="CM8" s="166">
        <v>244448.08</v>
      </c>
      <c r="CN8" s="166">
        <v>245240.16</v>
      </c>
      <c r="CO8" s="166">
        <v>249460.04</v>
      </c>
      <c r="CP8" s="166">
        <v>256480.77</v>
      </c>
      <c r="CQ8" s="166">
        <v>252432.72</v>
      </c>
      <c r="CR8" s="166">
        <v>263055.23</v>
      </c>
      <c r="CS8" s="166">
        <v>278382.98</v>
      </c>
      <c r="CT8" s="166">
        <v>278614.31</v>
      </c>
      <c r="CU8" s="166">
        <v>298358.73</v>
      </c>
      <c r="CV8" s="166">
        <v>326828.34999999998</v>
      </c>
      <c r="CW8" s="166">
        <v>335514.56</v>
      </c>
      <c r="CX8" s="166">
        <v>347586.93</v>
      </c>
      <c r="CY8" s="166">
        <v>383287.3</v>
      </c>
      <c r="CZ8" s="166">
        <v>413570.34</v>
      </c>
      <c r="DA8" s="166">
        <v>457261.49</v>
      </c>
      <c r="DB8" s="166">
        <v>459400.25</v>
      </c>
      <c r="DC8" s="166">
        <v>475268.22</v>
      </c>
      <c r="DD8" s="166">
        <v>493933.57</v>
      </c>
      <c r="DE8" s="166">
        <v>482136.03</v>
      </c>
      <c r="DF8" s="166">
        <v>466290.19</v>
      </c>
      <c r="DG8" s="166">
        <v>432988.5</v>
      </c>
      <c r="DH8" s="166">
        <v>442557.15</v>
      </c>
      <c r="DI8" s="166">
        <v>463816.28</v>
      </c>
      <c r="DJ8" s="166">
        <v>535621.59</v>
      </c>
      <c r="DK8" s="166">
        <v>561687.03</v>
      </c>
      <c r="DL8" s="166">
        <v>579422.27</v>
      </c>
      <c r="DM8" s="166">
        <v>612450.12</v>
      </c>
      <c r="DN8" s="166">
        <v>678133.38</v>
      </c>
      <c r="DO8" s="166">
        <v>693899.31</v>
      </c>
      <c r="DP8" s="166">
        <v>760233.69</v>
      </c>
      <c r="DQ8" s="166">
        <v>751768.49</v>
      </c>
      <c r="DR8" s="166">
        <v>780655.58</v>
      </c>
      <c r="DS8" s="166">
        <v>826802.92</v>
      </c>
    </row>
    <row r="9" spans="1:123" x14ac:dyDescent="0.2">
      <c r="A9" s="166" t="s">
        <v>535</v>
      </c>
      <c r="B9" s="166" t="s">
        <v>418</v>
      </c>
      <c r="C9" s="166" t="s">
        <v>418</v>
      </c>
      <c r="D9" s="166" t="s">
        <v>418</v>
      </c>
      <c r="E9" s="166" t="s">
        <v>418</v>
      </c>
      <c r="F9" s="166" t="s">
        <v>418</v>
      </c>
      <c r="G9" s="166" t="s">
        <v>418</v>
      </c>
      <c r="H9" s="166" t="s">
        <v>418</v>
      </c>
      <c r="I9" s="166" t="s">
        <v>418</v>
      </c>
      <c r="J9" s="166" t="s">
        <v>418</v>
      </c>
      <c r="K9" s="166" t="s">
        <v>418</v>
      </c>
      <c r="L9" s="166" t="s">
        <v>418</v>
      </c>
      <c r="M9" s="166" t="s">
        <v>418</v>
      </c>
      <c r="N9" s="166" t="s">
        <v>418</v>
      </c>
      <c r="O9" s="166" t="s">
        <v>418</v>
      </c>
      <c r="P9" s="166" t="s">
        <v>418</v>
      </c>
      <c r="Q9" s="166">
        <v>3867.16</v>
      </c>
      <c r="R9" s="166">
        <v>3871.16</v>
      </c>
      <c r="S9" s="166">
        <v>4256.16</v>
      </c>
      <c r="T9" s="166">
        <v>5099.16</v>
      </c>
      <c r="U9" s="166">
        <v>3887.16</v>
      </c>
      <c r="V9" s="166">
        <v>1947.16</v>
      </c>
      <c r="W9" s="166">
        <v>1796.58</v>
      </c>
      <c r="X9" s="166">
        <v>995.98</v>
      </c>
      <c r="Y9" s="166">
        <v>3745.36</v>
      </c>
      <c r="Z9" s="166">
        <v>3395.36</v>
      </c>
      <c r="AA9" s="166">
        <v>3245.32</v>
      </c>
      <c r="AB9" s="166">
        <v>1942.32</v>
      </c>
      <c r="AC9" s="166">
        <v>1219.26</v>
      </c>
      <c r="AD9" s="166">
        <v>3900.46</v>
      </c>
      <c r="AE9" s="166">
        <v>3021.46</v>
      </c>
      <c r="AF9" s="166">
        <v>4071.96</v>
      </c>
      <c r="AG9" s="166">
        <v>1589.66</v>
      </c>
      <c r="AH9" s="166">
        <v>2572.08</v>
      </c>
      <c r="AI9" s="166">
        <v>1577.66</v>
      </c>
      <c r="AJ9" s="166">
        <v>1495.86</v>
      </c>
      <c r="AK9" s="166">
        <v>2771.44</v>
      </c>
      <c r="AL9" s="166">
        <v>1556.64</v>
      </c>
      <c r="AM9" s="166">
        <v>2952.54</v>
      </c>
      <c r="AN9" s="166">
        <v>3153.74</v>
      </c>
      <c r="AO9" s="166">
        <v>4222.6400000000003</v>
      </c>
      <c r="AP9" s="166">
        <v>7141.04</v>
      </c>
      <c r="AQ9" s="166">
        <v>4981.74</v>
      </c>
      <c r="AR9" s="166">
        <v>8029.14</v>
      </c>
      <c r="AS9" s="166">
        <v>8562.0400000000009</v>
      </c>
      <c r="AT9" s="166">
        <v>8088.54</v>
      </c>
      <c r="AU9" s="166">
        <v>6848.54</v>
      </c>
      <c r="AV9" s="166">
        <v>6146.14</v>
      </c>
      <c r="AW9" s="166">
        <v>6431.75</v>
      </c>
      <c r="AX9" s="166">
        <v>7870.08</v>
      </c>
      <c r="AY9" s="166">
        <v>8231.17</v>
      </c>
      <c r="AZ9" s="166">
        <v>11251.06</v>
      </c>
      <c r="BA9" s="166">
        <v>16411.52</v>
      </c>
      <c r="BB9" s="166">
        <v>20027.439999999999</v>
      </c>
      <c r="BC9" s="166">
        <v>20135.87</v>
      </c>
      <c r="BD9" s="166">
        <v>23343.34</v>
      </c>
      <c r="BE9" s="166">
        <v>25004.38</v>
      </c>
      <c r="BF9" s="166">
        <v>27213.919999999998</v>
      </c>
      <c r="BG9" s="166">
        <v>27596.560000000001</v>
      </c>
      <c r="BH9" s="166">
        <v>29730.77</v>
      </c>
      <c r="BI9" s="166">
        <v>26303.91</v>
      </c>
      <c r="BJ9" s="166">
        <v>25885.64</v>
      </c>
      <c r="BK9" s="166">
        <v>23958.32</v>
      </c>
      <c r="BL9" s="166">
        <v>25839.19</v>
      </c>
      <c r="BM9" s="166">
        <v>19668.21</v>
      </c>
      <c r="BN9" s="166">
        <v>18916.990000000002</v>
      </c>
      <c r="BO9" s="166">
        <v>19413.650000000001</v>
      </c>
      <c r="BP9" s="166">
        <v>24971.17</v>
      </c>
      <c r="BQ9" s="166">
        <v>23183.23</v>
      </c>
      <c r="BR9" s="166">
        <v>27508.89</v>
      </c>
      <c r="BS9" s="166">
        <v>24983.84</v>
      </c>
      <c r="BT9" s="166">
        <v>26093.4</v>
      </c>
      <c r="BU9" s="166">
        <v>29834.81</v>
      </c>
      <c r="BV9" s="166">
        <v>25225.61</v>
      </c>
      <c r="BW9" s="166">
        <v>29759.31</v>
      </c>
      <c r="BX9" s="166">
        <v>31528.58</v>
      </c>
      <c r="BY9" s="166">
        <v>34987.32</v>
      </c>
      <c r="BZ9" s="166">
        <v>39667.07</v>
      </c>
      <c r="CA9" s="166">
        <v>41335.33</v>
      </c>
      <c r="CB9" s="166">
        <v>40034.9</v>
      </c>
      <c r="CC9" s="166">
        <v>33581.89</v>
      </c>
      <c r="CD9" s="166">
        <v>38532.730000000003</v>
      </c>
      <c r="CE9" s="166">
        <v>37963.1</v>
      </c>
      <c r="CF9" s="166">
        <v>40446.99</v>
      </c>
      <c r="CG9" s="166">
        <v>35274</v>
      </c>
      <c r="CH9" s="166">
        <v>43890.26</v>
      </c>
      <c r="CI9" s="166">
        <v>42757.48</v>
      </c>
      <c r="CJ9" s="166">
        <v>50913.27</v>
      </c>
      <c r="CK9" s="166">
        <v>49950.04</v>
      </c>
      <c r="CL9" s="166">
        <v>54825.41</v>
      </c>
      <c r="CM9" s="166">
        <v>57842.03</v>
      </c>
      <c r="CN9" s="166">
        <v>56931.18</v>
      </c>
      <c r="CO9" s="166">
        <v>54033.94</v>
      </c>
      <c r="CP9" s="166">
        <v>61652.43</v>
      </c>
      <c r="CQ9" s="166">
        <v>60558.25</v>
      </c>
      <c r="CR9" s="166">
        <v>60512.45</v>
      </c>
      <c r="CS9" s="166">
        <v>59586.01</v>
      </c>
      <c r="CT9" s="166">
        <v>67702.44</v>
      </c>
      <c r="CU9" s="166">
        <v>65545.440000000002</v>
      </c>
      <c r="CV9" s="166">
        <v>60636.65</v>
      </c>
      <c r="CW9" s="166">
        <v>57301.79</v>
      </c>
      <c r="CX9" s="166">
        <v>64110.42</v>
      </c>
      <c r="CY9" s="166">
        <v>64854.32</v>
      </c>
      <c r="CZ9" s="166">
        <v>65323.28</v>
      </c>
      <c r="DA9" s="166">
        <v>65804.47</v>
      </c>
      <c r="DB9" s="166">
        <v>70670.14</v>
      </c>
      <c r="DC9" s="166">
        <v>70729.56</v>
      </c>
      <c r="DD9" s="166">
        <v>71776.570000000007</v>
      </c>
      <c r="DE9" s="166">
        <v>73414.960000000006</v>
      </c>
      <c r="DF9" s="166">
        <v>84788.77</v>
      </c>
      <c r="DG9" s="166">
        <v>90831.23</v>
      </c>
      <c r="DH9" s="166">
        <v>91465.48</v>
      </c>
      <c r="DI9" s="166">
        <v>105130.93</v>
      </c>
      <c r="DJ9" s="166">
        <v>101751.07</v>
      </c>
      <c r="DK9" s="166">
        <v>116386.72</v>
      </c>
      <c r="DL9" s="166">
        <v>131349.74</v>
      </c>
      <c r="DM9" s="166">
        <v>141438.63</v>
      </c>
      <c r="DN9" s="166">
        <v>144569.70000000001</v>
      </c>
      <c r="DO9" s="166">
        <v>151351.37</v>
      </c>
      <c r="DP9" s="166">
        <v>146866.65</v>
      </c>
      <c r="DQ9" s="166">
        <v>145092.18</v>
      </c>
      <c r="DR9" s="166">
        <v>142942.75</v>
      </c>
      <c r="DS9" s="166">
        <v>146463.04000000001</v>
      </c>
    </row>
    <row r="10" spans="1:123" x14ac:dyDescent="0.2">
      <c r="A10" s="166" t="s">
        <v>536</v>
      </c>
      <c r="B10" s="166" t="s">
        <v>418</v>
      </c>
      <c r="C10" s="166" t="s">
        <v>418</v>
      </c>
      <c r="D10" s="166" t="s">
        <v>418</v>
      </c>
      <c r="E10" s="166" t="s">
        <v>418</v>
      </c>
      <c r="F10" s="166" t="s">
        <v>418</v>
      </c>
      <c r="G10" s="166" t="s">
        <v>418</v>
      </c>
      <c r="H10" s="166" t="s">
        <v>418</v>
      </c>
      <c r="I10" s="166" t="s">
        <v>418</v>
      </c>
      <c r="J10" s="166" t="s">
        <v>418</v>
      </c>
      <c r="K10" s="166" t="s">
        <v>418</v>
      </c>
      <c r="L10" s="166" t="s">
        <v>418</v>
      </c>
      <c r="M10" s="166" t="s">
        <v>418</v>
      </c>
      <c r="N10" s="166" t="s">
        <v>418</v>
      </c>
      <c r="O10" s="166" t="s">
        <v>418</v>
      </c>
      <c r="P10" s="166" t="s">
        <v>418</v>
      </c>
      <c r="Q10" s="166" t="s">
        <v>532</v>
      </c>
      <c r="R10" s="166" t="s">
        <v>532</v>
      </c>
      <c r="S10" s="166" t="s">
        <v>532</v>
      </c>
      <c r="T10" s="166" t="s">
        <v>532</v>
      </c>
      <c r="U10" s="166" t="s">
        <v>532</v>
      </c>
      <c r="V10" s="166" t="s">
        <v>532</v>
      </c>
      <c r="W10" s="166" t="s">
        <v>532</v>
      </c>
      <c r="X10" s="166" t="s">
        <v>532</v>
      </c>
      <c r="Y10" s="166" t="s">
        <v>532</v>
      </c>
      <c r="Z10" s="166" t="s">
        <v>532</v>
      </c>
      <c r="AA10" s="166" t="s">
        <v>532</v>
      </c>
      <c r="AB10" s="166" t="s">
        <v>532</v>
      </c>
      <c r="AC10" s="166" t="s">
        <v>532</v>
      </c>
      <c r="AD10" s="166" t="s">
        <v>532</v>
      </c>
      <c r="AE10" s="166" t="s">
        <v>532</v>
      </c>
      <c r="AF10" s="166" t="s">
        <v>532</v>
      </c>
      <c r="AG10" s="166" t="s">
        <v>532</v>
      </c>
      <c r="AH10" s="166" t="s">
        <v>532</v>
      </c>
      <c r="AI10" s="166" t="s">
        <v>532</v>
      </c>
      <c r="AJ10" s="166" t="s">
        <v>532</v>
      </c>
      <c r="AK10" s="166" t="s">
        <v>532</v>
      </c>
      <c r="AL10" s="166" t="s">
        <v>532</v>
      </c>
      <c r="AM10" s="166" t="s">
        <v>532</v>
      </c>
      <c r="AN10" s="166" t="s">
        <v>532</v>
      </c>
      <c r="AO10" s="166" t="s">
        <v>532</v>
      </c>
      <c r="AP10" s="166" t="s">
        <v>532</v>
      </c>
      <c r="AQ10" s="166" t="s">
        <v>532</v>
      </c>
      <c r="AR10" s="166" t="s">
        <v>532</v>
      </c>
      <c r="AS10" s="166" t="s">
        <v>532</v>
      </c>
      <c r="AT10" s="166" t="s">
        <v>532</v>
      </c>
      <c r="AU10" s="166" t="s">
        <v>532</v>
      </c>
      <c r="AV10" s="166" t="s">
        <v>532</v>
      </c>
      <c r="AW10" s="166" t="s">
        <v>532</v>
      </c>
      <c r="AX10" s="166" t="s">
        <v>532</v>
      </c>
      <c r="AY10" s="166" t="s">
        <v>532</v>
      </c>
      <c r="AZ10" s="166" t="s">
        <v>532</v>
      </c>
      <c r="BA10" s="166" t="s">
        <v>532</v>
      </c>
      <c r="BB10" s="166" t="s">
        <v>532</v>
      </c>
      <c r="BC10" s="166" t="s">
        <v>532</v>
      </c>
      <c r="BD10" s="166" t="s">
        <v>532</v>
      </c>
      <c r="BE10" s="166" t="s">
        <v>532</v>
      </c>
      <c r="BF10" s="166" t="s">
        <v>532</v>
      </c>
      <c r="BG10" s="166" t="s">
        <v>532</v>
      </c>
      <c r="BH10" s="166" t="s">
        <v>532</v>
      </c>
      <c r="BI10" s="166" t="s">
        <v>532</v>
      </c>
      <c r="BJ10" s="166" t="s">
        <v>532</v>
      </c>
      <c r="BK10" s="166" t="s">
        <v>532</v>
      </c>
      <c r="BL10" s="166" t="s">
        <v>532</v>
      </c>
      <c r="BM10" s="166" t="s">
        <v>532</v>
      </c>
      <c r="BN10" s="166" t="s">
        <v>532</v>
      </c>
      <c r="BO10" s="166" t="s">
        <v>532</v>
      </c>
      <c r="BP10" s="166" t="s">
        <v>532</v>
      </c>
      <c r="BQ10" s="166" t="s">
        <v>532</v>
      </c>
      <c r="BR10" s="166" t="s">
        <v>532</v>
      </c>
      <c r="BS10" s="166" t="s">
        <v>532</v>
      </c>
      <c r="BT10" s="166" t="s">
        <v>532</v>
      </c>
      <c r="BU10" s="166" t="s">
        <v>532</v>
      </c>
      <c r="BV10" s="166" t="s">
        <v>532</v>
      </c>
      <c r="BW10" s="166" t="s">
        <v>532</v>
      </c>
      <c r="BX10" s="166" t="s">
        <v>532</v>
      </c>
      <c r="BY10" s="166" t="s">
        <v>532</v>
      </c>
      <c r="BZ10" s="166" t="s">
        <v>532</v>
      </c>
      <c r="CA10" s="166" t="s">
        <v>532</v>
      </c>
      <c r="CB10" s="166" t="s">
        <v>532</v>
      </c>
      <c r="CC10" s="166" t="s">
        <v>532</v>
      </c>
      <c r="CD10" s="166" t="s">
        <v>532</v>
      </c>
      <c r="CE10" s="166" t="s">
        <v>532</v>
      </c>
      <c r="CF10" s="166" t="s">
        <v>532</v>
      </c>
      <c r="CG10" s="166" t="s">
        <v>532</v>
      </c>
      <c r="CH10" s="166" t="s">
        <v>532</v>
      </c>
      <c r="CI10" s="166" t="s">
        <v>532</v>
      </c>
      <c r="CJ10" s="166" t="s">
        <v>532</v>
      </c>
      <c r="CK10" s="166" t="s">
        <v>532</v>
      </c>
      <c r="CL10" s="166" t="s">
        <v>532</v>
      </c>
      <c r="CM10" s="166" t="s">
        <v>532</v>
      </c>
      <c r="CN10" s="166" t="s">
        <v>532</v>
      </c>
      <c r="CO10" s="166" t="s">
        <v>532</v>
      </c>
      <c r="CP10" s="166" t="s">
        <v>532</v>
      </c>
      <c r="CQ10" s="166" t="s">
        <v>532</v>
      </c>
      <c r="CR10" s="166" t="s">
        <v>532</v>
      </c>
      <c r="CS10" s="166" t="s">
        <v>532</v>
      </c>
      <c r="CT10" s="166" t="s">
        <v>532</v>
      </c>
      <c r="CU10" s="166" t="s">
        <v>532</v>
      </c>
      <c r="CV10" s="166" t="s">
        <v>532</v>
      </c>
      <c r="CW10" s="166" t="s">
        <v>532</v>
      </c>
      <c r="CX10" s="166" t="s">
        <v>532</v>
      </c>
      <c r="CY10" s="166" t="s">
        <v>532</v>
      </c>
      <c r="CZ10" s="166" t="s">
        <v>532</v>
      </c>
      <c r="DA10" s="166" t="s">
        <v>532</v>
      </c>
      <c r="DB10" s="166" t="s">
        <v>532</v>
      </c>
      <c r="DC10" s="166" t="s">
        <v>532</v>
      </c>
      <c r="DD10" s="166" t="s">
        <v>532</v>
      </c>
      <c r="DE10" s="166" t="s">
        <v>532</v>
      </c>
      <c r="DF10" s="166" t="s">
        <v>532</v>
      </c>
      <c r="DG10" s="166" t="s">
        <v>532</v>
      </c>
      <c r="DH10" s="166" t="s">
        <v>532</v>
      </c>
      <c r="DI10" s="166" t="s">
        <v>532</v>
      </c>
      <c r="DJ10" s="166" t="s">
        <v>532</v>
      </c>
      <c r="DK10" s="166" t="s">
        <v>532</v>
      </c>
      <c r="DL10" s="166" t="s">
        <v>532</v>
      </c>
      <c r="DM10" s="166" t="s">
        <v>532</v>
      </c>
      <c r="DN10" s="166" t="s">
        <v>532</v>
      </c>
      <c r="DO10" s="166" t="s">
        <v>532</v>
      </c>
      <c r="DP10" s="166" t="s">
        <v>532</v>
      </c>
      <c r="DQ10" s="166" t="s">
        <v>532</v>
      </c>
      <c r="DR10" s="166" t="s">
        <v>532</v>
      </c>
      <c r="DS10" s="166" t="s">
        <v>532</v>
      </c>
    </row>
    <row r="11" spans="1:123" x14ac:dyDescent="0.2">
      <c r="A11" s="166" t="s">
        <v>537</v>
      </c>
      <c r="B11" s="166" t="s">
        <v>418</v>
      </c>
      <c r="C11" s="166" t="s">
        <v>418</v>
      </c>
      <c r="D11" s="166" t="s">
        <v>418</v>
      </c>
      <c r="E11" s="166" t="s">
        <v>418</v>
      </c>
      <c r="F11" s="166" t="s">
        <v>418</v>
      </c>
      <c r="G11" s="166" t="s">
        <v>418</v>
      </c>
      <c r="H11" s="166" t="s">
        <v>418</v>
      </c>
      <c r="I11" s="166" t="s">
        <v>418</v>
      </c>
      <c r="J11" s="166" t="s">
        <v>418</v>
      </c>
      <c r="K11" s="166" t="s">
        <v>418</v>
      </c>
      <c r="L11" s="166" t="s">
        <v>418</v>
      </c>
      <c r="M11" s="166" t="s">
        <v>418</v>
      </c>
      <c r="N11" s="166" t="s">
        <v>418</v>
      </c>
      <c r="O11" s="166" t="s">
        <v>418</v>
      </c>
      <c r="P11" s="166" t="s">
        <v>418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  <c r="Y11" s="166">
        <v>0</v>
      </c>
      <c r="Z11" s="166">
        <v>0</v>
      </c>
      <c r="AA11" s="166">
        <v>0</v>
      </c>
      <c r="AB11" s="166">
        <v>0</v>
      </c>
      <c r="AC11" s="166">
        <v>0</v>
      </c>
      <c r="AD11" s="166">
        <v>0</v>
      </c>
      <c r="AE11" s="166">
        <v>0</v>
      </c>
      <c r="AF11" s="166">
        <v>0</v>
      </c>
      <c r="AG11" s="166">
        <v>0</v>
      </c>
      <c r="AH11" s="166">
        <v>0</v>
      </c>
      <c r="AI11" s="166">
        <v>0</v>
      </c>
      <c r="AJ11" s="166">
        <v>0</v>
      </c>
      <c r="AK11" s="166">
        <v>0</v>
      </c>
      <c r="AL11" s="166">
        <v>0</v>
      </c>
      <c r="AM11" s="166">
        <v>0</v>
      </c>
      <c r="AN11" s="166">
        <v>0</v>
      </c>
      <c r="AO11" s="166">
        <v>0</v>
      </c>
      <c r="AP11" s="166">
        <v>0</v>
      </c>
      <c r="AQ11" s="166">
        <v>0</v>
      </c>
      <c r="AR11" s="166">
        <v>0</v>
      </c>
      <c r="AS11" s="166">
        <v>0</v>
      </c>
      <c r="AT11" s="166">
        <v>0</v>
      </c>
      <c r="AU11" s="166">
        <v>0</v>
      </c>
      <c r="AV11" s="166">
        <v>0</v>
      </c>
      <c r="AW11" s="166">
        <v>0</v>
      </c>
      <c r="AX11" s="166">
        <v>0</v>
      </c>
      <c r="AY11" s="166">
        <v>0</v>
      </c>
      <c r="AZ11" s="166">
        <v>0</v>
      </c>
      <c r="BA11" s="166">
        <v>0</v>
      </c>
      <c r="BB11" s="166">
        <v>0</v>
      </c>
      <c r="BC11" s="166">
        <v>0</v>
      </c>
      <c r="BD11" s="166">
        <v>0</v>
      </c>
      <c r="BE11" s="166">
        <v>0</v>
      </c>
      <c r="BF11" s="166">
        <v>5.45</v>
      </c>
      <c r="BG11" s="166">
        <v>10.9</v>
      </c>
      <c r="BH11" s="166">
        <v>16.350000000000001</v>
      </c>
      <c r="BI11" s="166">
        <v>21.8</v>
      </c>
      <c r="BJ11" s="166">
        <v>31.63</v>
      </c>
      <c r="BK11" s="166">
        <v>41.45</v>
      </c>
      <c r="BL11" s="166">
        <v>51.28</v>
      </c>
      <c r="BM11" s="166">
        <v>61.1</v>
      </c>
      <c r="BN11" s="166">
        <v>68.150000000000006</v>
      </c>
      <c r="BO11" s="166">
        <v>75.2</v>
      </c>
      <c r="BP11" s="166">
        <v>82.25</v>
      </c>
      <c r="BQ11" s="166">
        <v>89.3</v>
      </c>
      <c r="BR11" s="166">
        <v>99.1</v>
      </c>
      <c r="BS11" s="166">
        <v>108.9</v>
      </c>
      <c r="BT11" s="166">
        <v>118.69</v>
      </c>
      <c r="BU11" s="166">
        <v>128.49</v>
      </c>
      <c r="BV11" s="166">
        <v>137.41</v>
      </c>
      <c r="BW11" s="166">
        <v>146.33000000000001</v>
      </c>
      <c r="BX11" s="166">
        <v>155.25</v>
      </c>
      <c r="BY11" s="166">
        <v>164.17</v>
      </c>
      <c r="BZ11" s="166">
        <v>173.67</v>
      </c>
      <c r="CA11" s="166">
        <v>183.17</v>
      </c>
      <c r="CB11" s="166">
        <v>192.67</v>
      </c>
      <c r="CC11" s="166">
        <v>202.17</v>
      </c>
      <c r="CD11" s="166">
        <v>210.07</v>
      </c>
      <c r="CE11" s="166">
        <v>226.77</v>
      </c>
      <c r="CF11" s="166">
        <v>244.37</v>
      </c>
      <c r="CG11" s="166">
        <v>258.97000000000003</v>
      </c>
      <c r="CH11" s="166">
        <v>271.37</v>
      </c>
      <c r="CI11" s="166">
        <v>296.17</v>
      </c>
      <c r="CJ11" s="166">
        <v>305.77</v>
      </c>
      <c r="CK11" s="166">
        <v>303.17</v>
      </c>
      <c r="CL11" s="166">
        <v>309.27</v>
      </c>
      <c r="CM11" s="166">
        <v>337.37</v>
      </c>
      <c r="CN11" s="166">
        <v>349.57</v>
      </c>
      <c r="CO11" s="166">
        <v>358.17</v>
      </c>
      <c r="CP11" s="166">
        <v>365.27</v>
      </c>
      <c r="CQ11" s="166">
        <v>375.77</v>
      </c>
      <c r="CR11" s="166">
        <v>383.57</v>
      </c>
      <c r="CS11" s="166">
        <v>413.4</v>
      </c>
      <c r="CT11" s="166">
        <v>417.3</v>
      </c>
      <c r="CU11" s="166">
        <v>424.63</v>
      </c>
      <c r="CV11" s="166">
        <v>432.5</v>
      </c>
      <c r="CW11" s="166">
        <v>449.3</v>
      </c>
      <c r="CX11" s="166">
        <v>452.8</v>
      </c>
      <c r="CY11" s="166">
        <v>465.5</v>
      </c>
      <c r="CZ11" s="166">
        <v>527.70000000000005</v>
      </c>
      <c r="DA11" s="166">
        <v>575.32000000000005</v>
      </c>
      <c r="DB11" s="166">
        <v>574.12</v>
      </c>
      <c r="DC11" s="166">
        <v>576.12</v>
      </c>
      <c r="DD11" s="166">
        <v>576.52</v>
      </c>
      <c r="DE11" s="166">
        <v>581.32000000000005</v>
      </c>
      <c r="DF11" s="166">
        <v>581.22</v>
      </c>
      <c r="DG11" s="166">
        <v>572.82000000000005</v>
      </c>
      <c r="DH11" s="166">
        <v>564.52</v>
      </c>
      <c r="DI11" s="166">
        <v>570.22</v>
      </c>
      <c r="DJ11" s="166">
        <v>557.22</v>
      </c>
      <c r="DK11" s="166">
        <v>535.52</v>
      </c>
      <c r="DL11" s="166">
        <v>496.52</v>
      </c>
      <c r="DM11" s="166">
        <v>455.92</v>
      </c>
      <c r="DN11" s="166">
        <v>494.33</v>
      </c>
      <c r="DO11" s="166">
        <v>468.44</v>
      </c>
      <c r="DP11" s="166">
        <v>519.04</v>
      </c>
      <c r="DQ11" s="166">
        <v>228.84</v>
      </c>
      <c r="DR11" s="166">
        <v>171.54</v>
      </c>
      <c r="DS11" s="166">
        <v>171.57</v>
      </c>
    </row>
    <row r="12" spans="1:123" x14ac:dyDescent="0.2">
      <c r="A12" s="166" t="s">
        <v>536</v>
      </c>
      <c r="B12" s="166" t="s">
        <v>418</v>
      </c>
      <c r="C12" s="166" t="s">
        <v>418</v>
      </c>
      <c r="D12" s="166" t="s">
        <v>418</v>
      </c>
      <c r="E12" s="166" t="s">
        <v>418</v>
      </c>
      <c r="F12" s="166" t="s">
        <v>418</v>
      </c>
      <c r="G12" s="166" t="s">
        <v>418</v>
      </c>
      <c r="H12" s="166" t="s">
        <v>418</v>
      </c>
      <c r="I12" s="166" t="s">
        <v>418</v>
      </c>
      <c r="J12" s="166" t="s">
        <v>418</v>
      </c>
      <c r="K12" s="166" t="s">
        <v>418</v>
      </c>
      <c r="L12" s="166" t="s">
        <v>418</v>
      </c>
      <c r="M12" s="166" t="s">
        <v>418</v>
      </c>
      <c r="N12" s="166" t="s">
        <v>418</v>
      </c>
      <c r="O12" s="166" t="s">
        <v>418</v>
      </c>
      <c r="P12" s="166" t="s">
        <v>418</v>
      </c>
      <c r="Q12" s="166" t="s">
        <v>532</v>
      </c>
      <c r="R12" s="166" t="s">
        <v>532</v>
      </c>
      <c r="S12" s="166" t="s">
        <v>532</v>
      </c>
      <c r="T12" s="166" t="s">
        <v>532</v>
      </c>
      <c r="U12" s="166" t="s">
        <v>532</v>
      </c>
      <c r="V12" s="166" t="s">
        <v>532</v>
      </c>
      <c r="W12" s="166" t="s">
        <v>532</v>
      </c>
      <c r="X12" s="166" t="s">
        <v>532</v>
      </c>
      <c r="Y12" s="166" t="s">
        <v>532</v>
      </c>
      <c r="Z12" s="166" t="s">
        <v>532</v>
      </c>
      <c r="AA12" s="166" t="s">
        <v>532</v>
      </c>
      <c r="AB12" s="166" t="s">
        <v>532</v>
      </c>
      <c r="AC12" s="166" t="s">
        <v>532</v>
      </c>
      <c r="AD12" s="166" t="s">
        <v>532</v>
      </c>
      <c r="AE12" s="166" t="s">
        <v>532</v>
      </c>
      <c r="AF12" s="166" t="s">
        <v>532</v>
      </c>
      <c r="AG12" s="166" t="s">
        <v>532</v>
      </c>
      <c r="AH12" s="166" t="s">
        <v>532</v>
      </c>
      <c r="AI12" s="166" t="s">
        <v>532</v>
      </c>
      <c r="AJ12" s="166" t="s">
        <v>532</v>
      </c>
      <c r="AK12" s="166" t="s">
        <v>532</v>
      </c>
      <c r="AL12" s="166" t="s">
        <v>532</v>
      </c>
      <c r="AM12" s="166" t="s">
        <v>532</v>
      </c>
      <c r="AN12" s="166" t="s">
        <v>532</v>
      </c>
      <c r="AO12" s="166" t="s">
        <v>532</v>
      </c>
      <c r="AP12" s="166" t="s">
        <v>532</v>
      </c>
      <c r="AQ12" s="166" t="s">
        <v>532</v>
      </c>
      <c r="AR12" s="166" t="s">
        <v>532</v>
      </c>
      <c r="AS12" s="166" t="s">
        <v>532</v>
      </c>
      <c r="AT12" s="166" t="s">
        <v>532</v>
      </c>
      <c r="AU12" s="166" t="s">
        <v>532</v>
      </c>
      <c r="AV12" s="166" t="s">
        <v>532</v>
      </c>
      <c r="AW12" s="166" t="s">
        <v>532</v>
      </c>
      <c r="AX12" s="166" t="s">
        <v>532</v>
      </c>
      <c r="AY12" s="166" t="s">
        <v>532</v>
      </c>
      <c r="AZ12" s="166" t="s">
        <v>532</v>
      </c>
      <c r="BA12" s="166" t="s">
        <v>532</v>
      </c>
      <c r="BB12" s="166" t="s">
        <v>532</v>
      </c>
      <c r="BC12" s="166" t="s">
        <v>532</v>
      </c>
      <c r="BD12" s="166" t="s">
        <v>532</v>
      </c>
      <c r="BE12" s="166" t="s">
        <v>532</v>
      </c>
      <c r="BF12" s="166" t="s">
        <v>532</v>
      </c>
      <c r="BG12" s="166" t="s">
        <v>532</v>
      </c>
      <c r="BH12" s="166" t="s">
        <v>532</v>
      </c>
      <c r="BI12" s="166" t="s">
        <v>532</v>
      </c>
      <c r="BJ12" s="166" t="s">
        <v>532</v>
      </c>
      <c r="BK12" s="166" t="s">
        <v>532</v>
      </c>
      <c r="BL12" s="166" t="s">
        <v>532</v>
      </c>
      <c r="BM12" s="166" t="s">
        <v>532</v>
      </c>
      <c r="BN12" s="166" t="s">
        <v>532</v>
      </c>
      <c r="BO12" s="166" t="s">
        <v>532</v>
      </c>
      <c r="BP12" s="166" t="s">
        <v>532</v>
      </c>
      <c r="BQ12" s="166" t="s">
        <v>532</v>
      </c>
      <c r="BR12" s="166" t="s">
        <v>532</v>
      </c>
      <c r="BS12" s="166" t="s">
        <v>532</v>
      </c>
      <c r="BT12" s="166" t="s">
        <v>532</v>
      </c>
      <c r="BU12" s="166" t="s">
        <v>532</v>
      </c>
      <c r="BV12" s="166" t="s">
        <v>532</v>
      </c>
      <c r="BW12" s="166" t="s">
        <v>532</v>
      </c>
      <c r="BX12" s="166" t="s">
        <v>532</v>
      </c>
      <c r="BY12" s="166" t="s">
        <v>532</v>
      </c>
      <c r="BZ12" s="166" t="s">
        <v>532</v>
      </c>
      <c r="CA12" s="166" t="s">
        <v>532</v>
      </c>
      <c r="CB12" s="166" t="s">
        <v>532</v>
      </c>
      <c r="CC12" s="166" t="s">
        <v>532</v>
      </c>
      <c r="CD12" s="166" t="s">
        <v>532</v>
      </c>
      <c r="CE12" s="166" t="s">
        <v>532</v>
      </c>
      <c r="CF12" s="166" t="s">
        <v>532</v>
      </c>
      <c r="CG12" s="166" t="s">
        <v>532</v>
      </c>
      <c r="CH12" s="166" t="s">
        <v>532</v>
      </c>
      <c r="CI12" s="166" t="s">
        <v>532</v>
      </c>
      <c r="CJ12" s="166" t="s">
        <v>532</v>
      </c>
      <c r="CK12" s="166" t="s">
        <v>532</v>
      </c>
      <c r="CL12" s="166" t="s">
        <v>532</v>
      </c>
      <c r="CM12" s="166" t="s">
        <v>532</v>
      </c>
      <c r="CN12" s="166" t="s">
        <v>532</v>
      </c>
      <c r="CO12" s="166" t="s">
        <v>532</v>
      </c>
      <c r="CP12" s="166" t="s">
        <v>532</v>
      </c>
      <c r="CQ12" s="166" t="s">
        <v>532</v>
      </c>
      <c r="CR12" s="166" t="s">
        <v>532</v>
      </c>
      <c r="CS12" s="166" t="s">
        <v>532</v>
      </c>
      <c r="CT12" s="166" t="s">
        <v>532</v>
      </c>
      <c r="CU12" s="166" t="s">
        <v>532</v>
      </c>
      <c r="CV12" s="166" t="s">
        <v>532</v>
      </c>
      <c r="CW12" s="166" t="s">
        <v>532</v>
      </c>
      <c r="CX12" s="166" t="s">
        <v>532</v>
      </c>
      <c r="CY12" s="166" t="s">
        <v>532</v>
      </c>
      <c r="CZ12" s="166" t="s">
        <v>532</v>
      </c>
      <c r="DA12" s="166" t="s">
        <v>532</v>
      </c>
      <c r="DB12" s="166" t="s">
        <v>532</v>
      </c>
      <c r="DC12" s="166" t="s">
        <v>532</v>
      </c>
      <c r="DD12" s="166" t="s">
        <v>532</v>
      </c>
      <c r="DE12" s="166" t="s">
        <v>532</v>
      </c>
      <c r="DF12" s="166" t="s">
        <v>532</v>
      </c>
      <c r="DG12" s="166" t="s">
        <v>532</v>
      </c>
      <c r="DH12" s="166" t="s">
        <v>532</v>
      </c>
      <c r="DI12" s="166" t="s">
        <v>532</v>
      </c>
      <c r="DJ12" s="166" t="s">
        <v>532</v>
      </c>
      <c r="DK12" s="166" t="s">
        <v>532</v>
      </c>
      <c r="DL12" s="166" t="s">
        <v>532</v>
      </c>
      <c r="DM12" s="166" t="s">
        <v>532</v>
      </c>
      <c r="DN12" s="166" t="s">
        <v>532</v>
      </c>
      <c r="DO12" s="166" t="s">
        <v>532</v>
      </c>
      <c r="DP12" s="166" t="s">
        <v>532</v>
      </c>
      <c r="DQ12" s="166" t="s">
        <v>532</v>
      </c>
      <c r="DR12" s="166" t="s">
        <v>532</v>
      </c>
      <c r="DS12" s="166" t="s">
        <v>532</v>
      </c>
    </row>
    <row r="13" spans="1:123" x14ac:dyDescent="0.2">
      <c r="A13" s="166" t="s">
        <v>537</v>
      </c>
      <c r="B13" s="166" t="s">
        <v>418</v>
      </c>
      <c r="C13" s="166" t="s">
        <v>418</v>
      </c>
      <c r="D13" s="166" t="s">
        <v>418</v>
      </c>
      <c r="E13" s="166" t="s">
        <v>418</v>
      </c>
      <c r="F13" s="166" t="s">
        <v>418</v>
      </c>
      <c r="G13" s="166" t="s">
        <v>418</v>
      </c>
      <c r="H13" s="166" t="s">
        <v>418</v>
      </c>
      <c r="I13" s="166" t="s">
        <v>418</v>
      </c>
      <c r="J13" s="166" t="s">
        <v>418</v>
      </c>
      <c r="K13" s="166" t="s">
        <v>418</v>
      </c>
      <c r="L13" s="166" t="s">
        <v>418</v>
      </c>
      <c r="M13" s="166" t="s">
        <v>418</v>
      </c>
      <c r="N13" s="166" t="s">
        <v>418</v>
      </c>
      <c r="O13" s="166" t="s">
        <v>418</v>
      </c>
      <c r="P13" s="166" t="s">
        <v>418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166">
        <v>0</v>
      </c>
      <c r="AJ13" s="166">
        <v>0</v>
      </c>
      <c r="AK13" s="166">
        <v>0</v>
      </c>
      <c r="AL13" s="166">
        <v>0</v>
      </c>
      <c r="AM13" s="166">
        <v>0</v>
      </c>
      <c r="AN13" s="166">
        <v>0</v>
      </c>
      <c r="AO13" s="166">
        <v>0</v>
      </c>
      <c r="AP13" s="166">
        <v>0</v>
      </c>
      <c r="AQ13" s="166">
        <v>0</v>
      </c>
      <c r="AR13" s="166">
        <v>0</v>
      </c>
      <c r="AS13" s="166">
        <v>0</v>
      </c>
      <c r="AT13" s="166">
        <v>0</v>
      </c>
      <c r="AU13" s="166">
        <v>0</v>
      </c>
      <c r="AV13" s="166">
        <v>0</v>
      </c>
      <c r="AW13" s="166">
        <v>0</v>
      </c>
      <c r="AX13" s="166">
        <v>0</v>
      </c>
      <c r="AY13" s="166">
        <v>0</v>
      </c>
      <c r="AZ13" s="166">
        <v>0</v>
      </c>
      <c r="BA13" s="166">
        <v>0</v>
      </c>
      <c r="BB13" s="166">
        <v>0</v>
      </c>
      <c r="BC13" s="166">
        <v>0</v>
      </c>
      <c r="BD13" s="166">
        <v>0</v>
      </c>
      <c r="BE13" s="166">
        <v>0</v>
      </c>
      <c r="BF13" s="166">
        <v>5.45</v>
      </c>
      <c r="BG13" s="166">
        <v>10.9</v>
      </c>
      <c r="BH13" s="166">
        <v>16.350000000000001</v>
      </c>
      <c r="BI13" s="166">
        <v>21.8</v>
      </c>
      <c r="BJ13" s="166">
        <v>31.63</v>
      </c>
      <c r="BK13" s="166">
        <v>41.45</v>
      </c>
      <c r="BL13" s="166">
        <v>51.28</v>
      </c>
      <c r="BM13" s="166">
        <v>61.1</v>
      </c>
      <c r="BN13" s="166">
        <v>68.150000000000006</v>
      </c>
      <c r="BO13" s="166">
        <v>75.2</v>
      </c>
      <c r="BP13" s="166">
        <v>82.25</v>
      </c>
      <c r="BQ13" s="166">
        <v>89.3</v>
      </c>
      <c r="BR13" s="166">
        <v>99.1</v>
      </c>
      <c r="BS13" s="166">
        <v>108.9</v>
      </c>
      <c r="BT13" s="166">
        <v>118.69</v>
      </c>
      <c r="BU13" s="166">
        <v>128.49</v>
      </c>
      <c r="BV13" s="166">
        <v>137.41</v>
      </c>
      <c r="BW13" s="166">
        <v>146.33000000000001</v>
      </c>
      <c r="BX13" s="166">
        <v>155.25</v>
      </c>
      <c r="BY13" s="166">
        <v>164.17</v>
      </c>
      <c r="BZ13" s="166">
        <v>173.67</v>
      </c>
      <c r="CA13" s="166">
        <v>183.17</v>
      </c>
      <c r="CB13" s="166">
        <v>192.67</v>
      </c>
      <c r="CC13" s="166">
        <v>202.17</v>
      </c>
      <c r="CD13" s="166">
        <v>210.07</v>
      </c>
      <c r="CE13" s="166">
        <v>226.77</v>
      </c>
      <c r="CF13" s="166">
        <v>244.37</v>
      </c>
      <c r="CG13" s="166">
        <v>258.97000000000003</v>
      </c>
      <c r="CH13" s="166">
        <v>271.37</v>
      </c>
      <c r="CI13" s="166">
        <v>296.17</v>
      </c>
      <c r="CJ13" s="166">
        <v>305.77</v>
      </c>
      <c r="CK13" s="166">
        <v>303.17</v>
      </c>
      <c r="CL13" s="166">
        <v>309.27</v>
      </c>
      <c r="CM13" s="166">
        <v>337.37</v>
      </c>
      <c r="CN13" s="166">
        <v>349.57</v>
      </c>
      <c r="CO13" s="166">
        <v>358.17</v>
      </c>
      <c r="CP13" s="166">
        <v>365.27</v>
      </c>
      <c r="CQ13" s="166">
        <v>375.77</v>
      </c>
      <c r="CR13" s="166">
        <v>383.57</v>
      </c>
      <c r="CS13" s="166">
        <v>413.4</v>
      </c>
      <c r="CT13" s="166">
        <v>417.3</v>
      </c>
      <c r="CU13" s="166">
        <v>424.63</v>
      </c>
      <c r="CV13" s="166">
        <v>432.5</v>
      </c>
      <c r="CW13" s="166">
        <v>449.3</v>
      </c>
      <c r="CX13" s="166">
        <v>452.8</v>
      </c>
      <c r="CY13" s="166">
        <v>465.5</v>
      </c>
      <c r="CZ13" s="166">
        <v>527.70000000000005</v>
      </c>
      <c r="DA13" s="166">
        <v>575.32000000000005</v>
      </c>
      <c r="DB13" s="166">
        <v>574.12</v>
      </c>
      <c r="DC13" s="166">
        <v>576.12</v>
      </c>
      <c r="DD13" s="166">
        <v>576.52</v>
      </c>
      <c r="DE13" s="166">
        <v>581.32000000000005</v>
      </c>
      <c r="DF13" s="166">
        <v>581.22</v>
      </c>
      <c r="DG13" s="166">
        <v>572.82000000000005</v>
      </c>
      <c r="DH13" s="166">
        <v>564.52</v>
      </c>
      <c r="DI13" s="166">
        <v>570.22</v>
      </c>
      <c r="DJ13" s="166">
        <v>557.22</v>
      </c>
      <c r="DK13" s="166">
        <v>535.52</v>
      </c>
      <c r="DL13" s="166">
        <v>496.52</v>
      </c>
      <c r="DM13" s="166">
        <v>455.92</v>
      </c>
      <c r="DN13" s="166">
        <v>494.33</v>
      </c>
      <c r="DO13" s="166">
        <v>468.44</v>
      </c>
      <c r="DP13" s="166">
        <v>519.04</v>
      </c>
      <c r="DQ13" s="166">
        <v>228.84</v>
      </c>
      <c r="DR13" s="166">
        <v>171.54</v>
      </c>
      <c r="DS13" s="166">
        <v>171.57</v>
      </c>
    </row>
    <row r="14" spans="1:123" x14ac:dyDescent="0.2">
      <c r="A14" s="166" t="s">
        <v>535</v>
      </c>
      <c r="B14" s="166" t="s">
        <v>418</v>
      </c>
      <c r="C14" s="166" t="s">
        <v>418</v>
      </c>
      <c r="D14" s="166" t="s">
        <v>418</v>
      </c>
      <c r="E14" s="166" t="s">
        <v>418</v>
      </c>
      <c r="F14" s="166" t="s">
        <v>418</v>
      </c>
      <c r="G14" s="166" t="s">
        <v>418</v>
      </c>
      <c r="H14" s="166" t="s">
        <v>418</v>
      </c>
      <c r="I14" s="166" t="s">
        <v>418</v>
      </c>
      <c r="J14" s="166" t="s">
        <v>418</v>
      </c>
      <c r="K14" s="166" t="s">
        <v>418</v>
      </c>
      <c r="L14" s="166" t="s">
        <v>418</v>
      </c>
      <c r="M14" s="166" t="s">
        <v>418</v>
      </c>
      <c r="N14" s="166" t="s">
        <v>418</v>
      </c>
      <c r="O14" s="166" t="s">
        <v>418</v>
      </c>
      <c r="P14" s="166" t="s">
        <v>418</v>
      </c>
      <c r="Q14" s="166">
        <v>3867.16</v>
      </c>
      <c r="R14" s="166">
        <v>3871.16</v>
      </c>
      <c r="S14" s="166">
        <v>4256.16</v>
      </c>
      <c r="T14" s="166">
        <v>5099.16</v>
      </c>
      <c r="U14" s="166">
        <v>3887.16</v>
      </c>
      <c r="V14" s="166">
        <v>1947.16</v>
      </c>
      <c r="W14" s="166">
        <v>1796.58</v>
      </c>
      <c r="X14" s="166">
        <v>995.98</v>
      </c>
      <c r="Y14" s="166">
        <v>3745.36</v>
      </c>
      <c r="Z14" s="166">
        <v>3395.36</v>
      </c>
      <c r="AA14" s="166">
        <v>3245.32</v>
      </c>
      <c r="AB14" s="166">
        <v>1942.32</v>
      </c>
      <c r="AC14" s="166">
        <v>1219.26</v>
      </c>
      <c r="AD14" s="166">
        <v>3900.46</v>
      </c>
      <c r="AE14" s="166">
        <v>3021.46</v>
      </c>
      <c r="AF14" s="166">
        <v>4071.96</v>
      </c>
      <c r="AG14" s="166">
        <v>1589.66</v>
      </c>
      <c r="AH14" s="166">
        <v>2572.08</v>
      </c>
      <c r="AI14" s="166">
        <v>1577.66</v>
      </c>
      <c r="AJ14" s="166">
        <v>1495.86</v>
      </c>
      <c r="AK14" s="166">
        <v>2771.44</v>
      </c>
      <c r="AL14" s="166">
        <v>1556.64</v>
      </c>
      <c r="AM14" s="166">
        <v>2952.54</v>
      </c>
      <c r="AN14" s="166">
        <v>3153.74</v>
      </c>
      <c r="AO14" s="166">
        <v>4222.6400000000003</v>
      </c>
      <c r="AP14" s="166">
        <v>7141.04</v>
      </c>
      <c r="AQ14" s="166">
        <v>4981.74</v>
      </c>
      <c r="AR14" s="166">
        <v>8029.14</v>
      </c>
      <c r="AS14" s="166">
        <v>8562.0400000000009</v>
      </c>
      <c r="AT14" s="166">
        <v>8088.54</v>
      </c>
      <c r="AU14" s="166">
        <v>6848.54</v>
      </c>
      <c r="AV14" s="166">
        <v>6146.14</v>
      </c>
      <c r="AW14" s="166">
        <v>6431.75</v>
      </c>
      <c r="AX14" s="166">
        <v>7870.08</v>
      </c>
      <c r="AY14" s="166">
        <v>8231.17</v>
      </c>
      <c r="AZ14" s="166">
        <v>11251.06</v>
      </c>
      <c r="BA14" s="166">
        <v>16411.52</v>
      </c>
      <c r="BB14" s="166">
        <v>20027.439999999999</v>
      </c>
      <c r="BC14" s="166">
        <v>20135.87</v>
      </c>
      <c r="BD14" s="166">
        <v>23343.34</v>
      </c>
      <c r="BE14" s="166">
        <v>25004.38</v>
      </c>
      <c r="BF14" s="166">
        <v>27213.919999999998</v>
      </c>
      <c r="BG14" s="166">
        <v>27596.560000000001</v>
      </c>
      <c r="BH14" s="166">
        <v>29730.77</v>
      </c>
      <c r="BI14" s="166">
        <v>26303.91</v>
      </c>
      <c r="BJ14" s="166">
        <v>25885.64</v>
      </c>
      <c r="BK14" s="166">
        <v>23958.32</v>
      </c>
      <c r="BL14" s="166">
        <v>25839.19</v>
      </c>
      <c r="BM14" s="166">
        <v>19668.21</v>
      </c>
      <c r="BN14" s="166">
        <v>18916.990000000002</v>
      </c>
      <c r="BO14" s="166">
        <v>19413.650000000001</v>
      </c>
      <c r="BP14" s="166">
        <v>24971.17</v>
      </c>
      <c r="BQ14" s="166">
        <v>23183.23</v>
      </c>
      <c r="BR14" s="166">
        <v>27508.89</v>
      </c>
      <c r="BS14" s="166">
        <v>24983.84</v>
      </c>
      <c r="BT14" s="166">
        <v>26093.4</v>
      </c>
      <c r="BU14" s="166">
        <v>29834.81</v>
      </c>
      <c r="BV14" s="166">
        <v>25225.61</v>
      </c>
      <c r="BW14" s="166">
        <v>29759.31</v>
      </c>
      <c r="BX14" s="166">
        <v>31528.58</v>
      </c>
      <c r="BY14" s="166">
        <v>34987.32</v>
      </c>
      <c r="BZ14" s="166">
        <v>39667.07</v>
      </c>
      <c r="CA14" s="166">
        <v>41335.33</v>
      </c>
      <c r="CB14" s="166">
        <v>40034.9</v>
      </c>
      <c r="CC14" s="166">
        <v>33581.89</v>
      </c>
      <c r="CD14" s="166">
        <v>38532.730000000003</v>
      </c>
      <c r="CE14" s="166">
        <v>37963.1</v>
      </c>
      <c r="CF14" s="166">
        <v>40446.99</v>
      </c>
      <c r="CG14" s="166">
        <v>35274</v>
      </c>
      <c r="CH14" s="166">
        <v>43890.26</v>
      </c>
      <c r="CI14" s="166">
        <v>42757.48</v>
      </c>
      <c r="CJ14" s="166">
        <v>50913.27</v>
      </c>
      <c r="CK14" s="166">
        <v>49950.04</v>
      </c>
      <c r="CL14" s="166">
        <v>54825.41</v>
      </c>
      <c r="CM14" s="166">
        <v>57842.03</v>
      </c>
      <c r="CN14" s="166">
        <v>56931.18</v>
      </c>
      <c r="CO14" s="166">
        <v>54033.94</v>
      </c>
      <c r="CP14" s="166">
        <v>61652.43</v>
      </c>
      <c r="CQ14" s="166">
        <v>60558.25</v>
      </c>
      <c r="CR14" s="166">
        <v>60512.45</v>
      </c>
      <c r="CS14" s="166">
        <v>59586.01</v>
      </c>
      <c r="CT14" s="166">
        <v>67702.44</v>
      </c>
      <c r="CU14" s="166">
        <v>65545.440000000002</v>
      </c>
      <c r="CV14" s="166">
        <v>60636.65</v>
      </c>
      <c r="CW14" s="166">
        <v>57301.79</v>
      </c>
      <c r="CX14" s="166">
        <v>64110.42</v>
      </c>
      <c r="CY14" s="166">
        <v>64854.32</v>
      </c>
      <c r="CZ14" s="166">
        <v>65323.28</v>
      </c>
      <c r="DA14" s="166">
        <v>65804.47</v>
      </c>
      <c r="DB14" s="166">
        <v>70670.14</v>
      </c>
      <c r="DC14" s="166">
        <v>70729.56</v>
      </c>
      <c r="DD14" s="166">
        <v>71776.570000000007</v>
      </c>
      <c r="DE14" s="166">
        <v>73414.960000000006</v>
      </c>
      <c r="DF14" s="166">
        <v>84788.77</v>
      </c>
      <c r="DG14" s="166">
        <v>90831.23</v>
      </c>
      <c r="DH14" s="166">
        <v>91465.48</v>
      </c>
      <c r="DI14" s="166">
        <v>105130.93</v>
      </c>
      <c r="DJ14" s="166">
        <v>101751.07</v>
      </c>
      <c r="DK14" s="166">
        <v>116386.72</v>
      </c>
      <c r="DL14" s="166">
        <v>131349.74</v>
      </c>
      <c r="DM14" s="166">
        <v>141438.63</v>
      </c>
      <c r="DN14" s="166">
        <v>144569.70000000001</v>
      </c>
      <c r="DO14" s="166">
        <v>151351.37</v>
      </c>
      <c r="DP14" s="166">
        <v>146866.65</v>
      </c>
      <c r="DQ14" s="166">
        <v>145092.18</v>
      </c>
      <c r="DR14" s="166">
        <v>142942.75</v>
      </c>
      <c r="DS14" s="166">
        <v>146463.04000000001</v>
      </c>
    </row>
    <row r="15" spans="1:123" x14ac:dyDescent="0.2">
      <c r="A15" s="166" t="s">
        <v>538</v>
      </c>
      <c r="B15" s="166" t="s">
        <v>418</v>
      </c>
      <c r="C15" s="166" t="s">
        <v>418</v>
      </c>
      <c r="D15" s="166" t="s">
        <v>418</v>
      </c>
      <c r="E15" s="166" t="s">
        <v>418</v>
      </c>
      <c r="F15" s="166" t="s">
        <v>418</v>
      </c>
      <c r="G15" s="166" t="s">
        <v>418</v>
      </c>
      <c r="H15" s="166" t="s">
        <v>418</v>
      </c>
      <c r="I15" s="166" t="s">
        <v>418</v>
      </c>
      <c r="J15" s="166" t="s">
        <v>418</v>
      </c>
      <c r="K15" s="166" t="s">
        <v>418</v>
      </c>
      <c r="L15" s="166" t="s">
        <v>418</v>
      </c>
      <c r="M15" s="166" t="s">
        <v>418</v>
      </c>
      <c r="N15" s="166" t="s">
        <v>418</v>
      </c>
      <c r="O15" s="166" t="s">
        <v>418</v>
      </c>
      <c r="P15" s="166" t="s">
        <v>418</v>
      </c>
      <c r="Q15" s="166">
        <v>3057.9</v>
      </c>
      <c r="R15" s="166">
        <v>3705.5</v>
      </c>
      <c r="S15" s="166">
        <v>4905.1000000000004</v>
      </c>
      <c r="T15" s="166">
        <v>4823.6000000000004</v>
      </c>
      <c r="U15" s="166">
        <v>5824</v>
      </c>
      <c r="V15" s="166">
        <v>7080.9</v>
      </c>
      <c r="W15" s="166">
        <v>7263.3</v>
      </c>
      <c r="X15" s="166">
        <v>6678.99</v>
      </c>
      <c r="Y15" s="166">
        <v>7344.4</v>
      </c>
      <c r="Z15" s="166">
        <v>8562.2999999999993</v>
      </c>
      <c r="AA15" s="166">
        <v>10997.73</v>
      </c>
      <c r="AB15" s="166">
        <v>12235.72</v>
      </c>
      <c r="AC15" s="166">
        <v>12482.98</v>
      </c>
      <c r="AD15" s="166">
        <v>9558.84</v>
      </c>
      <c r="AE15" s="166">
        <v>12119.18</v>
      </c>
      <c r="AF15" s="166">
        <v>12562.58</v>
      </c>
      <c r="AG15" s="166">
        <v>15837.7</v>
      </c>
      <c r="AH15" s="166">
        <v>14387.64</v>
      </c>
      <c r="AI15" s="166">
        <v>15613.8</v>
      </c>
      <c r="AJ15" s="166">
        <v>15930.34</v>
      </c>
      <c r="AK15" s="166">
        <v>16810.57</v>
      </c>
      <c r="AL15" s="166">
        <v>17272.09</v>
      </c>
      <c r="AM15" s="166">
        <v>18093.849999999999</v>
      </c>
      <c r="AN15" s="166">
        <v>18959.419999999998</v>
      </c>
      <c r="AO15" s="166">
        <v>17762.43</v>
      </c>
      <c r="AP15" s="166">
        <v>14752.1</v>
      </c>
      <c r="AQ15" s="166">
        <v>13589.38</v>
      </c>
      <c r="AR15" s="166">
        <v>13190.99</v>
      </c>
      <c r="AS15" s="166">
        <v>12439.06</v>
      </c>
      <c r="AT15" s="166">
        <v>11911.69</v>
      </c>
      <c r="AU15" s="166">
        <v>10714.29</v>
      </c>
      <c r="AV15" s="166">
        <v>10678.11</v>
      </c>
      <c r="AW15" s="166">
        <v>10745.66</v>
      </c>
      <c r="AX15" s="166">
        <v>16141</v>
      </c>
      <c r="AY15" s="166">
        <v>16762.18</v>
      </c>
      <c r="AZ15" s="166">
        <v>16015.57</v>
      </c>
      <c r="BA15" s="166">
        <v>16220.81</v>
      </c>
      <c r="BB15" s="166">
        <v>19459.060000000001</v>
      </c>
      <c r="BC15" s="166">
        <v>19033.349999999999</v>
      </c>
      <c r="BD15" s="166">
        <v>19492.48</v>
      </c>
      <c r="BE15" s="166">
        <v>25643.62</v>
      </c>
      <c r="BF15" s="166">
        <v>43316.4</v>
      </c>
      <c r="BG15" s="166">
        <v>48583.64</v>
      </c>
      <c r="BH15" s="166">
        <v>54152.53</v>
      </c>
      <c r="BI15" s="166">
        <v>59403.22</v>
      </c>
      <c r="BJ15" s="166">
        <v>67367.75</v>
      </c>
      <c r="BK15" s="166">
        <v>71071.25</v>
      </c>
      <c r="BL15" s="166">
        <v>74140.98</v>
      </c>
      <c r="BM15" s="166">
        <v>82174.09</v>
      </c>
      <c r="BN15" s="166">
        <v>84384.82</v>
      </c>
      <c r="BO15" s="166">
        <v>101786.48</v>
      </c>
      <c r="BP15" s="166">
        <v>104621.43</v>
      </c>
      <c r="BQ15" s="166">
        <v>106475.09</v>
      </c>
      <c r="BR15" s="166">
        <v>130185.44</v>
      </c>
      <c r="BS15" s="166">
        <v>125654.81</v>
      </c>
      <c r="BT15" s="166">
        <v>129819.42</v>
      </c>
      <c r="BU15" s="166">
        <v>140308.22</v>
      </c>
      <c r="BV15" s="166">
        <v>146937.42000000001</v>
      </c>
      <c r="BW15" s="166">
        <v>150425.68</v>
      </c>
      <c r="BX15" s="166">
        <v>158317.1</v>
      </c>
      <c r="BY15" s="166">
        <v>162319.20000000001</v>
      </c>
      <c r="BZ15" s="166">
        <v>173034.74</v>
      </c>
      <c r="CA15" s="166">
        <v>178245.9</v>
      </c>
      <c r="CB15" s="166">
        <v>182722.93</v>
      </c>
      <c r="CC15" s="166">
        <v>196108.38</v>
      </c>
      <c r="CD15" s="166">
        <v>205456.63</v>
      </c>
      <c r="CE15" s="166">
        <v>194111.77</v>
      </c>
      <c r="CF15" s="166">
        <v>195316.72</v>
      </c>
      <c r="CG15" s="166">
        <v>207357.22</v>
      </c>
      <c r="CH15" s="166">
        <v>212161.16</v>
      </c>
      <c r="CI15" s="166">
        <v>211896.57</v>
      </c>
      <c r="CJ15" s="166">
        <v>219105.55</v>
      </c>
      <c r="CK15" s="166">
        <v>225533.63</v>
      </c>
      <c r="CL15" s="166">
        <v>232979.46</v>
      </c>
      <c r="CM15" s="166">
        <v>241492.46</v>
      </c>
      <c r="CN15" s="166">
        <v>242294.21</v>
      </c>
      <c r="CO15" s="166">
        <v>246562.95</v>
      </c>
      <c r="CP15" s="166">
        <v>253620.12</v>
      </c>
      <c r="CQ15" s="166">
        <v>249592.38</v>
      </c>
      <c r="CR15" s="166">
        <v>260241.57</v>
      </c>
      <c r="CS15" s="166">
        <v>275570.14</v>
      </c>
      <c r="CT15" s="166">
        <v>275812.27</v>
      </c>
      <c r="CU15" s="166">
        <v>295593.78999999998</v>
      </c>
      <c r="CV15" s="166">
        <v>324040.98</v>
      </c>
      <c r="CW15" s="166">
        <v>332740.28000000003</v>
      </c>
      <c r="CX15" s="166">
        <v>344830.49</v>
      </c>
      <c r="CY15" s="166">
        <v>381121.29</v>
      </c>
      <c r="CZ15" s="166">
        <v>411417.61</v>
      </c>
      <c r="DA15" s="166">
        <v>455126.84</v>
      </c>
      <c r="DB15" s="166">
        <v>457218.64</v>
      </c>
      <c r="DC15" s="166">
        <v>473094.53</v>
      </c>
      <c r="DD15" s="166">
        <v>491772.51</v>
      </c>
      <c r="DE15" s="166">
        <v>480027.49</v>
      </c>
      <c r="DF15" s="166">
        <v>464192.95</v>
      </c>
      <c r="DG15" s="166">
        <v>430908.45</v>
      </c>
      <c r="DH15" s="166">
        <v>440477.03</v>
      </c>
      <c r="DI15" s="166">
        <v>461827.29</v>
      </c>
      <c r="DJ15" s="166">
        <v>533643.53</v>
      </c>
      <c r="DK15" s="166">
        <v>559295.56000000006</v>
      </c>
      <c r="DL15" s="166">
        <v>577028.77</v>
      </c>
      <c r="DM15" s="166">
        <v>610075.80000000005</v>
      </c>
      <c r="DN15" s="166">
        <v>675325.31</v>
      </c>
      <c r="DO15" s="166">
        <v>691079.52</v>
      </c>
      <c r="DP15" s="166">
        <v>757386.03</v>
      </c>
      <c r="DQ15" s="166">
        <v>748927.51</v>
      </c>
      <c r="DR15" s="166">
        <v>777868.92</v>
      </c>
      <c r="DS15" s="166">
        <v>824032.87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CU216"/>
  <sheetViews>
    <sheetView tabSelected="1" topLeftCell="BI32" zoomScaleNormal="100" workbookViewId="0">
      <pane ySplit="1245" topLeftCell="A128" activePane="bottomLeft"/>
      <selection activeCell="A34" sqref="A34"/>
      <selection pane="bottomLeft" activeCell="CT136" sqref="CT136"/>
    </sheetView>
  </sheetViews>
  <sheetFormatPr defaultColWidth="11.42578125" defaultRowHeight="12" customHeight="1" x14ac:dyDescent="0.2"/>
  <cols>
    <col min="1" max="1" width="28.85546875" style="2" customWidth="1"/>
    <col min="2" max="2" width="12.5703125" style="102" customWidth="1"/>
    <col min="3" max="4" width="4.140625" style="102" customWidth="1"/>
    <col min="5" max="5" width="15.140625" style="102" bestFit="1" customWidth="1"/>
    <col min="6" max="7" width="4.140625" style="102" customWidth="1"/>
    <col min="8" max="8" width="12.5703125" style="102" customWidth="1"/>
    <col min="9" max="10" width="4.140625" style="102" customWidth="1"/>
    <col min="11" max="11" width="12.5703125" style="102" customWidth="1"/>
    <col min="12" max="13" width="4.140625" style="102" customWidth="1"/>
    <col min="14" max="14" width="14" style="102" customWidth="1"/>
    <col min="15" max="16" width="4.140625" style="102" customWidth="1"/>
    <col min="17" max="17" width="12.5703125" style="102" customWidth="1"/>
    <col min="18" max="19" width="4.140625" style="102" customWidth="1"/>
    <col min="20" max="20" width="12.5703125" style="102" customWidth="1"/>
    <col min="21" max="22" width="4.140625" style="102" customWidth="1"/>
    <col min="23" max="23" width="12.5703125" style="102" customWidth="1"/>
    <col min="24" max="25" width="4.140625" style="102" customWidth="1"/>
    <col min="26" max="26" width="12.5703125" style="102" customWidth="1"/>
    <col min="27" max="28" width="4.140625" style="102" customWidth="1"/>
    <col min="29" max="29" width="12.5703125" style="102" customWidth="1"/>
    <col min="30" max="31" width="4.140625" style="102" customWidth="1"/>
    <col min="32" max="32" width="12.5703125" style="102" customWidth="1"/>
    <col min="33" max="34" width="4.140625" style="102" customWidth="1"/>
    <col min="35" max="35" width="12.5703125" style="102" customWidth="1"/>
    <col min="36" max="37" width="4.140625" style="102" customWidth="1"/>
    <col min="38" max="38" width="12.5703125" style="102" customWidth="1"/>
    <col min="39" max="40" width="4.140625" style="102" customWidth="1"/>
    <col min="41" max="41" width="14.42578125" style="102" customWidth="1"/>
    <col min="42" max="43" width="4.140625" style="102" customWidth="1"/>
    <col min="44" max="44" width="11.42578125" style="102"/>
    <col min="45" max="46" width="4.140625" style="102" customWidth="1"/>
    <col min="47" max="47" width="11.42578125" style="102"/>
    <col min="48" max="49" width="4.140625" style="102" customWidth="1"/>
    <col min="50" max="50" width="11.42578125" style="102"/>
    <col min="51" max="52" width="4.140625" style="102" customWidth="1"/>
    <col min="53" max="53" width="11.42578125" style="102"/>
    <col min="54" max="55" width="4.140625" style="102" customWidth="1"/>
    <col min="56" max="56" width="11.42578125" style="102"/>
    <col min="57" max="58" width="4.140625" style="102" customWidth="1"/>
    <col min="59" max="59" width="11.42578125" style="102"/>
    <col min="60" max="61" width="4.140625" style="102" customWidth="1"/>
    <col min="62" max="62" width="11.42578125" style="102"/>
    <col min="63" max="64" width="4.140625" style="102" customWidth="1"/>
    <col min="65" max="65" width="11.42578125" style="102"/>
    <col min="66" max="67" width="4.140625" style="102" customWidth="1"/>
    <col min="68" max="68" width="11.42578125" style="102"/>
    <col min="69" max="70" width="4.140625" style="102" customWidth="1"/>
    <col min="71" max="71" width="11.42578125" style="102"/>
    <col min="72" max="73" width="4.140625" style="102" customWidth="1"/>
    <col min="74" max="74" width="11.42578125" style="102"/>
    <col min="75" max="76" width="4.140625" style="102" customWidth="1"/>
    <col min="77" max="77" width="11.42578125" style="102"/>
    <col min="78" max="79" width="4.140625" style="102" customWidth="1"/>
    <col min="80" max="80" width="11.42578125" style="102"/>
    <col min="81" max="82" width="4.140625" style="102" customWidth="1"/>
    <col min="83" max="83" width="11.42578125" style="102"/>
    <col min="84" max="85" width="4.140625" style="102" customWidth="1"/>
    <col min="86" max="86" width="11.42578125" style="102"/>
    <col min="87" max="88" width="4.140625" style="102" customWidth="1"/>
    <col min="89" max="89" width="11.42578125" style="102"/>
    <col min="90" max="91" width="4.140625" style="102" customWidth="1"/>
    <col min="92" max="92" width="11.42578125" style="102"/>
    <col min="93" max="94" width="4.140625" style="102" customWidth="1"/>
    <col min="95" max="95" width="11.42578125" style="102"/>
    <col min="96" max="96" width="4.140625" style="102" customWidth="1"/>
    <col min="97" max="97" width="4.140625" style="2" customWidth="1"/>
    <col min="98" max="16384" width="11.42578125" style="2"/>
  </cols>
  <sheetData>
    <row r="1" spans="1:97" ht="19.5" customHeight="1" thickBot="1" x14ac:dyDescent="0.25">
      <c r="A1" s="4" t="s">
        <v>59</v>
      </c>
      <c r="B1" s="99"/>
      <c r="C1" s="99"/>
      <c r="D1" s="99"/>
      <c r="E1" s="100"/>
      <c r="F1" s="99"/>
      <c r="G1" s="99"/>
      <c r="H1" s="101"/>
      <c r="I1" s="99"/>
      <c r="J1" s="99"/>
      <c r="K1" s="101"/>
      <c r="L1" s="99"/>
      <c r="M1" s="99"/>
      <c r="N1" s="100"/>
      <c r="O1" s="99"/>
      <c r="P1" s="99"/>
      <c r="Q1" s="100"/>
      <c r="R1" s="99"/>
      <c r="S1" s="99"/>
      <c r="T1" s="100"/>
      <c r="U1" s="99"/>
      <c r="V1" s="99"/>
      <c r="W1" s="100"/>
      <c r="X1" s="99"/>
      <c r="Y1" s="99"/>
      <c r="Z1" s="99"/>
      <c r="AA1" s="99"/>
      <c r="AB1" s="99"/>
      <c r="AC1" s="101"/>
      <c r="AD1" s="99"/>
      <c r="AE1" s="99"/>
      <c r="AG1" s="99"/>
      <c r="AH1" s="99"/>
      <c r="AI1" s="101"/>
      <c r="AJ1" s="99"/>
      <c r="AK1" s="99"/>
      <c r="AL1" s="101"/>
      <c r="AM1" s="99"/>
      <c r="AN1" s="99"/>
      <c r="AO1" s="103"/>
      <c r="AP1" s="99"/>
      <c r="AQ1" s="99"/>
      <c r="AS1" s="99"/>
      <c r="AT1" s="99"/>
      <c r="AV1" s="99"/>
      <c r="AW1" s="99"/>
      <c r="AY1" s="99"/>
      <c r="AZ1" s="99"/>
      <c r="BB1" s="99"/>
      <c r="BC1" s="99"/>
      <c r="BE1" s="99"/>
      <c r="BF1" s="99"/>
      <c r="BH1" s="99"/>
      <c r="BI1" s="99"/>
      <c r="BK1" s="99"/>
      <c r="BL1" s="99"/>
      <c r="BN1" s="99"/>
      <c r="BO1" s="99"/>
      <c r="BQ1" s="99"/>
      <c r="BR1" s="99"/>
      <c r="BT1" s="99"/>
      <c r="BU1" s="99"/>
      <c r="BW1" s="99"/>
      <c r="BX1" s="99"/>
      <c r="BZ1" s="99"/>
      <c r="CA1" s="99"/>
      <c r="CC1" s="99"/>
      <c r="CD1" s="99"/>
      <c r="CF1" s="99"/>
      <c r="CG1" s="99"/>
      <c r="CI1" s="99"/>
      <c r="CJ1" s="99"/>
      <c r="CL1" s="99"/>
      <c r="CM1" s="99"/>
      <c r="CO1" s="99"/>
      <c r="CP1" s="99"/>
      <c r="CR1" s="99"/>
      <c r="CS1" s="94"/>
    </row>
    <row r="2" spans="1:97" ht="12" customHeight="1" x14ac:dyDescent="0.2">
      <c r="A2" s="95" t="s">
        <v>25</v>
      </c>
      <c r="B2" s="312" t="s">
        <v>57</v>
      </c>
      <c r="C2" s="313"/>
      <c r="D2" s="314"/>
      <c r="E2" s="104" t="s">
        <v>3</v>
      </c>
      <c r="F2" s="288" t="s">
        <v>60</v>
      </c>
      <c r="G2" s="289"/>
      <c r="H2" s="290"/>
      <c r="I2" s="267" t="s">
        <v>66</v>
      </c>
      <c r="J2" s="268"/>
      <c r="K2" s="268"/>
      <c r="L2" s="245" t="s">
        <v>305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6"/>
    </row>
    <row r="3" spans="1:97" ht="12" customHeight="1" x14ac:dyDescent="0.2">
      <c r="A3" s="43" t="s">
        <v>7</v>
      </c>
      <c r="B3" s="318" t="s">
        <v>38</v>
      </c>
      <c r="C3" s="319"/>
      <c r="D3" s="320"/>
      <c r="E3" s="105" t="s">
        <v>5</v>
      </c>
      <c r="F3" s="291" t="s">
        <v>209</v>
      </c>
      <c r="G3" s="292"/>
      <c r="H3" s="293"/>
      <c r="I3" s="269"/>
      <c r="J3" s="270"/>
      <c r="K3" s="270"/>
      <c r="L3" s="247" t="s">
        <v>306</v>
      </c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3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4"/>
    </row>
    <row r="4" spans="1:97" ht="12" customHeight="1" x14ac:dyDescent="0.2">
      <c r="A4" s="43" t="s">
        <v>0</v>
      </c>
      <c r="B4" s="321" t="s">
        <v>480</v>
      </c>
      <c r="C4" s="322"/>
      <c r="D4" s="323"/>
      <c r="E4" s="105"/>
      <c r="F4" s="294"/>
      <c r="G4" s="295"/>
      <c r="H4" s="296"/>
      <c r="I4" s="269"/>
      <c r="J4" s="270"/>
      <c r="K4" s="270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50"/>
    </row>
    <row r="5" spans="1:97" ht="12" customHeight="1" thickBot="1" x14ac:dyDescent="0.25">
      <c r="A5" s="43" t="s">
        <v>1</v>
      </c>
      <c r="B5" s="306" t="s">
        <v>2</v>
      </c>
      <c r="C5" s="307"/>
      <c r="D5" s="308"/>
      <c r="E5" s="106" t="s">
        <v>48</v>
      </c>
      <c r="F5" s="297" t="s">
        <v>210</v>
      </c>
      <c r="G5" s="298"/>
      <c r="H5" s="299"/>
      <c r="I5" s="269"/>
      <c r="J5" s="270"/>
      <c r="K5" s="270"/>
      <c r="L5" s="251" t="s">
        <v>309</v>
      </c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2"/>
    </row>
    <row r="6" spans="1:97" ht="12" customHeight="1" x14ac:dyDescent="0.2">
      <c r="A6" s="43" t="s">
        <v>4</v>
      </c>
      <c r="B6" s="324" t="s">
        <v>39</v>
      </c>
      <c r="C6" s="325"/>
      <c r="D6" s="326"/>
      <c r="E6" s="107" t="s">
        <v>218</v>
      </c>
      <c r="F6" s="300" t="s">
        <v>311</v>
      </c>
      <c r="G6" s="301"/>
      <c r="H6" s="302"/>
      <c r="I6" s="269"/>
      <c r="J6" s="270"/>
      <c r="K6" s="270"/>
      <c r="L6" s="251" t="s">
        <v>310</v>
      </c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2"/>
    </row>
    <row r="7" spans="1:97" ht="12" customHeight="1" x14ac:dyDescent="0.2">
      <c r="A7" s="43" t="s">
        <v>16</v>
      </c>
      <c r="B7" s="324" t="s">
        <v>67</v>
      </c>
      <c r="C7" s="325"/>
      <c r="D7" s="326"/>
      <c r="E7" s="108"/>
      <c r="F7" s="278"/>
      <c r="G7" s="279"/>
      <c r="H7" s="280"/>
      <c r="I7" s="269"/>
      <c r="J7" s="270"/>
      <c r="K7" s="270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50"/>
    </row>
    <row r="8" spans="1:97" ht="12" customHeight="1" x14ac:dyDescent="0.2">
      <c r="A8" s="41" t="s">
        <v>17</v>
      </c>
      <c r="B8" s="324" t="s">
        <v>61</v>
      </c>
      <c r="C8" s="325"/>
      <c r="D8" s="326"/>
      <c r="E8" s="109"/>
      <c r="F8" s="350"/>
      <c r="G8" s="351"/>
      <c r="H8" s="352"/>
      <c r="I8" s="269"/>
      <c r="J8" s="270"/>
      <c r="K8" s="270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50"/>
    </row>
    <row r="9" spans="1:97" ht="12" customHeight="1" x14ac:dyDescent="0.2">
      <c r="A9" s="41" t="s">
        <v>26</v>
      </c>
      <c r="B9" s="306" t="s">
        <v>68</v>
      </c>
      <c r="C9" s="307"/>
      <c r="D9" s="308"/>
      <c r="E9" s="109"/>
      <c r="F9" s="350"/>
      <c r="G9" s="351"/>
      <c r="H9" s="352"/>
      <c r="I9" s="269"/>
      <c r="J9" s="270"/>
      <c r="K9" s="270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50"/>
    </row>
    <row r="10" spans="1:97" ht="12" customHeight="1" thickBot="1" x14ac:dyDescent="0.25">
      <c r="A10" s="96" t="s">
        <v>28</v>
      </c>
      <c r="B10" s="309" t="s">
        <v>39</v>
      </c>
      <c r="C10" s="310"/>
      <c r="D10" s="311"/>
      <c r="E10" s="110"/>
      <c r="F10" s="315"/>
      <c r="G10" s="316"/>
      <c r="H10" s="317"/>
      <c r="I10" s="269"/>
      <c r="J10" s="270"/>
      <c r="K10" s="270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50"/>
    </row>
    <row r="11" spans="1:97" ht="12" customHeight="1" x14ac:dyDescent="0.2">
      <c r="A11" s="43" t="s">
        <v>27</v>
      </c>
      <c r="B11" s="330" t="s">
        <v>88</v>
      </c>
      <c r="C11" s="331"/>
      <c r="D11" s="332"/>
      <c r="E11" s="111" t="s">
        <v>51</v>
      </c>
      <c r="F11" s="330" t="s">
        <v>29</v>
      </c>
      <c r="G11" s="331"/>
      <c r="H11" s="332"/>
      <c r="I11" s="269"/>
      <c r="J11" s="270"/>
      <c r="K11" s="270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50"/>
    </row>
    <row r="12" spans="1:97" ht="12" customHeight="1" x14ac:dyDescent="0.2">
      <c r="A12" s="43" t="s">
        <v>18</v>
      </c>
      <c r="B12" s="306" t="s">
        <v>58</v>
      </c>
      <c r="C12" s="307"/>
      <c r="D12" s="308"/>
      <c r="E12" s="111"/>
      <c r="F12" s="264"/>
      <c r="G12" s="265"/>
      <c r="H12" s="266"/>
      <c r="I12" s="269"/>
      <c r="J12" s="270"/>
      <c r="K12" s="270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50"/>
    </row>
    <row r="13" spans="1:97" ht="12" customHeight="1" x14ac:dyDescent="0.2">
      <c r="A13" s="43" t="s">
        <v>19</v>
      </c>
      <c r="B13" s="306" t="s">
        <v>42</v>
      </c>
      <c r="C13" s="307"/>
      <c r="D13" s="308"/>
      <c r="E13" s="111"/>
      <c r="F13" s="264"/>
      <c r="G13" s="265"/>
      <c r="H13" s="266"/>
      <c r="I13" s="269"/>
      <c r="J13" s="270"/>
      <c r="K13" s="270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50"/>
    </row>
    <row r="14" spans="1:97" ht="12" customHeight="1" x14ac:dyDescent="0.2">
      <c r="A14" s="43" t="s">
        <v>62</v>
      </c>
      <c r="B14" s="306" t="s">
        <v>43</v>
      </c>
      <c r="C14" s="307"/>
      <c r="D14" s="308"/>
      <c r="E14" s="111"/>
      <c r="F14" s="264"/>
      <c r="G14" s="265"/>
      <c r="H14" s="266"/>
      <c r="I14" s="269"/>
      <c r="J14" s="270"/>
      <c r="K14" s="270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50"/>
    </row>
    <row r="15" spans="1:97" ht="12" customHeight="1" x14ac:dyDescent="0.2">
      <c r="A15" s="43" t="s">
        <v>63</v>
      </c>
      <c r="B15" s="306" t="s">
        <v>64</v>
      </c>
      <c r="C15" s="307"/>
      <c r="D15" s="308"/>
      <c r="E15" s="111"/>
      <c r="F15" s="264"/>
      <c r="G15" s="265"/>
      <c r="H15" s="266"/>
      <c r="I15" s="269"/>
      <c r="J15" s="270"/>
      <c r="K15" s="270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50"/>
    </row>
    <row r="16" spans="1:97" ht="12" customHeight="1" x14ac:dyDescent="0.2">
      <c r="A16" s="43" t="s">
        <v>20</v>
      </c>
      <c r="B16" s="306" t="s">
        <v>131</v>
      </c>
      <c r="C16" s="307"/>
      <c r="D16" s="308"/>
      <c r="E16" s="111"/>
      <c r="F16" s="264"/>
      <c r="G16" s="265"/>
      <c r="H16" s="266"/>
      <c r="I16" s="269"/>
      <c r="J16" s="270"/>
      <c r="K16" s="270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50"/>
    </row>
    <row r="17" spans="1:97" ht="12" customHeight="1" thickBot="1" x14ac:dyDescent="0.25">
      <c r="A17" s="43" t="s">
        <v>21</v>
      </c>
      <c r="B17" s="306" t="s">
        <v>214</v>
      </c>
      <c r="C17" s="307"/>
      <c r="D17" s="308"/>
      <c r="E17" s="106"/>
      <c r="F17" s="336"/>
      <c r="G17" s="337"/>
      <c r="H17" s="338"/>
      <c r="I17" s="269"/>
      <c r="J17" s="270"/>
      <c r="K17" s="270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50"/>
    </row>
    <row r="18" spans="1:97" ht="12" customHeight="1" x14ac:dyDescent="0.2">
      <c r="A18" s="43" t="s">
        <v>33</v>
      </c>
      <c r="B18" s="306" t="s">
        <v>213</v>
      </c>
      <c r="C18" s="307"/>
      <c r="D18" s="308"/>
      <c r="E18" s="112" t="s">
        <v>53</v>
      </c>
      <c r="F18" s="327"/>
      <c r="G18" s="328"/>
      <c r="H18" s="329"/>
      <c r="I18" s="269"/>
      <c r="J18" s="270"/>
      <c r="K18" s="270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50"/>
    </row>
    <row r="19" spans="1:97" ht="12" customHeight="1" thickBot="1" x14ac:dyDescent="0.25">
      <c r="A19" s="43" t="s">
        <v>44</v>
      </c>
      <c r="B19" s="333"/>
      <c r="C19" s="334"/>
      <c r="D19" s="335"/>
      <c r="E19" s="113"/>
      <c r="F19" s="264"/>
      <c r="G19" s="265"/>
      <c r="H19" s="266"/>
      <c r="I19" s="271"/>
      <c r="J19" s="272"/>
      <c r="K19" s="272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4"/>
    </row>
    <row r="20" spans="1:97" ht="12" customHeight="1" x14ac:dyDescent="0.2">
      <c r="A20" s="43" t="s">
        <v>22</v>
      </c>
      <c r="B20" s="333"/>
      <c r="C20" s="334"/>
      <c r="D20" s="335"/>
      <c r="E20" s="113"/>
      <c r="F20" s="264"/>
      <c r="G20" s="265"/>
      <c r="H20" s="266"/>
      <c r="I20" s="348" t="s">
        <v>312</v>
      </c>
      <c r="J20" s="349"/>
      <c r="K20" s="349"/>
      <c r="L20" s="249" t="s">
        <v>316</v>
      </c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</row>
    <row r="21" spans="1:97" ht="12" customHeight="1" thickBot="1" x14ac:dyDescent="0.25">
      <c r="A21" s="43" t="s">
        <v>45</v>
      </c>
      <c r="B21" s="333"/>
      <c r="C21" s="334"/>
      <c r="D21" s="335"/>
      <c r="E21" s="113"/>
      <c r="F21" s="264"/>
      <c r="G21" s="265"/>
      <c r="H21" s="266"/>
      <c r="I21" s="273" t="s">
        <v>313</v>
      </c>
      <c r="J21" s="274"/>
      <c r="K21" s="274"/>
      <c r="L21" s="114" t="s">
        <v>314</v>
      </c>
      <c r="M21" s="115"/>
      <c r="N21" s="115"/>
      <c r="O21" s="114"/>
      <c r="P21" s="115"/>
      <c r="Q21" s="115"/>
      <c r="R21" s="114"/>
      <c r="S21" s="115"/>
      <c r="T21" s="115"/>
      <c r="U21" s="114"/>
      <c r="V21" s="115"/>
      <c r="W21" s="115"/>
      <c r="X21" s="114"/>
      <c r="Y21" s="115"/>
      <c r="Z21" s="115"/>
      <c r="AA21" s="114"/>
      <c r="AB21" s="115"/>
      <c r="AC21" s="115"/>
      <c r="AD21" s="116"/>
      <c r="AE21" s="116"/>
      <c r="AF21" s="114"/>
      <c r="AG21" s="115"/>
      <c r="AH21" s="115"/>
      <c r="AI21" s="114"/>
      <c r="AJ21" s="115"/>
      <c r="AK21" s="115"/>
      <c r="AL21" s="114"/>
      <c r="AM21" s="115"/>
      <c r="AN21" s="115"/>
      <c r="AO21" s="114"/>
      <c r="AP21" s="115"/>
      <c r="AQ21" s="115"/>
      <c r="AR21" s="114"/>
      <c r="AS21" s="115"/>
      <c r="AT21" s="115"/>
      <c r="AU21" s="114"/>
      <c r="AV21" s="115"/>
      <c r="AW21" s="115"/>
      <c r="AX21" s="114"/>
      <c r="AY21" s="115"/>
      <c r="AZ21" s="115"/>
      <c r="BA21" s="114"/>
      <c r="BB21" s="115"/>
      <c r="BC21" s="115"/>
      <c r="BD21" s="114"/>
      <c r="BE21" s="115"/>
      <c r="BF21" s="117"/>
    </row>
    <row r="22" spans="1:97" ht="12" customHeight="1" x14ac:dyDescent="0.2">
      <c r="A22" s="43" t="s">
        <v>31</v>
      </c>
      <c r="B22" s="333"/>
      <c r="C22" s="334"/>
      <c r="D22" s="335"/>
      <c r="E22" s="113" t="s">
        <v>55</v>
      </c>
      <c r="F22" s="282"/>
      <c r="G22" s="283"/>
      <c r="H22" s="284"/>
      <c r="I22" s="118"/>
      <c r="J22" s="119"/>
      <c r="K22" s="120"/>
      <c r="L22" s="121"/>
      <c r="M22" s="119"/>
      <c r="N22" s="260"/>
      <c r="O22" s="260"/>
      <c r="P22" s="260"/>
      <c r="Q22" s="260"/>
      <c r="R22" s="122"/>
      <c r="S22" s="122"/>
      <c r="T22" s="123"/>
      <c r="U22" s="122"/>
      <c r="V22" s="122"/>
      <c r="W22" s="123"/>
      <c r="X22" s="122"/>
      <c r="Y22" s="122"/>
      <c r="Z22" s="123"/>
      <c r="AA22" s="122"/>
      <c r="AB22" s="124"/>
      <c r="AC22" s="125" t="s">
        <v>6</v>
      </c>
      <c r="AD22" s="122"/>
      <c r="AE22" s="122"/>
      <c r="AF22" s="126" t="s">
        <v>90</v>
      </c>
      <c r="AG22" s="122"/>
      <c r="AH22" s="122"/>
      <c r="AI22" s="120"/>
      <c r="AJ22" s="122"/>
      <c r="AK22" s="122"/>
      <c r="AL22" s="120"/>
      <c r="AM22" s="122"/>
      <c r="AN22" s="122"/>
      <c r="AO22" s="120"/>
      <c r="AP22" s="122"/>
      <c r="AQ22" s="122"/>
      <c r="AR22" s="120"/>
      <c r="AS22" s="122"/>
      <c r="AT22" s="122"/>
      <c r="AU22" s="120"/>
      <c r="AV22" s="122"/>
      <c r="AW22" s="122"/>
      <c r="AX22" s="120"/>
      <c r="AY22" s="122"/>
      <c r="AZ22" s="122"/>
      <c r="BA22" s="120"/>
      <c r="BB22" s="122"/>
      <c r="BC22" s="122"/>
      <c r="BD22" s="120"/>
      <c r="BE22" s="122"/>
      <c r="BF22" s="124"/>
    </row>
    <row r="23" spans="1:97" ht="12" customHeight="1" thickBot="1" x14ac:dyDescent="0.25">
      <c r="A23" s="42" t="s">
        <v>40</v>
      </c>
      <c r="B23" s="306" t="s">
        <v>61</v>
      </c>
      <c r="C23" s="307"/>
      <c r="D23" s="308"/>
      <c r="E23" s="127" t="s">
        <v>54</v>
      </c>
      <c r="F23" s="275"/>
      <c r="G23" s="276"/>
      <c r="H23" s="277"/>
      <c r="I23" s="128"/>
      <c r="J23" s="129"/>
      <c r="K23" s="130"/>
      <c r="L23" s="131"/>
      <c r="M23" s="129"/>
      <c r="N23" s="257"/>
      <c r="O23" s="257"/>
      <c r="P23" s="257"/>
      <c r="Q23" s="257"/>
      <c r="R23" s="132"/>
      <c r="S23" s="132"/>
      <c r="T23" s="133"/>
      <c r="U23" s="132"/>
      <c r="V23" s="132"/>
      <c r="W23" s="133"/>
      <c r="X23" s="132"/>
      <c r="Y23" s="132"/>
      <c r="Z23" s="133"/>
      <c r="AA23" s="132"/>
      <c r="AB23" s="134"/>
      <c r="AC23" s="106" t="s">
        <v>8</v>
      </c>
      <c r="AD23" s="132"/>
      <c r="AE23" s="132"/>
      <c r="AF23" s="135" t="s">
        <v>91</v>
      </c>
      <c r="AG23" s="132"/>
      <c r="AH23" s="132"/>
      <c r="AI23" s="130"/>
      <c r="AJ23" s="132"/>
      <c r="AK23" s="132"/>
      <c r="AL23" s="130"/>
      <c r="AM23" s="132"/>
      <c r="AN23" s="132"/>
      <c r="AO23" s="130"/>
      <c r="AP23" s="132"/>
      <c r="AQ23" s="132"/>
      <c r="AR23" s="130"/>
      <c r="AS23" s="132"/>
      <c r="AT23" s="132"/>
      <c r="AU23" s="130"/>
      <c r="AV23" s="132"/>
      <c r="AW23" s="132"/>
      <c r="AX23" s="130"/>
      <c r="AY23" s="132"/>
      <c r="AZ23" s="132"/>
      <c r="BA23" s="130"/>
      <c r="BB23" s="132"/>
      <c r="BC23" s="132"/>
      <c r="BD23" s="130"/>
      <c r="BE23" s="132"/>
      <c r="BF23" s="134"/>
    </row>
    <row r="24" spans="1:97" ht="12" customHeight="1" x14ac:dyDescent="0.2">
      <c r="A24" s="42" t="s">
        <v>23</v>
      </c>
      <c r="B24" s="306" t="s">
        <v>30</v>
      </c>
      <c r="C24" s="307"/>
      <c r="D24" s="308"/>
      <c r="E24" s="112" t="s">
        <v>46</v>
      </c>
      <c r="F24" s="327"/>
      <c r="G24" s="328"/>
      <c r="H24" s="329"/>
      <c r="I24" s="255" t="s">
        <v>47</v>
      </c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</row>
    <row r="25" spans="1:97" ht="12" customHeight="1" x14ac:dyDescent="0.2">
      <c r="A25" s="42" t="s">
        <v>56</v>
      </c>
      <c r="B25" s="291" t="s">
        <v>29</v>
      </c>
      <c r="C25" s="292"/>
      <c r="D25" s="293"/>
      <c r="E25" s="113"/>
      <c r="F25" s="282"/>
      <c r="G25" s="283"/>
      <c r="H25" s="284"/>
      <c r="I25" s="136"/>
      <c r="J25" s="137"/>
      <c r="K25" s="138" t="s">
        <v>52</v>
      </c>
      <c r="L25" s="241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</row>
    <row r="26" spans="1:97" ht="12" customHeight="1" x14ac:dyDescent="0.2">
      <c r="A26" s="42" t="s">
        <v>32</v>
      </c>
      <c r="B26" s="333"/>
      <c r="C26" s="334"/>
      <c r="D26" s="335"/>
      <c r="E26" s="113" t="s">
        <v>9</v>
      </c>
      <c r="F26" s="261" t="s">
        <v>541</v>
      </c>
      <c r="G26" s="262"/>
      <c r="H26" s="263"/>
      <c r="I26" s="136"/>
      <c r="J26" s="137"/>
      <c r="K26" s="138"/>
      <c r="L26" s="241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</row>
    <row r="27" spans="1:97" ht="12" customHeight="1" thickBot="1" x14ac:dyDescent="0.25">
      <c r="A27" s="57" t="s">
        <v>24</v>
      </c>
      <c r="B27" s="309" t="s">
        <v>70</v>
      </c>
      <c r="C27" s="310"/>
      <c r="D27" s="311"/>
      <c r="E27" s="113" t="s">
        <v>10</v>
      </c>
      <c r="F27" s="281" t="s">
        <v>542</v>
      </c>
      <c r="G27" s="262"/>
      <c r="H27" s="263"/>
      <c r="I27" s="136"/>
      <c r="J27" s="137"/>
      <c r="K27" s="138"/>
      <c r="L27" s="241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</row>
    <row r="28" spans="1:97" ht="12" customHeight="1" x14ac:dyDescent="0.2">
      <c r="A28" s="80"/>
      <c r="B28" s="339"/>
      <c r="C28" s="340"/>
      <c r="D28" s="341"/>
      <c r="E28" s="113" t="s">
        <v>11</v>
      </c>
      <c r="F28" s="261"/>
      <c r="G28" s="262"/>
      <c r="H28" s="263"/>
      <c r="I28" s="136"/>
      <c r="J28" s="137"/>
      <c r="K28" s="138"/>
      <c r="L28" s="241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</row>
    <row r="29" spans="1:97" ht="12" customHeight="1" x14ac:dyDescent="0.2">
      <c r="A29" s="80"/>
      <c r="B29" s="342"/>
      <c r="C29" s="343"/>
      <c r="D29" s="344"/>
      <c r="E29" s="113" t="s">
        <v>12</v>
      </c>
      <c r="F29" s="261"/>
      <c r="G29" s="262"/>
      <c r="H29" s="263"/>
      <c r="I29" s="136"/>
      <c r="J29" s="137"/>
      <c r="K29" s="138"/>
      <c r="L29" s="241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</row>
    <row r="30" spans="1:97" ht="12" customHeight="1" x14ac:dyDescent="0.2">
      <c r="A30" s="80"/>
      <c r="B30" s="342"/>
      <c r="C30" s="343"/>
      <c r="D30" s="344"/>
      <c r="E30" s="113"/>
      <c r="F30" s="261"/>
      <c r="G30" s="262"/>
      <c r="H30" s="263"/>
      <c r="I30" s="136"/>
      <c r="J30" s="137"/>
      <c r="K30" s="138"/>
      <c r="L30" s="241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</row>
    <row r="31" spans="1:97" ht="12" customHeight="1" thickBot="1" x14ac:dyDescent="0.25">
      <c r="A31" s="80"/>
      <c r="B31" s="345"/>
      <c r="C31" s="346"/>
      <c r="D31" s="347"/>
      <c r="E31" s="127" t="s">
        <v>13</v>
      </c>
      <c r="F31" s="285" t="s">
        <v>543</v>
      </c>
      <c r="G31" s="286"/>
      <c r="H31" s="287"/>
      <c r="I31" s="139"/>
      <c r="J31" s="140"/>
      <c r="K31" s="141"/>
      <c r="L31" s="243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</row>
    <row r="32" spans="1:97" ht="56.25" customHeight="1" x14ac:dyDescent="0.2">
      <c r="A32" s="80"/>
      <c r="B32" s="240" t="s">
        <v>123</v>
      </c>
      <c r="C32" s="230"/>
      <c r="D32" s="230"/>
      <c r="E32" s="230" t="s">
        <v>72</v>
      </c>
      <c r="F32" s="230"/>
      <c r="G32" s="230"/>
      <c r="H32" s="239" t="s">
        <v>78</v>
      </c>
      <c r="I32" s="239"/>
      <c r="J32" s="239"/>
      <c r="K32" s="239" t="s">
        <v>79</v>
      </c>
      <c r="L32" s="239"/>
      <c r="M32" s="239"/>
      <c r="N32" s="230" t="s">
        <v>82</v>
      </c>
      <c r="O32" s="230"/>
      <c r="P32" s="230"/>
      <c r="Q32" s="230" t="s">
        <v>85</v>
      </c>
      <c r="R32" s="230"/>
      <c r="S32" s="231"/>
      <c r="T32" s="240" t="s">
        <v>137</v>
      </c>
      <c r="U32" s="230"/>
      <c r="V32" s="230"/>
      <c r="W32" s="240" t="s">
        <v>124</v>
      </c>
      <c r="X32" s="230"/>
      <c r="Y32" s="230"/>
      <c r="Z32" s="230" t="s">
        <v>72</v>
      </c>
      <c r="AA32" s="230"/>
      <c r="AB32" s="142"/>
      <c r="AC32" s="239" t="s">
        <v>78</v>
      </c>
      <c r="AD32" s="239"/>
      <c r="AE32" s="239"/>
      <c r="AF32" s="239" t="s">
        <v>79</v>
      </c>
      <c r="AG32" s="239"/>
      <c r="AH32" s="239"/>
      <c r="AI32" s="230" t="s">
        <v>82</v>
      </c>
      <c r="AJ32" s="230"/>
      <c r="AK32" s="230"/>
      <c r="AL32" s="230" t="s">
        <v>85</v>
      </c>
      <c r="AM32" s="230"/>
      <c r="AN32" s="231"/>
      <c r="AO32" s="240" t="s">
        <v>125</v>
      </c>
      <c r="AP32" s="230"/>
      <c r="AQ32" s="230"/>
      <c r="AR32" s="230" t="s">
        <v>93</v>
      </c>
      <c r="AS32" s="230"/>
      <c r="AT32" s="230"/>
      <c r="AU32" s="230" t="s">
        <v>72</v>
      </c>
      <c r="AV32" s="230"/>
      <c r="AW32" s="142"/>
      <c r="AX32" s="239" t="s">
        <v>78</v>
      </c>
      <c r="AY32" s="239"/>
      <c r="AZ32" s="239"/>
      <c r="BA32" s="239" t="s">
        <v>79</v>
      </c>
      <c r="BB32" s="239"/>
      <c r="BC32" s="239"/>
      <c r="BD32" s="230" t="s">
        <v>82</v>
      </c>
      <c r="BE32" s="230"/>
      <c r="BF32" s="230"/>
      <c r="BG32" s="230" t="s">
        <v>85</v>
      </c>
      <c r="BH32" s="230"/>
      <c r="BI32" s="231"/>
      <c r="BJ32" s="240" t="s">
        <v>126</v>
      </c>
      <c r="BK32" s="230"/>
      <c r="BL32" s="230"/>
      <c r="BM32" s="230" t="s">
        <v>93</v>
      </c>
      <c r="BN32" s="230"/>
      <c r="BO32" s="230"/>
      <c r="BP32" s="230" t="s">
        <v>72</v>
      </c>
      <c r="BQ32" s="230"/>
      <c r="BR32" s="230"/>
      <c r="BS32" s="239" t="s">
        <v>78</v>
      </c>
      <c r="BT32" s="239"/>
      <c r="BU32" s="239"/>
      <c r="BV32" s="239" t="s">
        <v>79</v>
      </c>
      <c r="BW32" s="239"/>
      <c r="BX32" s="239"/>
      <c r="BY32" s="230" t="s">
        <v>82</v>
      </c>
      <c r="BZ32" s="230"/>
      <c r="CA32" s="230"/>
      <c r="CB32" s="230" t="s">
        <v>85</v>
      </c>
      <c r="CC32" s="230"/>
      <c r="CD32" s="231"/>
      <c r="CE32" s="240" t="s">
        <v>127</v>
      </c>
      <c r="CF32" s="230"/>
      <c r="CG32" s="231"/>
      <c r="CH32" s="240" t="s">
        <v>128</v>
      </c>
      <c r="CI32" s="230"/>
      <c r="CJ32" s="231"/>
      <c r="CK32" s="240" t="s">
        <v>129</v>
      </c>
      <c r="CL32" s="230"/>
      <c r="CM32" s="231"/>
      <c r="CN32" s="240" t="s">
        <v>130</v>
      </c>
      <c r="CO32" s="230"/>
      <c r="CP32" s="231"/>
      <c r="CQ32" s="232" t="s">
        <v>121</v>
      </c>
      <c r="CR32" s="233"/>
      <c r="CS32" s="234"/>
    </row>
    <row r="33" spans="1:97" ht="12" customHeight="1" x14ac:dyDescent="0.2">
      <c r="A33" s="44" t="s">
        <v>41</v>
      </c>
      <c r="B33" s="143" t="s">
        <v>15</v>
      </c>
      <c r="C33" s="235" t="s">
        <v>34</v>
      </c>
      <c r="D33" s="228" t="s">
        <v>35</v>
      </c>
      <c r="E33" s="143" t="s">
        <v>73</v>
      </c>
      <c r="F33" s="235" t="s">
        <v>34</v>
      </c>
      <c r="G33" s="228" t="s">
        <v>35</v>
      </c>
      <c r="H33" s="143" t="s">
        <v>76</v>
      </c>
      <c r="I33" s="235" t="s">
        <v>34</v>
      </c>
      <c r="J33" s="228" t="s">
        <v>35</v>
      </c>
      <c r="K33" s="143" t="s">
        <v>80</v>
      </c>
      <c r="L33" s="235" t="s">
        <v>34</v>
      </c>
      <c r="M33" s="228" t="s">
        <v>35</v>
      </c>
      <c r="N33" s="143" t="s">
        <v>83</v>
      </c>
      <c r="O33" s="235" t="s">
        <v>34</v>
      </c>
      <c r="P33" s="228" t="s">
        <v>35</v>
      </c>
      <c r="Q33" s="143" t="s">
        <v>87</v>
      </c>
      <c r="R33" s="235" t="s">
        <v>34</v>
      </c>
      <c r="S33" s="228" t="s">
        <v>35</v>
      </c>
      <c r="T33" s="143" t="s">
        <v>15</v>
      </c>
      <c r="U33" s="235" t="s">
        <v>34</v>
      </c>
      <c r="V33" s="228" t="s">
        <v>35</v>
      </c>
      <c r="W33" s="143" t="s">
        <v>15</v>
      </c>
      <c r="X33" s="235" t="s">
        <v>34</v>
      </c>
      <c r="Y33" s="228" t="s">
        <v>35</v>
      </c>
      <c r="Z33" s="143" t="s">
        <v>73</v>
      </c>
      <c r="AA33" s="235" t="s">
        <v>34</v>
      </c>
      <c r="AB33" s="228" t="s">
        <v>35</v>
      </c>
      <c r="AC33" s="143" t="s">
        <v>76</v>
      </c>
      <c r="AD33" s="235" t="s">
        <v>34</v>
      </c>
      <c r="AE33" s="228" t="s">
        <v>35</v>
      </c>
      <c r="AF33" s="143" t="s">
        <v>80</v>
      </c>
      <c r="AG33" s="235" t="s">
        <v>34</v>
      </c>
      <c r="AH33" s="228" t="s">
        <v>35</v>
      </c>
      <c r="AI33" s="143" t="s">
        <v>83</v>
      </c>
      <c r="AJ33" s="235" t="s">
        <v>34</v>
      </c>
      <c r="AK33" s="228" t="s">
        <v>35</v>
      </c>
      <c r="AL33" s="143" t="s">
        <v>87</v>
      </c>
      <c r="AM33" s="235" t="s">
        <v>34</v>
      </c>
      <c r="AN33" s="228" t="s">
        <v>35</v>
      </c>
      <c r="AO33" s="143" t="s">
        <v>15</v>
      </c>
      <c r="AP33" s="235" t="s">
        <v>34</v>
      </c>
      <c r="AQ33" s="228" t="s">
        <v>35</v>
      </c>
      <c r="AR33" s="143" t="s">
        <v>50</v>
      </c>
      <c r="AS33" s="235" t="s">
        <v>34</v>
      </c>
      <c r="AT33" s="228" t="s">
        <v>35</v>
      </c>
      <c r="AU33" s="143" t="s">
        <v>73</v>
      </c>
      <c r="AV33" s="235" t="s">
        <v>34</v>
      </c>
      <c r="AW33" s="228" t="s">
        <v>35</v>
      </c>
      <c r="AX33" s="143" t="s">
        <v>76</v>
      </c>
      <c r="AY33" s="235" t="s">
        <v>34</v>
      </c>
      <c r="AZ33" s="228" t="s">
        <v>35</v>
      </c>
      <c r="BA33" s="143" t="s">
        <v>80</v>
      </c>
      <c r="BB33" s="235" t="s">
        <v>34</v>
      </c>
      <c r="BC33" s="228" t="s">
        <v>35</v>
      </c>
      <c r="BD33" s="143" t="s">
        <v>83</v>
      </c>
      <c r="BE33" s="235" t="s">
        <v>34</v>
      </c>
      <c r="BF33" s="228" t="s">
        <v>35</v>
      </c>
      <c r="BG33" s="143" t="s">
        <v>87</v>
      </c>
      <c r="BH33" s="235" t="s">
        <v>34</v>
      </c>
      <c r="BI33" s="228" t="s">
        <v>35</v>
      </c>
      <c r="BJ33" s="143" t="s">
        <v>15</v>
      </c>
      <c r="BK33" s="235" t="s">
        <v>34</v>
      </c>
      <c r="BL33" s="228" t="s">
        <v>35</v>
      </c>
      <c r="BM33" s="143" t="s">
        <v>50</v>
      </c>
      <c r="BN33" s="235" t="s">
        <v>34</v>
      </c>
      <c r="BO33" s="228" t="s">
        <v>35</v>
      </c>
      <c r="BP33" s="143" t="s">
        <v>73</v>
      </c>
      <c r="BQ33" s="235" t="s">
        <v>34</v>
      </c>
      <c r="BR33" s="228" t="s">
        <v>35</v>
      </c>
      <c r="BS33" s="143" t="s">
        <v>76</v>
      </c>
      <c r="BT33" s="235" t="s">
        <v>34</v>
      </c>
      <c r="BU33" s="228" t="s">
        <v>35</v>
      </c>
      <c r="BV33" s="143" t="s">
        <v>80</v>
      </c>
      <c r="BW33" s="235" t="s">
        <v>34</v>
      </c>
      <c r="BX33" s="228" t="s">
        <v>35</v>
      </c>
      <c r="BY33" s="143" t="s">
        <v>83</v>
      </c>
      <c r="BZ33" s="235" t="s">
        <v>34</v>
      </c>
      <c r="CA33" s="228" t="s">
        <v>35</v>
      </c>
      <c r="CB33" s="143" t="s">
        <v>87</v>
      </c>
      <c r="CC33" s="235" t="s">
        <v>34</v>
      </c>
      <c r="CD33" s="228" t="s">
        <v>35</v>
      </c>
      <c r="CE33" s="143" t="s">
        <v>15</v>
      </c>
      <c r="CF33" s="235" t="s">
        <v>34</v>
      </c>
      <c r="CG33" s="228" t="s">
        <v>35</v>
      </c>
      <c r="CH33" s="143" t="s">
        <v>15</v>
      </c>
      <c r="CI33" s="235" t="s">
        <v>34</v>
      </c>
      <c r="CJ33" s="228" t="s">
        <v>35</v>
      </c>
      <c r="CK33" s="143" t="s">
        <v>119</v>
      </c>
      <c r="CL33" s="235" t="s">
        <v>34</v>
      </c>
      <c r="CM33" s="228" t="s">
        <v>35</v>
      </c>
      <c r="CN33" s="143" t="s">
        <v>120</v>
      </c>
      <c r="CO33" s="235" t="s">
        <v>34</v>
      </c>
      <c r="CP33" s="228" t="s">
        <v>35</v>
      </c>
      <c r="CQ33" s="143" t="s">
        <v>76</v>
      </c>
      <c r="CR33" s="235" t="s">
        <v>34</v>
      </c>
      <c r="CS33" s="237" t="s">
        <v>35</v>
      </c>
    </row>
    <row r="34" spans="1:97" ht="12" customHeight="1" x14ac:dyDescent="0.2">
      <c r="A34" s="44" t="s">
        <v>69</v>
      </c>
      <c r="B34" s="144" t="s">
        <v>37</v>
      </c>
      <c r="C34" s="235"/>
      <c r="D34" s="228"/>
      <c r="E34" s="144" t="s">
        <v>37</v>
      </c>
      <c r="F34" s="235"/>
      <c r="G34" s="228"/>
      <c r="H34" s="144" t="s">
        <v>37</v>
      </c>
      <c r="I34" s="235"/>
      <c r="J34" s="228"/>
      <c r="K34" s="144" t="s">
        <v>37</v>
      </c>
      <c r="L34" s="235"/>
      <c r="M34" s="228"/>
      <c r="N34" s="144" t="s">
        <v>37</v>
      </c>
      <c r="O34" s="235"/>
      <c r="P34" s="228"/>
      <c r="Q34" s="144" t="s">
        <v>37</v>
      </c>
      <c r="R34" s="235"/>
      <c r="S34" s="228"/>
      <c r="T34" s="144" t="s">
        <v>30</v>
      </c>
      <c r="U34" s="235"/>
      <c r="V34" s="228"/>
      <c r="W34" s="144" t="s">
        <v>86</v>
      </c>
      <c r="X34" s="235"/>
      <c r="Y34" s="228"/>
      <c r="Z34" s="144" t="s">
        <v>86</v>
      </c>
      <c r="AA34" s="235"/>
      <c r="AB34" s="228"/>
      <c r="AC34" s="144" t="s">
        <v>86</v>
      </c>
      <c r="AD34" s="235"/>
      <c r="AE34" s="228"/>
      <c r="AF34" s="144" t="s">
        <v>86</v>
      </c>
      <c r="AG34" s="235"/>
      <c r="AH34" s="228"/>
      <c r="AI34" s="144" t="s">
        <v>86</v>
      </c>
      <c r="AJ34" s="235"/>
      <c r="AK34" s="228"/>
      <c r="AL34" s="144" t="s">
        <v>86</v>
      </c>
      <c r="AM34" s="235"/>
      <c r="AN34" s="228"/>
      <c r="AO34" s="144" t="s">
        <v>92</v>
      </c>
      <c r="AP34" s="235"/>
      <c r="AQ34" s="228"/>
      <c r="AR34" s="144" t="s">
        <v>92</v>
      </c>
      <c r="AS34" s="235"/>
      <c r="AT34" s="228"/>
      <c r="AU34" s="144" t="s">
        <v>92</v>
      </c>
      <c r="AV34" s="235"/>
      <c r="AW34" s="228"/>
      <c r="AX34" s="144" t="s">
        <v>92</v>
      </c>
      <c r="AY34" s="235"/>
      <c r="AZ34" s="228"/>
      <c r="BA34" s="144" t="s">
        <v>92</v>
      </c>
      <c r="BB34" s="235"/>
      <c r="BC34" s="228"/>
      <c r="BD34" s="144" t="s">
        <v>92</v>
      </c>
      <c r="BE34" s="235"/>
      <c r="BF34" s="228"/>
      <c r="BG34" s="144" t="s">
        <v>92</v>
      </c>
      <c r="BH34" s="235"/>
      <c r="BI34" s="228"/>
      <c r="BJ34" s="144" t="s">
        <v>94</v>
      </c>
      <c r="BK34" s="235"/>
      <c r="BL34" s="228"/>
      <c r="BM34" s="144" t="s">
        <v>94</v>
      </c>
      <c r="BN34" s="235"/>
      <c r="BO34" s="228"/>
      <c r="BP34" s="144" t="s">
        <v>94</v>
      </c>
      <c r="BQ34" s="235"/>
      <c r="BR34" s="228"/>
      <c r="BS34" s="144" t="s">
        <v>94</v>
      </c>
      <c r="BT34" s="235"/>
      <c r="BU34" s="228"/>
      <c r="BV34" s="144" t="s">
        <v>94</v>
      </c>
      <c r="BW34" s="235"/>
      <c r="BX34" s="228"/>
      <c r="BY34" s="144" t="s">
        <v>94</v>
      </c>
      <c r="BZ34" s="235"/>
      <c r="CA34" s="228"/>
      <c r="CB34" s="144" t="s">
        <v>94</v>
      </c>
      <c r="CC34" s="235"/>
      <c r="CD34" s="228"/>
      <c r="CE34" s="144" t="s">
        <v>94</v>
      </c>
      <c r="CF34" s="235"/>
      <c r="CG34" s="228"/>
      <c r="CH34" s="144" t="s">
        <v>94</v>
      </c>
      <c r="CI34" s="235"/>
      <c r="CJ34" s="228"/>
      <c r="CK34" s="144" t="s">
        <v>94</v>
      </c>
      <c r="CL34" s="235"/>
      <c r="CM34" s="228"/>
      <c r="CN34" s="144" t="s">
        <v>94</v>
      </c>
      <c r="CO34" s="235"/>
      <c r="CP34" s="228"/>
      <c r="CQ34" s="144" t="s">
        <v>94</v>
      </c>
      <c r="CR34" s="235"/>
      <c r="CS34" s="237"/>
    </row>
    <row r="35" spans="1:97" ht="12.75" customHeight="1" x14ac:dyDescent="0.2">
      <c r="A35" s="44" t="s">
        <v>71</v>
      </c>
      <c r="B35" s="145" t="s">
        <v>64</v>
      </c>
      <c r="C35" s="235"/>
      <c r="D35" s="228"/>
      <c r="E35" s="145" t="s">
        <v>64</v>
      </c>
      <c r="F35" s="235"/>
      <c r="G35" s="228"/>
      <c r="H35" s="145" t="s">
        <v>64</v>
      </c>
      <c r="I35" s="235"/>
      <c r="J35" s="228"/>
      <c r="K35" s="145" t="s">
        <v>64</v>
      </c>
      <c r="L35" s="235"/>
      <c r="M35" s="228"/>
      <c r="N35" s="145" t="s">
        <v>64</v>
      </c>
      <c r="O35" s="235"/>
      <c r="P35" s="228"/>
      <c r="Q35" s="145" t="s">
        <v>64</v>
      </c>
      <c r="R35" s="235"/>
      <c r="S35" s="228"/>
      <c r="T35" s="145" t="s">
        <v>64</v>
      </c>
      <c r="U35" s="235"/>
      <c r="V35" s="228"/>
      <c r="W35" s="145" t="s">
        <v>64</v>
      </c>
      <c r="X35" s="235"/>
      <c r="Y35" s="228"/>
      <c r="Z35" s="145" t="s">
        <v>64</v>
      </c>
      <c r="AA35" s="235"/>
      <c r="AB35" s="228"/>
      <c r="AC35" s="145" t="s">
        <v>64</v>
      </c>
      <c r="AD35" s="235"/>
      <c r="AE35" s="228"/>
      <c r="AF35" s="145" t="s">
        <v>64</v>
      </c>
      <c r="AG35" s="235"/>
      <c r="AH35" s="228"/>
      <c r="AI35" s="145" t="s">
        <v>64</v>
      </c>
      <c r="AJ35" s="235"/>
      <c r="AK35" s="228"/>
      <c r="AL35" s="145" t="s">
        <v>64</v>
      </c>
      <c r="AM35" s="235"/>
      <c r="AN35" s="228"/>
      <c r="AO35" s="145" t="s">
        <v>64</v>
      </c>
      <c r="AP35" s="235"/>
      <c r="AQ35" s="228"/>
      <c r="AR35" s="145" t="s">
        <v>64</v>
      </c>
      <c r="AS35" s="235"/>
      <c r="AT35" s="228"/>
      <c r="AU35" s="145" t="s">
        <v>64</v>
      </c>
      <c r="AV35" s="235"/>
      <c r="AW35" s="228"/>
      <c r="AX35" s="145" t="s">
        <v>64</v>
      </c>
      <c r="AY35" s="235"/>
      <c r="AZ35" s="228"/>
      <c r="BA35" s="145" t="s">
        <v>64</v>
      </c>
      <c r="BB35" s="235"/>
      <c r="BC35" s="228"/>
      <c r="BD35" s="145" t="s">
        <v>64</v>
      </c>
      <c r="BE35" s="235"/>
      <c r="BF35" s="228"/>
      <c r="BG35" s="145" t="s">
        <v>64</v>
      </c>
      <c r="BH35" s="235"/>
      <c r="BI35" s="228"/>
      <c r="BJ35" s="145" t="s">
        <v>64</v>
      </c>
      <c r="BK35" s="235"/>
      <c r="BL35" s="228"/>
      <c r="BM35" s="145" t="s">
        <v>64</v>
      </c>
      <c r="BN35" s="235"/>
      <c r="BO35" s="228"/>
      <c r="BP35" s="145" t="s">
        <v>64</v>
      </c>
      <c r="BQ35" s="235"/>
      <c r="BR35" s="228"/>
      <c r="BS35" s="145" t="s">
        <v>64</v>
      </c>
      <c r="BT35" s="235"/>
      <c r="BU35" s="228"/>
      <c r="BV35" s="145" t="s">
        <v>64</v>
      </c>
      <c r="BW35" s="235"/>
      <c r="BX35" s="228"/>
      <c r="BY35" s="145" t="s">
        <v>64</v>
      </c>
      <c r="BZ35" s="235"/>
      <c r="CA35" s="228"/>
      <c r="CB35" s="145" t="s">
        <v>64</v>
      </c>
      <c r="CC35" s="235"/>
      <c r="CD35" s="228"/>
      <c r="CE35" s="145" t="s">
        <v>68</v>
      </c>
      <c r="CF35" s="235"/>
      <c r="CG35" s="228"/>
      <c r="CH35" s="145" t="s">
        <v>212</v>
      </c>
      <c r="CI35" s="235"/>
      <c r="CJ35" s="228"/>
      <c r="CK35" s="145" t="s">
        <v>64</v>
      </c>
      <c r="CL35" s="235"/>
      <c r="CM35" s="228"/>
      <c r="CN35" s="145" t="s">
        <v>64</v>
      </c>
      <c r="CO35" s="235"/>
      <c r="CP35" s="228"/>
      <c r="CQ35" s="145" t="s">
        <v>64</v>
      </c>
      <c r="CR35" s="235"/>
      <c r="CS35" s="237"/>
    </row>
    <row r="36" spans="1:97" ht="12.75" customHeight="1" x14ac:dyDescent="0.2">
      <c r="A36" s="44" t="s">
        <v>89</v>
      </c>
      <c r="B36" s="145" t="s">
        <v>39</v>
      </c>
      <c r="C36" s="235"/>
      <c r="D36" s="228"/>
      <c r="E36" s="145" t="s">
        <v>39</v>
      </c>
      <c r="F36" s="235"/>
      <c r="G36" s="228"/>
      <c r="H36" s="145" t="s">
        <v>39</v>
      </c>
      <c r="I36" s="235"/>
      <c r="J36" s="228"/>
      <c r="K36" s="145" t="s">
        <v>39</v>
      </c>
      <c r="L36" s="235"/>
      <c r="M36" s="228"/>
      <c r="N36" s="145" t="s">
        <v>39</v>
      </c>
      <c r="O36" s="235"/>
      <c r="P36" s="228"/>
      <c r="Q36" s="145" t="s">
        <v>39</v>
      </c>
      <c r="R36" s="235"/>
      <c r="S36" s="228"/>
      <c r="T36" s="145" t="s">
        <v>39</v>
      </c>
      <c r="U36" s="235"/>
      <c r="V36" s="228"/>
      <c r="W36" s="145" t="s">
        <v>39</v>
      </c>
      <c r="X36" s="235"/>
      <c r="Y36" s="228"/>
      <c r="Z36" s="145" t="s">
        <v>39</v>
      </c>
      <c r="AA36" s="235"/>
      <c r="AB36" s="228"/>
      <c r="AC36" s="145" t="s">
        <v>39</v>
      </c>
      <c r="AD36" s="235"/>
      <c r="AE36" s="228"/>
      <c r="AF36" s="145" t="s">
        <v>39</v>
      </c>
      <c r="AG36" s="235"/>
      <c r="AH36" s="228"/>
      <c r="AI36" s="145" t="s">
        <v>39</v>
      </c>
      <c r="AJ36" s="235"/>
      <c r="AK36" s="228"/>
      <c r="AL36" s="145" t="s">
        <v>39</v>
      </c>
      <c r="AM36" s="235"/>
      <c r="AN36" s="228"/>
      <c r="AO36" s="145" t="s">
        <v>39</v>
      </c>
      <c r="AP36" s="235"/>
      <c r="AQ36" s="228"/>
      <c r="AR36" s="145" t="s">
        <v>39</v>
      </c>
      <c r="AS36" s="235"/>
      <c r="AT36" s="228"/>
      <c r="AU36" s="145" t="s">
        <v>39</v>
      </c>
      <c r="AV36" s="235"/>
      <c r="AW36" s="228"/>
      <c r="AX36" s="145" t="s">
        <v>39</v>
      </c>
      <c r="AY36" s="235"/>
      <c r="AZ36" s="228"/>
      <c r="BA36" s="145" t="s">
        <v>39</v>
      </c>
      <c r="BB36" s="235"/>
      <c r="BC36" s="228"/>
      <c r="BD36" s="145" t="s">
        <v>39</v>
      </c>
      <c r="BE36" s="235"/>
      <c r="BF36" s="228"/>
      <c r="BG36" s="145" t="s">
        <v>39</v>
      </c>
      <c r="BH36" s="235"/>
      <c r="BI36" s="228"/>
      <c r="BJ36" s="145" t="s">
        <v>39</v>
      </c>
      <c r="BK36" s="235"/>
      <c r="BL36" s="228"/>
      <c r="BM36" s="145" t="s">
        <v>39</v>
      </c>
      <c r="BN36" s="235"/>
      <c r="BO36" s="228"/>
      <c r="BP36" s="145" t="s">
        <v>39</v>
      </c>
      <c r="BQ36" s="235"/>
      <c r="BR36" s="228"/>
      <c r="BS36" s="145" t="s">
        <v>39</v>
      </c>
      <c r="BT36" s="235"/>
      <c r="BU36" s="228"/>
      <c r="BV36" s="145" t="s">
        <v>39</v>
      </c>
      <c r="BW36" s="235"/>
      <c r="BX36" s="228"/>
      <c r="BY36" s="145" t="s">
        <v>39</v>
      </c>
      <c r="BZ36" s="235"/>
      <c r="CA36" s="228"/>
      <c r="CB36" s="145" t="s">
        <v>39</v>
      </c>
      <c r="CC36" s="235"/>
      <c r="CD36" s="228"/>
      <c r="CE36" s="145" t="s">
        <v>39</v>
      </c>
      <c r="CF36" s="235"/>
      <c r="CG36" s="228"/>
      <c r="CH36" s="145" t="s">
        <v>39</v>
      </c>
      <c r="CI36" s="235"/>
      <c r="CJ36" s="228"/>
      <c r="CK36" s="145" t="s">
        <v>39</v>
      </c>
      <c r="CL36" s="235"/>
      <c r="CM36" s="228"/>
      <c r="CN36" s="145" t="s">
        <v>39</v>
      </c>
      <c r="CO36" s="235"/>
      <c r="CP36" s="228"/>
      <c r="CQ36" s="145" t="s">
        <v>36</v>
      </c>
      <c r="CR36" s="235"/>
      <c r="CS36" s="237"/>
    </row>
    <row r="37" spans="1:97" ht="12" customHeight="1" thickBot="1" x14ac:dyDescent="0.25">
      <c r="A37" s="97" t="s">
        <v>14</v>
      </c>
      <c r="B37" s="146" t="s">
        <v>74</v>
      </c>
      <c r="C37" s="236"/>
      <c r="D37" s="229"/>
      <c r="E37" s="146" t="s">
        <v>75</v>
      </c>
      <c r="F37" s="236"/>
      <c r="G37" s="229"/>
      <c r="H37" s="146" t="s">
        <v>77</v>
      </c>
      <c r="I37" s="236"/>
      <c r="J37" s="229"/>
      <c r="K37" s="146" t="s">
        <v>81</v>
      </c>
      <c r="L37" s="236"/>
      <c r="M37" s="229"/>
      <c r="N37" s="146" t="s">
        <v>84</v>
      </c>
      <c r="O37" s="236"/>
      <c r="P37" s="229"/>
      <c r="Q37" s="146" t="s">
        <v>60</v>
      </c>
      <c r="R37" s="236"/>
      <c r="S37" s="229"/>
      <c r="T37" s="146" t="s">
        <v>95</v>
      </c>
      <c r="U37" s="236"/>
      <c r="V37" s="229"/>
      <c r="W37" s="146" t="s">
        <v>96</v>
      </c>
      <c r="X37" s="236"/>
      <c r="Y37" s="229"/>
      <c r="Z37" s="146" t="s">
        <v>97</v>
      </c>
      <c r="AA37" s="236"/>
      <c r="AB37" s="229"/>
      <c r="AC37" s="146" t="s">
        <v>98</v>
      </c>
      <c r="AD37" s="236"/>
      <c r="AE37" s="229"/>
      <c r="AF37" s="146" t="s">
        <v>99</v>
      </c>
      <c r="AG37" s="236"/>
      <c r="AH37" s="229"/>
      <c r="AI37" s="146" t="s">
        <v>100</v>
      </c>
      <c r="AJ37" s="236"/>
      <c r="AK37" s="229"/>
      <c r="AL37" s="146" t="s">
        <v>101</v>
      </c>
      <c r="AM37" s="236"/>
      <c r="AN37" s="229"/>
      <c r="AO37" s="146" t="s">
        <v>102</v>
      </c>
      <c r="AP37" s="236"/>
      <c r="AQ37" s="229"/>
      <c r="AR37" s="146" t="s">
        <v>103</v>
      </c>
      <c r="AS37" s="236"/>
      <c r="AT37" s="229"/>
      <c r="AU37" s="146" t="s">
        <v>104</v>
      </c>
      <c r="AV37" s="236"/>
      <c r="AW37" s="229"/>
      <c r="AX37" s="146" t="s">
        <v>105</v>
      </c>
      <c r="AY37" s="236"/>
      <c r="AZ37" s="229"/>
      <c r="BA37" s="146" t="s">
        <v>106</v>
      </c>
      <c r="BB37" s="236"/>
      <c r="BC37" s="229"/>
      <c r="BD37" s="146" t="s">
        <v>107</v>
      </c>
      <c r="BE37" s="236"/>
      <c r="BF37" s="229"/>
      <c r="BG37" s="146" t="s">
        <v>108</v>
      </c>
      <c r="BH37" s="236"/>
      <c r="BI37" s="229"/>
      <c r="BJ37" s="146" t="s">
        <v>109</v>
      </c>
      <c r="BK37" s="236"/>
      <c r="BL37" s="229"/>
      <c r="BM37" s="146" t="s">
        <v>110</v>
      </c>
      <c r="BN37" s="236"/>
      <c r="BO37" s="229"/>
      <c r="BP37" s="146" t="s">
        <v>111</v>
      </c>
      <c r="BQ37" s="236"/>
      <c r="BR37" s="229"/>
      <c r="BS37" s="146" t="s">
        <v>112</v>
      </c>
      <c r="BT37" s="236"/>
      <c r="BU37" s="229"/>
      <c r="BV37" s="146" t="s">
        <v>113</v>
      </c>
      <c r="BW37" s="236"/>
      <c r="BX37" s="229"/>
      <c r="BY37" s="146" t="s">
        <v>114</v>
      </c>
      <c r="BZ37" s="236"/>
      <c r="CA37" s="229"/>
      <c r="CB37" s="146" t="s">
        <v>115</v>
      </c>
      <c r="CC37" s="236"/>
      <c r="CD37" s="229"/>
      <c r="CE37" s="146" t="s">
        <v>116</v>
      </c>
      <c r="CF37" s="236"/>
      <c r="CG37" s="229"/>
      <c r="CH37" s="146" t="s">
        <v>117</v>
      </c>
      <c r="CI37" s="236"/>
      <c r="CJ37" s="229"/>
      <c r="CK37" s="146" t="s">
        <v>118</v>
      </c>
      <c r="CL37" s="236"/>
      <c r="CM37" s="229"/>
      <c r="CN37" s="146" t="s">
        <v>122</v>
      </c>
      <c r="CO37" s="236"/>
      <c r="CP37" s="229"/>
      <c r="CQ37" s="146" t="s">
        <v>136</v>
      </c>
      <c r="CR37" s="236"/>
      <c r="CS37" s="238"/>
    </row>
    <row r="38" spans="1:97" ht="12" customHeight="1" x14ac:dyDescent="0.2">
      <c r="A38" s="58" t="s">
        <v>222</v>
      </c>
      <c r="B38" s="150" t="str">
        <f t="shared" ref="B38:B69" si="0">IF(OR(
     ISBLANK(K38),K38="NaN",
     ISBLANK(H38),H38="NaN"),
  "NaN", SUM(E38,K38,H38)
)</f>
        <v>NaN</v>
      </c>
      <c r="C38" s="148" t="s">
        <v>30</v>
      </c>
      <c r="D38" s="149" t="s">
        <v>15</v>
      </c>
      <c r="E38" s="150" t="s">
        <v>321</v>
      </c>
      <c r="F38" s="148" t="s">
        <v>30</v>
      </c>
      <c r="G38" s="149" t="s">
        <v>15</v>
      </c>
      <c r="H38" s="151" t="s">
        <v>321</v>
      </c>
      <c r="I38" s="148" t="s">
        <v>30</v>
      </c>
      <c r="J38" s="149" t="s">
        <v>15</v>
      </c>
      <c r="K38" s="151" t="s">
        <v>321</v>
      </c>
      <c r="L38" s="148" t="s">
        <v>30</v>
      </c>
      <c r="M38" s="149" t="s">
        <v>15</v>
      </c>
      <c r="N38" s="152" t="s">
        <v>321</v>
      </c>
      <c r="O38" s="148" t="s">
        <v>36</v>
      </c>
      <c r="P38" s="149" t="s">
        <v>15</v>
      </c>
      <c r="Q38" s="151" t="s">
        <v>321</v>
      </c>
      <c r="R38" s="148" t="s">
        <v>30</v>
      </c>
      <c r="S38" s="149" t="s">
        <v>15</v>
      </c>
      <c r="T38" s="214" t="s">
        <v>321</v>
      </c>
      <c r="U38" s="83" t="s">
        <v>307</v>
      </c>
      <c r="V38" s="84" t="s">
        <v>15</v>
      </c>
      <c r="W38" s="214" t="s">
        <v>321</v>
      </c>
      <c r="X38" s="83" t="s">
        <v>307</v>
      </c>
      <c r="Y38" s="84" t="s">
        <v>15</v>
      </c>
      <c r="Z38" s="214" t="s">
        <v>321</v>
      </c>
      <c r="AA38" s="83" t="s">
        <v>307</v>
      </c>
      <c r="AB38" s="84" t="s">
        <v>15</v>
      </c>
      <c r="AC38" s="214" t="s">
        <v>321</v>
      </c>
      <c r="AD38" s="83" t="s">
        <v>307</v>
      </c>
      <c r="AE38" s="84" t="s">
        <v>15</v>
      </c>
      <c r="AF38" s="214" t="s">
        <v>321</v>
      </c>
      <c r="AG38" s="83" t="s">
        <v>307</v>
      </c>
      <c r="AH38" s="84" t="s">
        <v>15</v>
      </c>
      <c r="AI38" s="214" t="s">
        <v>321</v>
      </c>
      <c r="AJ38" s="83" t="s">
        <v>307</v>
      </c>
      <c r="AK38" s="84" t="s">
        <v>15</v>
      </c>
      <c r="AL38" s="214" t="s">
        <v>321</v>
      </c>
      <c r="AM38" s="148" t="s">
        <v>307</v>
      </c>
      <c r="AN38" s="149" t="s">
        <v>15</v>
      </c>
      <c r="AO38" s="152" t="str">
        <f t="shared" ref="AO38:AO101" si="1">IF(OR(
     ISBLANK(AX38),AX38="NaN",
     ISBLANK(BA38),BA38="NaN"),
  "NaN", SUM(AX38,BA38)
)</f>
        <v>NaN</v>
      </c>
      <c r="AP38" s="148" t="s">
        <v>30</v>
      </c>
      <c r="AQ38" s="149" t="s">
        <v>15</v>
      </c>
      <c r="AR38" s="151" t="s">
        <v>321</v>
      </c>
      <c r="AS38" s="148" t="s">
        <v>30</v>
      </c>
      <c r="AT38" s="149" t="s">
        <v>15</v>
      </c>
      <c r="AU38" s="214" t="s">
        <v>321</v>
      </c>
      <c r="AV38" s="83" t="s">
        <v>36</v>
      </c>
      <c r="AW38" s="84" t="s">
        <v>15</v>
      </c>
      <c r="AX38" s="210" t="s">
        <v>321</v>
      </c>
      <c r="AY38" s="83" t="s">
        <v>307</v>
      </c>
      <c r="AZ38" s="84" t="s">
        <v>15</v>
      </c>
      <c r="BA38" s="211" t="s">
        <v>321</v>
      </c>
      <c r="BB38" s="148" t="s">
        <v>30</v>
      </c>
      <c r="BC38" s="149" t="s">
        <v>15</v>
      </c>
      <c r="BD38" s="151" t="s">
        <v>321</v>
      </c>
      <c r="BE38" s="148" t="s">
        <v>30</v>
      </c>
      <c r="BF38" s="149" t="s">
        <v>15</v>
      </c>
      <c r="BG38" s="152" t="s">
        <v>321</v>
      </c>
      <c r="BH38" s="148" t="s">
        <v>36</v>
      </c>
      <c r="BI38" s="149" t="s">
        <v>15</v>
      </c>
      <c r="BJ38" s="151" t="s">
        <v>321</v>
      </c>
      <c r="BK38" s="148" t="s">
        <v>30</v>
      </c>
      <c r="BL38" s="149" t="s">
        <v>15</v>
      </c>
      <c r="BM38" s="151" t="s">
        <v>321</v>
      </c>
      <c r="BN38" s="148" t="s">
        <v>30</v>
      </c>
      <c r="BO38" s="149" t="s">
        <v>15</v>
      </c>
      <c r="BP38" s="151" t="s">
        <v>321</v>
      </c>
      <c r="BQ38" s="148" t="s">
        <v>30</v>
      </c>
      <c r="BR38" s="149" t="s">
        <v>15</v>
      </c>
      <c r="BS38" s="151" t="s">
        <v>321</v>
      </c>
      <c r="BT38" s="148" t="s">
        <v>30</v>
      </c>
      <c r="BU38" s="149" t="s">
        <v>15</v>
      </c>
      <c r="BV38" s="151" t="s">
        <v>321</v>
      </c>
      <c r="BW38" s="148" t="s">
        <v>30</v>
      </c>
      <c r="BX38" s="149" t="s">
        <v>15</v>
      </c>
      <c r="BY38" s="151" t="s">
        <v>321</v>
      </c>
      <c r="BZ38" s="148" t="s">
        <v>30</v>
      </c>
      <c r="CA38" s="149" t="s">
        <v>15</v>
      </c>
      <c r="CB38" s="151" t="s">
        <v>321</v>
      </c>
      <c r="CC38" s="148" t="s">
        <v>30</v>
      </c>
      <c r="CD38" s="149" t="s">
        <v>15</v>
      </c>
      <c r="CE38" s="169" t="s">
        <v>321</v>
      </c>
      <c r="CF38" s="148" t="s">
        <v>30</v>
      </c>
      <c r="CG38" s="149" t="s">
        <v>15</v>
      </c>
      <c r="CH38" s="169" t="s">
        <v>321</v>
      </c>
      <c r="CI38" s="148" t="s">
        <v>30</v>
      </c>
      <c r="CJ38" s="149" t="s">
        <v>15</v>
      </c>
      <c r="CK38" s="169" t="s">
        <v>321</v>
      </c>
      <c r="CL38" s="148" t="s">
        <v>30</v>
      </c>
      <c r="CM38" s="149" t="s">
        <v>15</v>
      </c>
      <c r="CN38" s="169" t="s">
        <v>321</v>
      </c>
      <c r="CO38" s="148" t="s">
        <v>30</v>
      </c>
      <c r="CP38" s="149" t="s">
        <v>15</v>
      </c>
      <c r="CQ38" s="155" t="s">
        <v>321</v>
      </c>
      <c r="CR38" s="148" t="s">
        <v>30</v>
      </c>
      <c r="CS38" s="84" t="s">
        <v>15</v>
      </c>
    </row>
    <row r="39" spans="1:97" ht="12" customHeight="1" x14ac:dyDescent="0.2">
      <c r="A39" s="80" t="s">
        <v>223</v>
      </c>
      <c r="B39" s="160" t="str">
        <f t="shared" si="0"/>
        <v>NaN</v>
      </c>
      <c r="C39" s="148" t="s">
        <v>30</v>
      </c>
      <c r="D39" s="149" t="s">
        <v>15</v>
      </c>
      <c r="E39" s="160" t="s">
        <v>321</v>
      </c>
      <c r="F39" s="148" t="s">
        <v>30</v>
      </c>
      <c r="G39" s="149" t="s">
        <v>15</v>
      </c>
      <c r="H39" s="158" t="s">
        <v>321</v>
      </c>
      <c r="I39" s="148" t="s">
        <v>30</v>
      </c>
      <c r="J39" s="149" t="s">
        <v>15</v>
      </c>
      <c r="K39" s="158" t="s">
        <v>321</v>
      </c>
      <c r="L39" s="148" t="s">
        <v>30</v>
      </c>
      <c r="M39" s="149" t="s">
        <v>15</v>
      </c>
      <c r="N39" s="158" t="s">
        <v>321</v>
      </c>
      <c r="O39" s="148" t="s">
        <v>36</v>
      </c>
      <c r="P39" s="149" t="s">
        <v>15</v>
      </c>
      <c r="Q39" s="158" t="s">
        <v>321</v>
      </c>
      <c r="R39" s="148" t="s">
        <v>30</v>
      </c>
      <c r="S39" s="149" t="s">
        <v>15</v>
      </c>
      <c r="T39" s="214" t="s">
        <v>321</v>
      </c>
      <c r="U39" s="83" t="s">
        <v>307</v>
      </c>
      <c r="V39" s="84" t="s">
        <v>15</v>
      </c>
      <c r="W39" s="214" t="s">
        <v>321</v>
      </c>
      <c r="X39" s="83" t="s">
        <v>307</v>
      </c>
      <c r="Y39" s="84" t="s">
        <v>15</v>
      </c>
      <c r="Z39" s="214" t="s">
        <v>321</v>
      </c>
      <c r="AA39" s="83" t="s">
        <v>307</v>
      </c>
      <c r="AB39" s="84" t="s">
        <v>15</v>
      </c>
      <c r="AC39" s="214" t="s">
        <v>321</v>
      </c>
      <c r="AD39" s="83" t="s">
        <v>307</v>
      </c>
      <c r="AE39" s="84" t="s">
        <v>15</v>
      </c>
      <c r="AF39" s="214" t="s">
        <v>321</v>
      </c>
      <c r="AG39" s="83" t="s">
        <v>307</v>
      </c>
      <c r="AH39" s="84" t="s">
        <v>15</v>
      </c>
      <c r="AI39" s="214" t="s">
        <v>321</v>
      </c>
      <c r="AJ39" s="83" t="s">
        <v>307</v>
      </c>
      <c r="AK39" s="84" t="s">
        <v>15</v>
      </c>
      <c r="AL39" s="214" t="s">
        <v>321</v>
      </c>
      <c r="AM39" s="148" t="s">
        <v>307</v>
      </c>
      <c r="AN39" s="149" t="s">
        <v>15</v>
      </c>
      <c r="AO39" s="160" t="str">
        <f t="shared" si="1"/>
        <v>NaN</v>
      </c>
      <c r="AP39" s="148" t="s">
        <v>30</v>
      </c>
      <c r="AQ39" s="149" t="s">
        <v>15</v>
      </c>
      <c r="AR39" s="158" t="s">
        <v>321</v>
      </c>
      <c r="AS39" s="148" t="s">
        <v>30</v>
      </c>
      <c r="AT39" s="149" t="s">
        <v>15</v>
      </c>
      <c r="AU39" s="214" t="s">
        <v>321</v>
      </c>
      <c r="AV39" s="83" t="s">
        <v>36</v>
      </c>
      <c r="AW39" s="84" t="s">
        <v>15</v>
      </c>
      <c r="AX39" s="214" t="s">
        <v>321</v>
      </c>
      <c r="AY39" s="83" t="s">
        <v>307</v>
      </c>
      <c r="AZ39" s="84" t="s">
        <v>15</v>
      </c>
      <c r="BA39" s="214" t="s">
        <v>321</v>
      </c>
      <c r="BB39" s="148" t="s">
        <v>30</v>
      </c>
      <c r="BC39" s="149" t="s">
        <v>15</v>
      </c>
      <c r="BD39" s="160" t="s">
        <v>321</v>
      </c>
      <c r="BE39" s="148" t="s">
        <v>30</v>
      </c>
      <c r="BF39" s="149" t="s">
        <v>15</v>
      </c>
      <c r="BG39" s="158" t="s">
        <v>321</v>
      </c>
      <c r="BH39" s="148" t="s">
        <v>36</v>
      </c>
      <c r="BI39" s="149" t="s">
        <v>15</v>
      </c>
      <c r="BJ39" s="158" t="s">
        <v>321</v>
      </c>
      <c r="BK39" s="148" t="s">
        <v>30</v>
      </c>
      <c r="BL39" s="149" t="s">
        <v>15</v>
      </c>
      <c r="BM39" s="158" t="s">
        <v>321</v>
      </c>
      <c r="BN39" s="148" t="s">
        <v>30</v>
      </c>
      <c r="BO39" s="149" t="s">
        <v>15</v>
      </c>
      <c r="BP39" s="158" t="s">
        <v>321</v>
      </c>
      <c r="BQ39" s="148" t="s">
        <v>30</v>
      </c>
      <c r="BR39" s="149" t="s">
        <v>15</v>
      </c>
      <c r="BS39" s="158" t="s">
        <v>321</v>
      </c>
      <c r="BT39" s="148" t="s">
        <v>30</v>
      </c>
      <c r="BU39" s="149" t="s">
        <v>15</v>
      </c>
      <c r="BV39" s="158" t="s">
        <v>321</v>
      </c>
      <c r="BW39" s="148" t="s">
        <v>30</v>
      </c>
      <c r="BX39" s="149" t="s">
        <v>15</v>
      </c>
      <c r="BY39" s="158" t="s">
        <v>321</v>
      </c>
      <c r="BZ39" s="148" t="s">
        <v>30</v>
      </c>
      <c r="CA39" s="149" t="s">
        <v>15</v>
      </c>
      <c r="CB39" s="158" t="s">
        <v>321</v>
      </c>
      <c r="CC39" s="148" t="s">
        <v>30</v>
      </c>
      <c r="CD39" s="149" t="s">
        <v>15</v>
      </c>
      <c r="CE39" s="170" t="s">
        <v>321</v>
      </c>
      <c r="CF39" s="148" t="s">
        <v>30</v>
      </c>
      <c r="CG39" s="149" t="s">
        <v>15</v>
      </c>
      <c r="CH39" s="170" t="s">
        <v>321</v>
      </c>
      <c r="CI39" s="148" t="s">
        <v>30</v>
      </c>
      <c r="CJ39" s="149" t="s">
        <v>15</v>
      </c>
      <c r="CK39" s="170" t="s">
        <v>321</v>
      </c>
      <c r="CL39" s="148" t="s">
        <v>30</v>
      </c>
      <c r="CM39" s="149" t="s">
        <v>15</v>
      </c>
      <c r="CN39" s="170" t="s">
        <v>321</v>
      </c>
      <c r="CO39" s="148" t="s">
        <v>30</v>
      </c>
      <c r="CP39" s="149" t="s">
        <v>15</v>
      </c>
      <c r="CQ39" s="158" t="s">
        <v>321</v>
      </c>
      <c r="CR39" s="148" t="s">
        <v>30</v>
      </c>
      <c r="CS39" s="84" t="s">
        <v>15</v>
      </c>
    </row>
    <row r="40" spans="1:97" ht="12" customHeight="1" x14ac:dyDescent="0.2">
      <c r="A40" s="80" t="s">
        <v>224</v>
      </c>
      <c r="B40" s="160" t="str">
        <f t="shared" si="0"/>
        <v>NaN</v>
      </c>
      <c r="C40" s="148" t="s">
        <v>30</v>
      </c>
      <c r="D40" s="149" t="s">
        <v>15</v>
      </c>
      <c r="E40" s="160" t="s">
        <v>321</v>
      </c>
      <c r="F40" s="148" t="s">
        <v>30</v>
      </c>
      <c r="G40" s="149" t="s">
        <v>15</v>
      </c>
      <c r="H40" s="158" t="s">
        <v>321</v>
      </c>
      <c r="I40" s="148" t="s">
        <v>30</v>
      </c>
      <c r="J40" s="149" t="s">
        <v>15</v>
      </c>
      <c r="K40" s="158" t="s">
        <v>321</v>
      </c>
      <c r="L40" s="148" t="s">
        <v>30</v>
      </c>
      <c r="M40" s="149" t="s">
        <v>15</v>
      </c>
      <c r="N40" s="158" t="s">
        <v>321</v>
      </c>
      <c r="O40" s="148" t="s">
        <v>36</v>
      </c>
      <c r="P40" s="149" t="s">
        <v>15</v>
      </c>
      <c r="Q40" s="158" t="s">
        <v>321</v>
      </c>
      <c r="R40" s="148" t="s">
        <v>30</v>
      </c>
      <c r="S40" s="149" t="s">
        <v>15</v>
      </c>
      <c r="T40" s="214" t="s">
        <v>321</v>
      </c>
      <c r="U40" s="83" t="s">
        <v>307</v>
      </c>
      <c r="V40" s="84" t="s">
        <v>15</v>
      </c>
      <c r="W40" s="214" t="s">
        <v>321</v>
      </c>
      <c r="X40" s="83" t="s">
        <v>307</v>
      </c>
      <c r="Y40" s="84" t="s">
        <v>15</v>
      </c>
      <c r="Z40" s="214" t="s">
        <v>321</v>
      </c>
      <c r="AA40" s="83" t="s">
        <v>307</v>
      </c>
      <c r="AB40" s="84" t="s">
        <v>15</v>
      </c>
      <c r="AC40" s="214" t="s">
        <v>321</v>
      </c>
      <c r="AD40" s="83" t="s">
        <v>307</v>
      </c>
      <c r="AE40" s="84" t="s">
        <v>15</v>
      </c>
      <c r="AF40" s="214" t="s">
        <v>321</v>
      </c>
      <c r="AG40" s="83" t="s">
        <v>307</v>
      </c>
      <c r="AH40" s="84" t="s">
        <v>15</v>
      </c>
      <c r="AI40" s="214" t="s">
        <v>321</v>
      </c>
      <c r="AJ40" s="83" t="s">
        <v>307</v>
      </c>
      <c r="AK40" s="84" t="s">
        <v>15</v>
      </c>
      <c r="AL40" s="214" t="s">
        <v>321</v>
      </c>
      <c r="AM40" s="148" t="s">
        <v>307</v>
      </c>
      <c r="AN40" s="149" t="s">
        <v>15</v>
      </c>
      <c r="AO40" s="160" t="str">
        <f t="shared" si="1"/>
        <v>NaN</v>
      </c>
      <c r="AP40" s="148" t="s">
        <v>30</v>
      </c>
      <c r="AQ40" s="149" t="s">
        <v>15</v>
      </c>
      <c r="AR40" s="158" t="s">
        <v>321</v>
      </c>
      <c r="AS40" s="148" t="s">
        <v>30</v>
      </c>
      <c r="AT40" s="149" t="s">
        <v>15</v>
      </c>
      <c r="AU40" s="214" t="s">
        <v>321</v>
      </c>
      <c r="AV40" s="83" t="s">
        <v>36</v>
      </c>
      <c r="AW40" s="84" t="s">
        <v>15</v>
      </c>
      <c r="AX40" s="214" t="s">
        <v>321</v>
      </c>
      <c r="AY40" s="83" t="s">
        <v>307</v>
      </c>
      <c r="AZ40" s="84" t="s">
        <v>15</v>
      </c>
      <c r="BA40" s="214" t="s">
        <v>321</v>
      </c>
      <c r="BB40" s="148" t="s">
        <v>30</v>
      </c>
      <c r="BC40" s="149" t="s">
        <v>15</v>
      </c>
      <c r="BD40" s="160" t="s">
        <v>321</v>
      </c>
      <c r="BE40" s="148" t="s">
        <v>30</v>
      </c>
      <c r="BF40" s="149" t="s">
        <v>15</v>
      </c>
      <c r="BG40" s="158" t="s">
        <v>321</v>
      </c>
      <c r="BH40" s="148" t="s">
        <v>36</v>
      </c>
      <c r="BI40" s="149" t="s">
        <v>15</v>
      </c>
      <c r="BJ40" s="158" t="s">
        <v>321</v>
      </c>
      <c r="BK40" s="148" t="s">
        <v>30</v>
      </c>
      <c r="BL40" s="149" t="s">
        <v>15</v>
      </c>
      <c r="BM40" s="158" t="s">
        <v>321</v>
      </c>
      <c r="BN40" s="148" t="s">
        <v>30</v>
      </c>
      <c r="BO40" s="149" t="s">
        <v>15</v>
      </c>
      <c r="BP40" s="158" t="s">
        <v>321</v>
      </c>
      <c r="BQ40" s="148" t="s">
        <v>30</v>
      </c>
      <c r="BR40" s="149" t="s">
        <v>15</v>
      </c>
      <c r="BS40" s="158" t="s">
        <v>321</v>
      </c>
      <c r="BT40" s="148" t="s">
        <v>30</v>
      </c>
      <c r="BU40" s="149" t="s">
        <v>15</v>
      </c>
      <c r="BV40" s="158" t="s">
        <v>321</v>
      </c>
      <c r="BW40" s="148" t="s">
        <v>30</v>
      </c>
      <c r="BX40" s="149" t="s">
        <v>15</v>
      </c>
      <c r="BY40" s="158" t="s">
        <v>321</v>
      </c>
      <c r="BZ40" s="148" t="s">
        <v>30</v>
      </c>
      <c r="CA40" s="149" t="s">
        <v>15</v>
      </c>
      <c r="CB40" s="158" t="s">
        <v>321</v>
      </c>
      <c r="CC40" s="148" t="s">
        <v>30</v>
      </c>
      <c r="CD40" s="149" t="s">
        <v>15</v>
      </c>
      <c r="CE40" s="170" t="s">
        <v>321</v>
      </c>
      <c r="CF40" s="148" t="s">
        <v>30</v>
      </c>
      <c r="CG40" s="149" t="s">
        <v>15</v>
      </c>
      <c r="CH40" s="170" t="s">
        <v>321</v>
      </c>
      <c r="CI40" s="148" t="s">
        <v>30</v>
      </c>
      <c r="CJ40" s="149" t="s">
        <v>15</v>
      </c>
      <c r="CK40" s="170" t="s">
        <v>321</v>
      </c>
      <c r="CL40" s="148" t="s">
        <v>30</v>
      </c>
      <c r="CM40" s="149" t="s">
        <v>15</v>
      </c>
      <c r="CN40" s="170" t="s">
        <v>321</v>
      </c>
      <c r="CO40" s="148" t="s">
        <v>30</v>
      </c>
      <c r="CP40" s="149" t="s">
        <v>15</v>
      </c>
      <c r="CQ40" s="158" t="s">
        <v>321</v>
      </c>
      <c r="CR40" s="148" t="s">
        <v>30</v>
      </c>
      <c r="CS40" s="84" t="s">
        <v>15</v>
      </c>
    </row>
    <row r="41" spans="1:97" ht="12" customHeight="1" x14ac:dyDescent="0.2">
      <c r="A41" s="80" t="s">
        <v>225</v>
      </c>
      <c r="B41" s="160" t="str">
        <f t="shared" si="0"/>
        <v>NaN</v>
      </c>
      <c r="C41" s="148" t="s">
        <v>30</v>
      </c>
      <c r="D41" s="149" t="s">
        <v>15</v>
      </c>
      <c r="E41" s="160" t="s">
        <v>321</v>
      </c>
      <c r="F41" s="148" t="s">
        <v>30</v>
      </c>
      <c r="G41" s="149" t="s">
        <v>15</v>
      </c>
      <c r="H41" s="158" t="s">
        <v>321</v>
      </c>
      <c r="I41" s="148" t="s">
        <v>30</v>
      </c>
      <c r="J41" s="149" t="s">
        <v>15</v>
      </c>
      <c r="K41" s="158" t="s">
        <v>321</v>
      </c>
      <c r="L41" s="148" t="s">
        <v>30</v>
      </c>
      <c r="M41" s="149" t="s">
        <v>15</v>
      </c>
      <c r="N41" s="158" t="s">
        <v>321</v>
      </c>
      <c r="O41" s="148" t="s">
        <v>36</v>
      </c>
      <c r="P41" s="149" t="s">
        <v>15</v>
      </c>
      <c r="Q41" s="158" t="s">
        <v>321</v>
      </c>
      <c r="R41" s="148" t="s">
        <v>30</v>
      </c>
      <c r="S41" s="149" t="s">
        <v>15</v>
      </c>
      <c r="T41" s="214" t="s">
        <v>321</v>
      </c>
      <c r="U41" s="83" t="s">
        <v>307</v>
      </c>
      <c r="V41" s="84" t="s">
        <v>15</v>
      </c>
      <c r="W41" s="214" t="s">
        <v>321</v>
      </c>
      <c r="X41" s="83" t="s">
        <v>307</v>
      </c>
      <c r="Y41" s="84" t="s">
        <v>15</v>
      </c>
      <c r="Z41" s="214" t="s">
        <v>321</v>
      </c>
      <c r="AA41" s="83" t="s">
        <v>307</v>
      </c>
      <c r="AB41" s="84" t="s">
        <v>15</v>
      </c>
      <c r="AC41" s="214" t="s">
        <v>321</v>
      </c>
      <c r="AD41" s="83" t="s">
        <v>307</v>
      </c>
      <c r="AE41" s="84" t="s">
        <v>15</v>
      </c>
      <c r="AF41" s="214" t="s">
        <v>321</v>
      </c>
      <c r="AG41" s="83" t="s">
        <v>307</v>
      </c>
      <c r="AH41" s="84" t="s">
        <v>15</v>
      </c>
      <c r="AI41" s="214" t="s">
        <v>321</v>
      </c>
      <c r="AJ41" s="83" t="s">
        <v>307</v>
      </c>
      <c r="AK41" s="84" t="s">
        <v>15</v>
      </c>
      <c r="AL41" s="214" t="s">
        <v>321</v>
      </c>
      <c r="AM41" s="148" t="s">
        <v>307</v>
      </c>
      <c r="AN41" s="149" t="s">
        <v>15</v>
      </c>
      <c r="AO41" s="160" t="str">
        <f t="shared" si="1"/>
        <v>NaN</v>
      </c>
      <c r="AP41" s="148" t="s">
        <v>30</v>
      </c>
      <c r="AQ41" s="149" t="s">
        <v>15</v>
      </c>
      <c r="AR41" s="158" t="s">
        <v>321</v>
      </c>
      <c r="AS41" s="148" t="s">
        <v>30</v>
      </c>
      <c r="AT41" s="149" t="s">
        <v>15</v>
      </c>
      <c r="AU41" s="214" t="s">
        <v>321</v>
      </c>
      <c r="AV41" s="83" t="s">
        <v>36</v>
      </c>
      <c r="AW41" s="84" t="s">
        <v>15</v>
      </c>
      <c r="AX41" s="214" t="s">
        <v>321</v>
      </c>
      <c r="AY41" s="83" t="s">
        <v>307</v>
      </c>
      <c r="AZ41" s="84" t="s">
        <v>15</v>
      </c>
      <c r="BA41" s="214" t="s">
        <v>321</v>
      </c>
      <c r="BB41" s="148" t="s">
        <v>30</v>
      </c>
      <c r="BC41" s="149" t="s">
        <v>15</v>
      </c>
      <c r="BD41" s="160" t="s">
        <v>321</v>
      </c>
      <c r="BE41" s="148" t="s">
        <v>30</v>
      </c>
      <c r="BF41" s="149" t="s">
        <v>15</v>
      </c>
      <c r="BG41" s="158" t="s">
        <v>321</v>
      </c>
      <c r="BH41" s="148" t="s">
        <v>36</v>
      </c>
      <c r="BI41" s="149" t="s">
        <v>15</v>
      </c>
      <c r="BJ41" s="158" t="s">
        <v>321</v>
      </c>
      <c r="BK41" s="148" t="s">
        <v>30</v>
      </c>
      <c r="BL41" s="149" t="s">
        <v>15</v>
      </c>
      <c r="BM41" s="158" t="s">
        <v>321</v>
      </c>
      <c r="BN41" s="148" t="s">
        <v>30</v>
      </c>
      <c r="BO41" s="149" t="s">
        <v>15</v>
      </c>
      <c r="BP41" s="158" t="s">
        <v>321</v>
      </c>
      <c r="BQ41" s="148" t="s">
        <v>30</v>
      </c>
      <c r="BR41" s="149" t="s">
        <v>15</v>
      </c>
      <c r="BS41" s="158" t="s">
        <v>321</v>
      </c>
      <c r="BT41" s="148" t="s">
        <v>30</v>
      </c>
      <c r="BU41" s="149" t="s">
        <v>15</v>
      </c>
      <c r="BV41" s="158" t="s">
        <v>321</v>
      </c>
      <c r="BW41" s="148" t="s">
        <v>30</v>
      </c>
      <c r="BX41" s="149" t="s">
        <v>15</v>
      </c>
      <c r="BY41" s="158" t="s">
        <v>321</v>
      </c>
      <c r="BZ41" s="148" t="s">
        <v>30</v>
      </c>
      <c r="CA41" s="149" t="s">
        <v>15</v>
      </c>
      <c r="CB41" s="158" t="s">
        <v>321</v>
      </c>
      <c r="CC41" s="148" t="s">
        <v>30</v>
      </c>
      <c r="CD41" s="149" t="s">
        <v>15</v>
      </c>
      <c r="CE41" s="170" t="s">
        <v>321</v>
      </c>
      <c r="CF41" s="148" t="s">
        <v>30</v>
      </c>
      <c r="CG41" s="149" t="s">
        <v>15</v>
      </c>
      <c r="CH41" s="170" t="s">
        <v>321</v>
      </c>
      <c r="CI41" s="148" t="s">
        <v>30</v>
      </c>
      <c r="CJ41" s="149" t="s">
        <v>15</v>
      </c>
      <c r="CK41" s="170" t="s">
        <v>321</v>
      </c>
      <c r="CL41" s="148" t="s">
        <v>30</v>
      </c>
      <c r="CM41" s="149" t="s">
        <v>15</v>
      </c>
      <c r="CN41" s="170" t="s">
        <v>321</v>
      </c>
      <c r="CO41" s="148" t="s">
        <v>30</v>
      </c>
      <c r="CP41" s="149" t="s">
        <v>15</v>
      </c>
      <c r="CQ41" s="158" t="s">
        <v>321</v>
      </c>
      <c r="CR41" s="148" t="s">
        <v>30</v>
      </c>
      <c r="CS41" s="84" t="s">
        <v>15</v>
      </c>
    </row>
    <row r="42" spans="1:97" ht="12" customHeight="1" x14ac:dyDescent="0.2">
      <c r="A42" s="81" t="s">
        <v>226</v>
      </c>
      <c r="B42" s="160" t="str">
        <f t="shared" si="0"/>
        <v>NaN</v>
      </c>
      <c r="C42" s="148" t="s">
        <v>30</v>
      </c>
      <c r="D42" s="149" t="s">
        <v>15</v>
      </c>
      <c r="E42" s="160" t="s">
        <v>321</v>
      </c>
      <c r="F42" s="148" t="s">
        <v>30</v>
      </c>
      <c r="G42" s="149" t="s">
        <v>15</v>
      </c>
      <c r="H42" s="158" t="s">
        <v>321</v>
      </c>
      <c r="I42" s="148" t="s">
        <v>30</v>
      </c>
      <c r="J42" s="149" t="s">
        <v>15</v>
      </c>
      <c r="K42" s="158" t="s">
        <v>321</v>
      </c>
      <c r="L42" s="148" t="s">
        <v>30</v>
      </c>
      <c r="M42" s="149" t="s">
        <v>15</v>
      </c>
      <c r="N42" s="158" t="s">
        <v>321</v>
      </c>
      <c r="O42" s="148" t="s">
        <v>36</v>
      </c>
      <c r="P42" s="149" t="s">
        <v>15</v>
      </c>
      <c r="Q42" s="158" t="s">
        <v>321</v>
      </c>
      <c r="R42" s="148" t="s">
        <v>30</v>
      </c>
      <c r="S42" s="149" t="s">
        <v>15</v>
      </c>
      <c r="T42" s="214" t="s">
        <v>321</v>
      </c>
      <c r="U42" s="83" t="s">
        <v>307</v>
      </c>
      <c r="V42" s="84" t="s">
        <v>15</v>
      </c>
      <c r="W42" s="214" t="s">
        <v>321</v>
      </c>
      <c r="X42" s="83" t="s">
        <v>307</v>
      </c>
      <c r="Y42" s="84" t="s">
        <v>15</v>
      </c>
      <c r="Z42" s="214" t="s">
        <v>321</v>
      </c>
      <c r="AA42" s="83" t="s">
        <v>307</v>
      </c>
      <c r="AB42" s="84" t="s">
        <v>15</v>
      </c>
      <c r="AC42" s="214" t="s">
        <v>321</v>
      </c>
      <c r="AD42" s="83" t="s">
        <v>307</v>
      </c>
      <c r="AE42" s="84" t="s">
        <v>15</v>
      </c>
      <c r="AF42" s="214" t="s">
        <v>321</v>
      </c>
      <c r="AG42" s="83" t="s">
        <v>307</v>
      </c>
      <c r="AH42" s="84" t="s">
        <v>15</v>
      </c>
      <c r="AI42" s="214" t="s">
        <v>321</v>
      </c>
      <c r="AJ42" s="83" t="s">
        <v>307</v>
      </c>
      <c r="AK42" s="84" t="s">
        <v>15</v>
      </c>
      <c r="AL42" s="214" t="s">
        <v>321</v>
      </c>
      <c r="AM42" s="148" t="s">
        <v>307</v>
      </c>
      <c r="AN42" s="149" t="s">
        <v>15</v>
      </c>
      <c r="AO42" s="160" t="str">
        <f t="shared" si="1"/>
        <v>NaN</v>
      </c>
      <c r="AP42" s="148" t="s">
        <v>30</v>
      </c>
      <c r="AQ42" s="149" t="s">
        <v>15</v>
      </c>
      <c r="AR42" s="158" t="s">
        <v>321</v>
      </c>
      <c r="AS42" s="148" t="s">
        <v>30</v>
      </c>
      <c r="AT42" s="149" t="s">
        <v>15</v>
      </c>
      <c r="AU42" s="214" t="s">
        <v>321</v>
      </c>
      <c r="AV42" s="83" t="s">
        <v>36</v>
      </c>
      <c r="AW42" s="84" t="s">
        <v>15</v>
      </c>
      <c r="AX42" s="214" t="s">
        <v>321</v>
      </c>
      <c r="AY42" s="83" t="s">
        <v>307</v>
      </c>
      <c r="AZ42" s="84" t="s">
        <v>15</v>
      </c>
      <c r="BA42" s="214" t="s">
        <v>321</v>
      </c>
      <c r="BB42" s="148" t="s">
        <v>30</v>
      </c>
      <c r="BC42" s="149" t="s">
        <v>15</v>
      </c>
      <c r="BD42" s="160" t="s">
        <v>321</v>
      </c>
      <c r="BE42" s="148" t="s">
        <v>30</v>
      </c>
      <c r="BF42" s="149" t="s">
        <v>15</v>
      </c>
      <c r="BG42" s="158" t="s">
        <v>321</v>
      </c>
      <c r="BH42" s="148" t="s">
        <v>36</v>
      </c>
      <c r="BI42" s="149" t="s">
        <v>15</v>
      </c>
      <c r="BJ42" s="158" t="s">
        <v>321</v>
      </c>
      <c r="BK42" s="148" t="s">
        <v>30</v>
      </c>
      <c r="BL42" s="149" t="s">
        <v>15</v>
      </c>
      <c r="BM42" s="158" t="s">
        <v>321</v>
      </c>
      <c r="BN42" s="148" t="s">
        <v>30</v>
      </c>
      <c r="BO42" s="149" t="s">
        <v>15</v>
      </c>
      <c r="BP42" s="158" t="s">
        <v>321</v>
      </c>
      <c r="BQ42" s="148" t="s">
        <v>30</v>
      </c>
      <c r="BR42" s="149" t="s">
        <v>15</v>
      </c>
      <c r="BS42" s="158" t="s">
        <v>321</v>
      </c>
      <c r="BT42" s="148" t="s">
        <v>30</v>
      </c>
      <c r="BU42" s="149" t="s">
        <v>15</v>
      </c>
      <c r="BV42" s="158" t="s">
        <v>321</v>
      </c>
      <c r="BW42" s="148" t="s">
        <v>30</v>
      </c>
      <c r="BX42" s="149" t="s">
        <v>15</v>
      </c>
      <c r="BY42" s="158" t="s">
        <v>321</v>
      </c>
      <c r="BZ42" s="148" t="s">
        <v>30</v>
      </c>
      <c r="CA42" s="149" t="s">
        <v>15</v>
      </c>
      <c r="CB42" s="158" t="s">
        <v>321</v>
      </c>
      <c r="CC42" s="148" t="s">
        <v>30</v>
      </c>
      <c r="CD42" s="149" t="s">
        <v>15</v>
      </c>
      <c r="CE42" s="170" t="s">
        <v>321</v>
      </c>
      <c r="CF42" s="148" t="s">
        <v>30</v>
      </c>
      <c r="CG42" s="149" t="s">
        <v>15</v>
      </c>
      <c r="CH42" s="170" t="s">
        <v>321</v>
      </c>
      <c r="CI42" s="148" t="s">
        <v>30</v>
      </c>
      <c r="CJ42" s="149" t="s">
        <v>15</v>
      </c>
      <c r="CK42" s="170" t="s">
        <v>321</v>
      </c>
      <c r="CL42" s="148" t="s">
        <v>30</v>
      </c>
      <c r="CM42" s="149" t="s">
        <v>15</v>
      </c>
      <c r="CN42" s="170" t="s">
        <v>321</v>
      </c>
      <c r="CO42" s="148" t="s">
        <v>30</v>
      </c>
      <c r="CP42" s="149" t="s">
        <v>15</v>
      </c>
      <c r="CQ42" s="158" t="s">
        <v>321</v>
      </c>
      <c r="CR42" s="148" t="s">
        <v>30</v>
      </c>
      <c r="CS42" s="84" t="s">
        <v>15</v>
      </c>
    </row>
    <row r="43" spans="1:97" ht="12" customHeight="1" x14ac:dyDescent="0.2">
      <c r="A43" s="80" t="s">
        <v>227</v>
      </c>
      <c r="B43" s="160" t="str">
        <f t="shared" si="0"/>
        <v>NaN</v>
      </c>
      <c r="C43" s="148" t="s">
        <v>30</v>
      </c>
      <c r="D43" s="149" t="s">
        <v>15</v>
      </c>
      <c r="E43" s="160" t="s">
        <v>321</v>
      </c>
      <c r="F43" s="148" t="s">
        <v>30</v>
      </c>
      <c r="G43" s="149" t="s">
        <v>15</v>
      </c>
      <c r="H43" s="158" t="s">
        <v>321</v>
      </c>
      <c r="I43" s="148" t="s">
        <v>30</v>
      </c>
      <c r="J43" s="149" t="s">
        <v>15</v>
      </c>
      <c r="K43" s="158" t="s">
        <v>321</v>
      </c>
      <c r="L43" s="148" t="s">
        <v>30</v>
      </c>
      <c r="M43" s="149" t="s">
        <v>15</v>
      </c>
      <c r="N43" s="158" t="s">
        <v>321</v>
      </c>
      <c r="O43" s="148" t="s">
        <v>36</v>
      </c>
      <c r="P43" s="149" t="s">
        <v>15</v>
      </c>
      <c r="Q43" s="158" t="s">
        <v>321</v>
      </c>
      <c r="R43" s="148" t="s">
        <v>30</v>
      </c>
      <c r="S43" s="149" t="s">
        <v>15</v>
      </c>
      <c r="T43" s="214" t="s">
        <v>321</v>
      </c>
      <c r="U43" s="83" t="s">
        <v>307</v>
      </c>
      <c r="V43" s="84" t="s">
        <v>15</v>
      </c>
      <c r="W43" s="214" t="s">
        <v>321</v>
      </c>
      <c r="X43" s="83" t="s">
        <v>307</v>
      </c>
      <c r="Y43" s="84" t="s">
        <v>15</v>
      </c>
      <c r="Z43" s="214" t="s">
        <v>321</v>
      </c>
      <c r="AA43" s="83" t="s">
        <v>307</v>
      </c>
      <c r="AB43" s="84" t="s">
        <v>15</v>
      </c>
      <c r="AC43" s="214" t="s">
        <v>321</v>
      </c>
      <c r="AD43" s="83" t="s">
        <v>307</v>
      </c>
      <c r="AE43" s="84" t="s">
        <v>15</v>
      </c>
      <c r="AF43" s="214" t="s">
        <v>321</v>
      </c>
      <c r="AG43" s="83" t="s">
        <v>307</v>
      </c>
      <c r="AH43" s="84" t="s">
        <v>15</v>
      </c>
      <c r="AI43" s="214" t="s">
        <v>321</v>
      </c>
      <c r="AJ43" s="83" t="s">
        <v>307</v>
      </c>
      <c r="AK43" s="84" t="s">
        <v>15</v>
      </c>
      <c r="AL43" s="214" t="s">
        <v>321</v>
      </c>
      <c r="AM43" s="148" t="s">
        <v>307</v>
      </c>
      <c r="AN43" s="149" t="s">
        <v>15</v>
      </c>
      <c r="AO43" s="160" t="str">
        <f t="shared" si="1"/>
        <v>NaN</v>
      </c>
      <c r="AP43" s="148" t="s">
        <v>30</v>
      </c>
      <c r="AQ43" s="149" t="s">
        <v>15</v>
      </c>
      <c r="AR43" s="158" t="s">
        <v>321</v>
      </c>
      <c r="AS43" s="148" t="s">
        <v>30</v>
      </c>
      <c r="AT43" s="149" t="s">
        <v>15</v>
      </c>
      <c r="AU43" s="214" t="s">
        <v>321</v>
      </c>
      <c r="AV43" s="83" t="s">
        <v>36</v>
      </c>
      <c r="AW43" s="84" t="s">
        <v>15</v>
      </c>
      <c r="AX43" s="214" t="s">
        <v>321</v>
      </c>
      <c r="AY43" s="83" t="s">
        <v>307</v>
      </c>
      <c r="AZ43" s="84" t="s">
        <v>15</v>
      </c>
      <c r="BA43" s="214" t="s">
        <v>321</v>
      </c>
      <c r="BB43" s="148" t="s">
        <v>30</v>
      </c>
      <c r="BC43" s="149" t="s">
        <v>15</v>
      </c>
      <c r="BD43" s="160" t="s">
        <v>321</v>
      </c>
      <c r="BE43" s="148" t="s">
        <v>30</v>
      </c>
      <c r="BF43" s="149" t="s">
        <v>15</v>
      </c>
      <c r="BG43" s="158" t="s">
        <v>321</v>
      </c>
      <c r="BH43" s="148" t="s">
        <v>36</v>
      </c>
      <c r="BI43" s="149" t="s">
        <v>15</v>
      </c>
      <c r="BJ43" s="158" t="s">
        <v>321</v>
      </c>
      <c r="BK43" s="148" t="s">
        <v>30</v>
      </c>
      <c r="BL43" s="149" t="s">
        <v>15</v>
      </c>
      <c r="BM43" s="158" t="s">
        <v>321</v>
      </c>
      <c r="BN43" s="148" t="s">
        <v>30</v>
      </c>
      <c r="BO43" s="149" t="s">
        <v>15</v>
      </c>
      <c r="BP43" s="158" t="s">
        <v>321</v>
      </c>
      <c r="BQ43" s="148" t="s">
        <v>30</v>
      </c>
      <c r="BR43" s="149" t="s">
        <v>15</v>
      </c>
      <c r="BS43" s="158" t="s">
        <v>321</v>
      </c>
      <c r="BT43" s="148" t="s">
        <v>30</v>
      </c>
      <c r="BU43" s="149" t="s">
        <v>15</v>
      </c>
      <c r="BV43" s="158" t="s">
        <v>321</v>
      </c>
      <c r="BW43" s="148" t="s">
        <v>30</v>
      </c>
      <c r="BX43" s="149" t="s">
        <v>15</v>
      </c>
      <c r="BY43" s="158" t="s">
        <v>321</v>
      </c>
      <c r="BZ43" s="148" t="s">
        <v>30</v>
      </c>
      <c r="CA43" s="149" t="s">
        <v>15</v>
      </c>
      <c r="CB43" s="158" t="s">
        <v>321</v>
      </c>
      <c r="CC43" s="148" t="s">
        <v>30</v>
      </c>
      <c r="CD43" s="149" t="s">
        <v>15</v>
      </c>
      <c r="CE43" s="170" t="s">
        <v>321</v>
      </c>
      <c r="CF43" s="148" t="s">
        <v>30</v>
      </c>
      <c r="CG43" s="149" t="s">
        <v>15</v>
      </c>
      <c r="CH43" s="170" t="s">
        <v>321</v>
      </c>
      <c r="CI43" s="148" t="s">
        <v>30</v>
      </c>
      <c r="CJ43" s="149" t="s">
        <v>15</v>
      </c>
      <c r="CK43" s="170" t="s">
        <v>321</v>
      </c>
      <c r="CL43" s="148" t="s">
        <v>30</v>
      </c>
      <c r="CM43" s="149" t="s">
        <v>15</v>
      </c>
      <c r="CN43" s="170" t="s">
        <v>321</v>
      </c>
      <c r="CO43" s="148" t="s">
        <v>30</v>
      </c>
      <c r="CP43" s="149" t="s">
        <v>15</v>
      </c>
      <c r="CQ43" s="158" t="s">
        <v>321</v>
      </c>
      <c r="CR43" s="148" t="s">
        <v>30</v>
      </c>
      <c r="CS43" s="84" t="s">
        <v>15</v>
      </c>
    </row>
    <row r="44" spans="1:97" ht="12" customHeight="1" x14ac:dyDescent="0.2">
      <c r="A44" s="80" t="s">
        <v>228</v>
      </c>
      <c r="B44" s="160" t="str">
        <f t="shared" si="0"/>
        <v>NaN</v>
      </c>
      <c r="C44" s="148" t="s">
        <v>30</v>
      </c>
      <c r="D44" s="149" t="s">
        <v>15</v>
      </c>
      <c r="E44" s="160" t="s">
        <v>321</v>
      </c>
      <c r="F44" s="148" t="s">
        <v>30</v>
      </c>
      <c r="G44" s="149" t="s">
        <v>15</v>
      </c>
      <c r="H44" s="158" t="s">
        <v>321</v>
      </c>
      <c r="I44" s="148" t="s">
        <v>30</v>
      </c>
      <c r="J44" s="149" t="s">
        <v>15</v>
      </c>
      <c r="K44" s="158" t="s">
        <v>321</v>
      </c>
      <c r="L44" s="148" t="s">
        <v>30</v>
      </c>
      <c r="M44" s="149" t="s">
        <v>15</v>
      </c>
      <c r="N44" s="158" t="s">
        <v>321</v>
      </c>
      <c r="O44" s="148" t="s">
        <v>36</v>
      </c>
      <c r="P44" s="149" t="s">
        <v>15</v>
      </c>
      <c r="Q44" s="158" t="s">
        <v>321</v>
      </c>
      <c r="R44" s="148" t="s">
        <v>30</v>
      </c>
      <c r="S44" s="149" t="s">
        <v>15</v>
      </c>
      <c r="T44" s="214" t="s">
        <v>321</v>
      </c>
      <c r="U44" s="83" t="s">
        <v>307</v>
      </c>
      <c r="V44" s="84" t="s">
        <v>15</v>
      </c>
      <c r="W44" s="214" t="s">
        <v>321</v>
      </c>
      <c r="X44" s="83" t="s">
        <v>307</v>
      </c>
      <c r="Y44" s="84" t="s">
        <v>15</v>
      </c>
      <c r="Z44" s="214" t="s">
        <v>321</v>
      </c>
      <c r="AA44" s="83" t="s">
        <v>307</v>
      </c>
      <c r="AB44" s="84" t="s">
        <v>15</v>
      </c>
      <c r="AC44" s="214" t="s">
        <v>321</v>
      </c>
      <c r="AD44" s="83" t="s">
        <v>307</v>
      </c>
      <c r="AE44" s="84" t="s">
        <v>15</v>
      </c>
      <c r="AF44" s="214" t="s">
        <v>321</v>
      </c>
      <c r="AG44" s="83" t="s">
        <v>307</v>
      </c>
      <c r="AH44" s="84" t="s">
        <v>15</v>
      </c>
      <c r="AI44" s="214" t="s">
        <v>321</v>
      </c>
      <c r="AJ44" s="83" t="s">
        <v>307</v>
      </c>
      <c r="AK44" s="84" t="s">
        <v>15</v>
      </c>
      <c r="AL44" s="214" t="s">
        <v>321</v>
      </c>
      <c r="AM44" s="148" t="s">
        <v>307</v>
      </c>
      <c r="AN44" s="149" t="s">
        <v>15</v>
      </c>
      <c r="AO44" s="160" t="str">
        <f t="shared" si="1"/>
        <v>NaN</v>
      </c>
      <c r="AP44" s="148" t="s">
        <v>30</v>
      </c>
      <c r="AQ44" s="149" t="s">
        <v>15</v>
      </c>
      <c r="AR44" s="158" t="s">
        <v>321</v>
      </c>
      <c r="AS44" s="148" t="s">
        <v>30</v>
      </c>
      <c r="AT44" s="149" t="s">
        <v>15</v>
      </c>
      <c r="AU44" s="214" t="s">
        <v>321</v>
      </c>
      <c r="AV44" s="83" t="s">
        <v>36</v>
      </c>
      <c r="AW44" s="84" t="s">
        <v>15</v>
      </c>
      <c r="AX44" s="214" t="s">
        <v>321</v>
      </c>
      <c r="AY44" s="83" t="s">
        <v>307</v>
      </c>
      <c r="AZ44" s="84" t="s">
        <v>15</v>
      </c>
      <c r="BA44" s="214" t="s">
        <v>321</v>
      </c>
      <c r="BB44" s="148" t="s">
        <v>30</v>
      </c>
      <c r="BC44" s="149" t="s">
        <v>15</v>
      </c>
      <c r="BD44" s="160" t="s">
        <v>321</v>
      </c>
      <c r="BE44" s="148" t="s">
        <v>30</v>
      </c>
      <c r="BF44" s="149" t="s">
        <v>15</v>
      </c>
      <c r="BG44" s="158" t="s">
        <v>321</v>
      </c>
      <c r="BH44" s="148" t="s">
        <v>36</v>
      </c>
      <c r="BI44" s="149" t="s">
        <v>15</v>
      </c>
      <c r="BJ44" s="158" t="s">
        <v>321</v>
      </c>
      <c r="BK44" s="148" t="s">
        <v>30</v>
      </c>
      <c r="BL44" s="149" t="s">
        <v>15</v>
      </c>
      <c r="BM44" s="158" t="s">
        <v>321</v>
      </c>
      <c r="BN44" s="148" t="s">
        <v>30</v>
      </c>
      <c r="BO44" s="149" t="s">
        <v>15</v>
      </c>
      <c r="BP44" s="158" t="s">
        <v>321</v>
      </c>
      <c r="BQ44" s="148" t="s">
        <v>30</v>
      </c>
      <c r="BR44" s="149" t="s">
        <v>15</v>
      </c>
      <c r="BS44" s="158" t="s">
        <v>321</v>
      </c>
      <c r="BT44" s="148" t="s">
        <v>30</v>
      </c>
      <c r="BU44" s="149" t="s">
        <v>15</v>
      </c>
      <c r="BV44" s="158" t="s">
        <v>321</v>
      </c>
      <c r="BW44" s="148" t="s">
        <v>30</v>
      </c>
      <c r="BX44" s="149" t="s">
        <v>15</v>
      </c>
      <c r="BY44" s="158" t="s">
        <v>321</v>
      </c>
      <c r="BZ44" s="148" t="s">
        <v>30</v>
      </c>
      <c r="CA44" s="149" t="s">
        <v>15</v>
      </c>
      <c r="CB44" s="158" t="s">
        <v>321</v>
      </c>
      <c r="CC44" s="148" t="s">
        <v>30</v>
      </c>
      <c r="CD44" s="149" t="s">
        <v>15</v>
      </c>
      <c r="CE44" s="170" t="s">
        <v>321</v>
      </c>
      <c r="CF44" s="148" t="s">
        <v>30</v>
      </c>
      <c r="CG44" s="149" t="s">
        <v>15</v>
      </c>
      <c r="CH44" s="170" t="s">
        <v>321</v>
      </c>
      <c r="CI44" s="148" t="s">
        <v>30</v>
      </c>
      <c r="CJ44" s="149" t="s">
        <v>15</v>
      </c>
      <c r="CK44" s="170" t="s">
        <v>321</v>
      </c>
      <c r="CL44" s="148" t="s">
        <v>30</v>
      </c>
      <c r="CM44" s="149" t="s">
        <v>15</v>
      </c>
      <c r="CN44" s="170" t="s">
        <v>321</v>
      </c>
      <c r="CO44" s="148" t="s">
        <v>30</v>
      </c>
      <c r="CP44" s="149" t="s">
        <v>15</v>
      </c>
      <c r="CQ44" s="158" t="s">
        <v>321</v>
      </c>
      <c r="CR44" s="148" t="s">
        <v>30</v>
      </c>
      <c r="CS44" s="84" t="s">
        <v>15</v>
      </c>
    </row>
    <row r="45" spans="1:97" ht="12" customHeight="1" x14ac:dyDescent="0.2">
      <c r="A45" s="80" t="s">
        <v>229</v>
      </c>
      <c r="B45" s="160" t="str">
        <f t="shared" si="0"/>
        <v>NaN</v>
      </c>
      <c r="C45" s="148" t="s">
        <v>30</v>
      </c>
      <c r="D45" s="149" t="s">
        <v>15</v>
      </c>
      <c r="E45" s="160" t="s">
        <v>321</v>
      </c>
      <c r="F45" s="148" t="s">
        <v>30</v>
      </c>
      <c r="G45" s="149" t="s">
        <v>15</v>
      </c>
      <c r="H45" s="158" t="s">
        <v>321</v>
      </c>
      <c r="I45" s="148" t="s">
        <v>30</v>
      </c>
      <c r="J45" s="149" t="s">
        <v>15</v>
      </c>
      <c r="K45" s="158" t="s">
        <v>321</v>
      </c>
      <c r="L45" s="148" t="s">
        <v>30</v>
      </c>
      <c r="M45" s="149" t="s">
        <v>15</v>
      </c>
      <c r="N45" s="158" t="s">
        <v>321</v>
      </c>
      <c r="O45" s="148" t="s">
        <v>36</v>
      </c>
      <c r="P45" s="149" t="s">
        <v>15</v>
      </c>
      <c r="Q45" s="158" t="s">
        <v>321</v>
      </c>
      <c r="R45" s="148" t="s">
        <v>30</v>
      </c>
      <c r="S45" s="149" t="s">
        <v>15</v>
      </c>
      <c r="T45" s="214" t="s">
        <v>321</v>
      </c>
      <c r="U45" s="83" t="s">
        <v>307</v>
      </c>
      <c r="V45" s="84" t="s">
        <v>15</v>
      </c>
      <c r="W45" s="214" t="s">
        <v>321</v>
      </c>
      <c r="X45" s="83" t="s">
        <v>307</v>
      </c>
      <c r="Y45" s="84" t="s">
        <v>15</v>
      </c>
      <c r="Z45" s="214" t="s">
        <v>321</v>
      </c>
      <c r="AA45" s="83" t="s">
        <v>307</v>
      </c>
      <c r="AB45" s="84" t="s">
        <v>15</v>
      </c>
      <c r="AC45" s="214" t="s">
        <v>321</v>
      </c>
      <c r="AD45" s="83" t="s">
        <v>307</v>
      </c>
      <c r="AE45" s="84" t="s">
        <v>15</v>
      </c>
      <c r="AF45" s="214" t="s">
        <v>321</v>
      </c>
      <c r="AG45" s="83" t="s">
        <v>307</v>
      </c>
      <c r="AH45" s="84" t="s">
        <v>15</v>
      </c>
      <c r="AI45" s="214" t="s">
        <v>321</v>
      </c>
      <c r="AJ45" s="83" t="s">
        <v>307</v>
      </c>
      <c r="AK45" s="84" t="s">
        <v>15</v>
      </c>
      <c r="AL45" s="214" t="s">
        <v>321</v>
      </c>
      <c r="AM45" s="148" t="s">
        <v>307</v>
      </c>
      <c r="AN45" s="149" t="s">
        <v>15</v>
      </c>
      <c r="AO45" s="160" t="str">
        <f t="shared" si="1"/>
        <v>NaN</v>
      </c>
      <c r="AP45" s="148" t="s">
        <v>30</v>
      </c>
      <c r="AQ45" s="149" t="s">
        <v>15</v>
      </c>
      <c r="AR45" s="158" t="s">
        <v>321</v>
      </c>
      <c r="AS45" s="148" t="s">
        <v>30</v>
      </c>
      <c r="AT45" s="149" t="s">
        <v>15</v>
      </c>
      <c r="AU45" s="214" t="s">
        <v>321</v>
      </c>
      <c r="AV45" s="83" t="s">
        <v>36</v>
      </c>
      <c r="AW45" s="84" t="s">
        <v>15</v>
      </c>
      <c r="AX45" s="214" t="s">
        <v>321</v>
      </c>
      <c r="AY45" s="83" t="s">
        <v>307</v>
      </c>
      <c r="AZ45" s="84" t="s">
        <v>15</v>
      </c>
      <c r="BA45" s="214" t="s">
        <v>321</v>
      </c>
      <c r="BB45" s="148" t="s">
        <v>30</v>
      </c>
      <c r="BC45" s="149" t="s">
        <v>15</v>
      </c>
      <c r="BD45" s="160" t="s">
        <v>321</v>
      </c>
      <c r="BE45" s="148" t="s">
        <v>30</v>
      </c>
      <c r="BF45" s="149" t="s">
        <v>15</v>
      </c>
      <c r="BG45" s="158" t="s">
        <v>321</v>
      </c>
      <c r="BH45" s="148" t="s">
        <v>36</v>
      </c>
      <c r="BI45" s="149" t="s">
        <v>15</v>
      </c>
      <c r="BJ45" s="158" t="s">
        <v>321</v>
      </c>
      <c r="BK45" s="148" t="s">
        <v>30</v>
      </c>
      <c r="BL45" s="149" t="s">
        <v>15</v>
      </c>
      <c r="BM45" s="158" t="s">
        <v>321</v>
      </c>
      <c r="BN45" s="148" t="s">
        <v>30</v>
      </c>
      <c r="BO45" s="149" t="s">
        <v>15</v>
      </c>
      <c r="BP45" s="158" t="s">
        <v>321</v>
      </c>
      <c r="BQ45" s="148" t="s">
        <v>30</v>
      </c>
      <c r="BR45" s="149" t="s">
        <v>15</v>
      </c>
      <c r="BS45" s="158" t="s">
        <v>321</v>
      </c>
      <c r="BT45" s="148" t="s">
        <v>30</v>
      </c>
      <c r="BU45" s="149" t="s">
        <v>15</v>
      </c>
      <c r="BV45" s="158" t="s">
        <v>321</v>
      </c>
      <c r="BW45" s="148" t="s">
        <v>30</v>
      </c>
      <c r="BX45" s="149" t="s">
        <v>15</v>
      </c>
      <c r="BY45" s="158" t="s">
        <v>321</v>
      </c>
      <c r="BZ45" s="148" t="s">
        <v>30</v>
      </c>
      <c r="CA45" s="149" t="s">
        <v>15</v>
      </c>
      <c r="CB45" s="158" t="s">
        <v>321</v>
      </c>
      <c r="CC45" s="148" t="s">
        <v>30</v>
      </c>
      <c r="CD45" s="149" t="s">
        <v>15</v>
      </c>
      <c r="CE45" s="170" t="s">
        <v>321</v>
      </c>
      <c r="CF45" s="148" t="s">
        <v>30</v>
      </c>
      <c r="CG45" s="149" t="s">
        <v>15</v>
      </c>
      <c r="CH45" s="170" t="s">
        <v>321</v>
      </c>
      <c r="CI45" s="148" t="s">
        <v>30</v>
      </c>
      <c r="CJ45" s="149" t="s">
        <v>15</v>
      </c>
      <c r="CK45" s="170" t="s">
        <v>321</v>
      </c>
      <c r="CL45" s="148" t="s">
        <v>30</v>
      </c>
      <c r="CM45" s="149" t="s">
        <v>15</v>
      </c>
      <c r="CN45" s="170" t="s">
        <v>321</v>
      </c>
      <c r="CO45" s="148" t="s">
        <v>30</v>
      </c>
      <c r="CP45" s="149" t="s">
        <v>15</v>
      </c>
      <c r="CQ45" s="158" t="s">
        <v>321</v>
      </c>
      <c r="CR45" s="148" t="s">
        <v>30</v>
      </c>
      <c r="CS45" s="84" t="s">
        <v>15</v>
      </c>
    </row>
    <row r="46" spans="1:97" ht="12" customHeight="1" x14ac:dyDescent="0.2">
      <c r="A46" s="81" t="s">
        <v>230</v>
      </c>
      <c r="B46" s="160" t="str">
        <f t="shared" si="0"/>
        <v>NaN</v>
      </c>
      <c r="C46" s="148" t="s">
        <v>30</v>
      </c>
      <c r="D46" s="149" t="s">
        <v>15</v>
      </c>
      <c r="E46" s="160" t="s">
        <v>321</v>
      </c>
      <c r="F46" s="148" t="s">
        <v>30</v>
      </c>
      <c r="G46" s="149" t="s">
        <v>15</v>
      </c>
      <c r="H46" s="158" t="s">
        <v>321</v>
      </c>
      <c r="I46" s="148" t="s">
        <v>30</v>
      </c>
      <c r="J46" s="149" t="s">
        <v>15</v>
      </c>
      <c r="K46" s="158" t="s">
        <v>321</v>
      </c>
      <c r="L46" s="148" t="s">
        <v>30</v>
      </c>
      <c r="M46" s="149" t="s">
        <v>15</v>
      </c>
      <c r="N46" s="158" t="s">
        <v>321</v>
      </c>
      <c r="O46" s="148" t="s">
        <v>36</v>
      </c>
      <c r="P46" s="149" t="s">
        <v>15</v>
      </c>
      <c r="Q46" s="158" t="s">
        <v>321</v>
      </c>
      <c r="R46" s="148" t="s">
        <v>30</v>
      </c>
      <c r="S46" s="149" t="s">
        <v>15</v>
      </c>
      <c r="T46" s="215" t="s">
        <v>321</v>
      </c>
      <c r="U46" s="216" t="s">
        <v>307</v>
      </c>
      <c r="V46" s="217" t="s">
        <v>15</v>
      </c>
      <c r="W46" s="215" t="s">
        <v>321</v>
      </c>
      <c r="X46" s="216" t="s">
        <v>307</v>
      </c>
      <c r="Y46" s="217" t="s">
        <v>15</v>
      </c>
      <c r="Z46" s="215" t="s">
        <v>321</v>
      </c>
      <c r="AA46" s="216" t="s">
        <v>307</v>
      </c>
      <c r="AB46" s="217" t="s">
        <v>15</v>
      </c>
      <c r="AC46" s="215" t="s">
        <v>321</v>
      </c>
      <c r="AD46" s="216" t="s">
        <v>307</v>
      </c>
      <c r="AE46" s="217" t="s">
        <v>15</v>
      </c>
      <c r="AF46" s="215" t="s">
        <v>321</v>
      </c>
      <c r="AG46" s="216" t="s">
        <v>307</v>
      </c>
      <c r="AH46" s="217" t="s">
        <v>15</v>
      </c>
      <c r="AI46" s="215" t="s">
        <v>321</v>
      </c>
      <c r="AJ46" s="216" t="s">
        <v>307</v>
      </c>
      <c r="AK46" s="217" t="s">
        <v>15</v>
      </c>
      <c r="AL46" s="215" t="s">
        <v>321</v>
      </c>
      <c r="AM46" s="148" t="s">
        <v>307</v>
      </c>
      <c r="AN46" s="149" t="s">
        <v>15</v>
      </c>
      <c r="AO46" s="160" t="str">
        <f t="shared" si="1"/>
        <v>NaN</v>
      </c>
      <c r="AP46" s="148" t="s">
        <v>30</v>
      </c>
      <c r="AQ46" s="149" t="s">
        <v>15</v>
      </c>
      <c r="AR46" s="158" t="s">
        <v>321</v>
      </c>
      <c r="AS46" s="148" t="s">
        <v>30</v>
      </c>
      <c r="AT46" s="149" t="s">
        <v>15</v>
      </c>
      <c r="AU46" s="215" t="s">
        <v>321</v>
      </c>
      <c r="AV46" s="216" t="s">
        <v>36</v>
      </c>
      <c r="AW46" s="217" t="s">
        <v>15</v>
      </c>
      <c r="AX46" s="215" t="s">
        <v>321</v>
      </c>
      <c r="AY46" s="216" t="s">
        <v>307</v>
      </c>
      <c r="AZ46" s="217" t="s">
        <v>15</v>
      </c>
      <c r="BA46" s="215" t="s">
        <v>321</v>
      </c>
      <c r="BB46" s="148" t="s">
        <v>30</v>
      </c>
      <c r="BC46" s="149" t="s">
        <v>15</v>
      </c>
      <c r="BD46" s="160" t="s">
        <v>321</v>
      </c>
      <c r="BE46" s="148" t="s">
        <v>30</v>
      </c>
      <c r="BF46" s="149" t="s">
        <v>15</v>
      </c>
      <c r="BG46" s="158" t="s">
        <v>321</v>
      </c>
      <c r="BH46" s="148" t="s">
        <v>36</v>
      </c>
      <c r="BI46" s="149" t="s">
        <v>15</v>
      </c>
      <c r="BJ46" s="158" t="s">
        <v>321</v>
      </c>
      <c r="BK46" s="148" t="s">
        <v>30</v>
      </c>
      <c r="BL46" s="149" t="s">
        <v>15</v>
      </c>
      <c r="BM46" s="158" t="s">
        <v>321</v>
      </c>
      <c r="BN46" s="148" t="s">
        <v>30</v>
      </c>
      <c r="BO46" s="149" t="s">
        <v>15</v>
      </c>
      <c r="BP46" s="158" t="s">
        <v>321</v>
      </c>
      <c r="BQ46" s="148" t="s">
        <v>30</v>
      </c>
      <c r="BR46" s="149" t="s">
        <v>15</v>
      </c>
      <c r="BS46" s="158" t="s">
        <v>321</v>
      </c>
      <c r="BT46" s="148" t="s">
        <v>30</v>
      </c>
      <c r="BU46" s="149" t="s">
        <v>15</v>
      </c>
      <c r="BV46" s="158" t="s">
        <v>321</v>
      </c>
      <c r="BW46" s="148" t="s">
        <v>30</v>
      </c>
      <c r="BX46" s="149" t="s">
        <v>15</v>
      </c>
      <c r="BY46" s="158" t="s">
        <v>321</v>
      </c>
      <c r="BZ46" s="148" t="s">
        <v>30</v>
      </c>
      <c r="CA46" s="149" t="s">
        <v>15</v>
      </c>
      <c r="CB46" s="158" t="s">
        <v>321</v>
      </c>
      <c r="CC46" s="148" t="s">
        <v>30</v>
      </c>
      <c r="CD46" s="149" t="s">
        <v>15</v>
      </c>
      <c r="CE46" s="170" t="s">
        <v>321</v>
      </c>
      <c r="CF46" s="148" t="s">
        <v>30</v>
      </c>
      <c r="CG46" s="149" t="s">
        <v>15</v>
      </c>
      <c r="CH46" s="170" t="s">
        <v>321</v>
      </c>
      <c r="CI46" s="148" t="s">
        <v>30</v>
      </c>
      <c r="CJ46" s="149" t="s">
        <v>15</v>
      </c>
      <c r="CK46" s="170" t="s">
        <v>321</v>
      </c>
      <c r="CL46" s="148" t="s">
        <v>30</v>
      </c>
      <c r="CM46" s="149" t="s">
        <v>15</v>
      </c>
      <c r="CN46" s="170" t="s">
        <v>321</v>
      </c>
      <c r="CO46" s="148" t="s">
        <v>30</v>
      </c>
      <c r="CP46" s="149" t="s">
        <v>15</v>
      </c>
      <c r="CQ46" s="158" t="s">
        <v>321</v>
      </c>
      <c r="CR46" s="148" t="s">
        <v>30</v>
      </c>
      <c r="CS46" s="84" t="s">
        <v>15</v>
      </c>
    </row>
    <row r="47" spans="1:97" ht="12" customHeight="1" x14ac:dyDescent="0.2">
      <c r="A47" s="80" t="s">
        <v>231</v>
      </c>
      <c r="B47" s="160" t="str">
        <f t="shared" si="0"/>
        <v>NaN</v>
      </c>
      <c r="C47" s="148" t="s">
        <v>30</v>
      </c>
      <c r="D47" s="149" t="s">
        <v>15</v>
      </c>
      <c r="E47" s="160" t="s">
        <v>321</v>
      </c>
      <c r="F47" s="148" t="s">
        <v>30</v>
      </c>
      <c r="G47" s="149" t="s">
        <v>15</v>
      </c>
      <c r="H47" s="158" t="s">
        <v>321</v>
      </c>
      <c r="I47" s="148" t="s">
        <v>30</v>
      </c>
      <c r="J47" s="149" t="s">
        <v>15</v>
      </c>
      <c r="K47" s="158" t="s">
        <v>321</v>
      </c>
      <c r="L47" s="148" t="s">
        <v>30</v>
      </c>
      <c r="M47" s="149" t="s">
        <v>15</v>
      </c>
      <c r="N47" s="158" t="s">
        <v>321</v>
      </c>
      <c r="O47" s="148" t="s">
        <v>36</v>
      </c>
      <c r="P47" s="149" t="s">
        <v>15</v>
      </c>
      <c r="Q47" s="158" t="s">
        <v>321</v>
      </c>
      <c r="R47" s="148" t="s">
        <v>30</v>
      </c>
      <c r="S47" s="149" t="s">
        <v>15</v>
      </c>
      <c r="T47" s="215" t="s">
        <v>321</v>
      </c>
      <c r="U47" s="216" t="s">
        <v>307</v>
      </c>
      <c r="V47" s="217" t="s">
        <v>15</v>
      </c>
      <c r="W47" s="215" t="s">
        <v>321</v>
      </c>
      <c r="X47" s="216" t="s">
        <v>307</v>
      </c>
      <c r="Y47" s="217" t="s">
        <v>15</v>
      </c>
      <c r="Z47" s="215" t="s">
        <v>321</v>
      </c>
      <c r="AA47" s="216" t="s">
        <v>307</v>
      </c>
      <c r="AB47" s="217" t="s">
        <v>15</v>
      </c>
      <c r="AC47" s="215" t="s">
        <v>321</v>
      </c>
      <c r="AD47" s="216" t="s">
        <v>307</v>
      </c>
      <c r="AE47" s="217" t="s">
        <v>15</v>
      </c>
      <c r="AF47" s="215" t="s">
        <v>321</v>
      </c>
      <c r="AG47" s="216" t="s">
        <v>307</v>
      </c>
      <c r="AH47" s="217" t="s">
        <v>15</v>
      </c>
      <c r="AI47" s="215" t="s">
        <v>321</v>
      </c>
      <c r="AJ47" s="216" t="s">
        <v>307</v>
      </c>
      <c r="AK47" s="217" t="s">
        <v>15</v>
      </c>
      <c r="AL47" s="215" t="s">
        <v>321</v>
      </c>
      <c r="AM47" s="148" t="s">
        <v>307</v>
      </c>
      <c r="AN47" s="149" t="s">
        <v>15</v>
      </c>
      <c r="AO47" s="160" t="str">
        <f t="shared" si="1"/>
        <v>NaN</v>
      </c>
      <c r="AP47" s="148" t="s">
        <v>30</v>
      </c>
      <c r="AQ47" s="149" t="s">
        <v>15</v>
      </c>
      <c r="AR47" s="158" t="s">
        <v>321</v>
      </c>
      <c r="AS47" s="148" t="s">
        <v>30</v>
      </c>
      <c r="AT47" s="149" t="s">
        <v>15</v>
      </c>
      <c r="AU47" s="215" t="s">
        <v>321</v>
      </c>
      <c r="AV47" s="216" t="s">
        <v>36</v>
      </c>
      <c r="AW47" s="217" t="s">
        <v>15</v>
      </c>
      <c r="AX47" s="215" t="s">
        <v>321</v>
      </c>
      <c r="AY47" s="216" t="s">
        <v>307</v>
      </c>
      <c r="AZ47" s="217" t="s">
        <v>15</v>
      </c>
      <c r="BA47" s="215" t="s">
        <v>321</v>
      </c>
      <c r="BB47" s="148" t="s">
        <v>30</v>
      </c>
      <c r="BC47" s="149" t="s">
        <v>15</v>
      </c>
      <c r="BD47" s="160" t="s">
        <v>321</v>
      </c>
      <c r="BE47" s="148" t="s">
        <v>30</v>
      </c>
      <c r="BF47" s="149" t="s">
        <v>15</v>
      </c>
      <c r="BG47" s="158" t="s">
        <v>321</v>
      </c>
      <c r="BH47" s="148" t="s">
        <v>36</v>
      </c>
      <c r="BI47" s="149" t="s">
        <v>15</v>
      </c>
      <c r="BJ47" s="158" t="s">
        <v>321</v>
      </c>
      <c r="BK47" s="148" t="s">
        <v>30</v>
      </c>
      <c r="BL47" s="149" t="s">
        <v>15</v>
      </c>
      <c r="BM47" s="158" t="s">
        <v>321</v>
      </c>
      <c r="BN47" s="148" t="s">
        <v>30</v>
      </c>
      <c r="BO47" s="149" t="s">
        <v>15</v>
      </c>
      <c r="BP47" s="158" t="s">
        <v>321</v>
      </c>
      <c r="BQ47" s="148" t="s">
        <v>30</v>
      </c>
      <c r="BR47" s="149" t="s">
        <v>15</v>
      </c>
      <c r="BS47" s="158" t="s">
        <v>321</v>
      </c>
      <c r="BT47" s="148" t="s">
        <v>30</v>
      </c>
      <c r="BU47" s="149" t="s">
        <v>15</v>
      </c>
      <c r="BV47" s="158" t="s">
        <v>321</v>
      </c>
      <c r="BW47" s="148" t="s">
        <v>30</v>
      </c>
      <c r="BX47" s="149" t="s">
        <v>15</v>
      </c>
      <c r="BY47" s="158" t="s">
        <v>321</v>
      </c>
      <c r="BZ47" s="148" t="s">
        <v>30</v>
      </c>
      <c r="CA47" s="149" t="s">
        <v>15</v>
      </c>
      <c r="CB47" s="158" t="s">
        <v>321</v>
      </c>
      <c r="CC47" s="148" t="s">
        <v>30</v>
      </c>
      <c r="CD47" s="149" t="s">
        <v>15</v>
      </c>
      <c r="CE47" s="170" t="s">
        <v>321</v>
      </c>
      <c r="CF47" s="148" t="s">
        <v>30</v>
      </c>
      <c r="CG47" s="149" t="s">
        <v>15</v>
      </c>
      <c r="CH47" s="170" t="s">
        <v>321</v>
      </c>
      <c r="CI47" s="148" t="s">
        <v>30</v>
      </c>
      <c r="CJ47" s="149" t="s">
        <v>15</v>
      </c>
      <c r="CK47" s="170" t="s">
        <v>321</v>
      </c>
      <c r="CL47" s="148" t="s">
        <v>30</v>
      </c>
      <c r="CM47" s="149" t="s">
        <v>15</v>
      </c>
      <c r="CN47" s="170" t="s">
        <v>321</v>
      </c>
      <c r="CO47" s="148" t="s">
        <v>30</v>
      </c>
      <c r="CP47" s="149" t="s">
        <v>15</v>
      </c>
      <c r="CQ47" s="158" t="s">
        <v>321</v>
      </c>
      <c r="CR47" s="148" t="s">
        <v>30</v>
      </c>
      <c r="CS47" s="84" t="s">
        <v>15</v>
      </c>
    </row>
    <row r="48" spans="1:97" ht="12" customHeight="1" x14ac:dyDescent="0.2">
      <c r="A48" s="81" t="s">
        <v>232</v>
      </c>
      <c r="B48" s="160" t="str">
        <f t="shared" si="0"/>
        <v>NaN</v>
      </c>
      <c r="C48" s="148" t="s">
        <v>30</v>
      </c>
      <c r="D48" s="149" t="s">
        <v>15</v>
      </c>
      <c r="E48" s="160" t="s">
        <v>321</v>
      </c>
      <c r="F48" s="148" t="s">
        <v>30</v>
      </c>
      <c r="G48" s="149" t="s">
        <v>15</v>
      </c>
      <c r="H48" s="158" t="s">
        <v>321</v>
      </c>
      <c r="I48" s="148" t="s">
        <v>30</v>
      </c>
      <c r="J48" s="149" t="s">
        <v>15</v>
      </c>
      <c r="K48" s="158" t="s">
        <v>321</v>
      </c>
      <c r="L48" s="148" t="s">
        <v>30</v>
      </c>
      <c r="M48" s="149" t="s">
        <v>15</v>
      </c>
      <c r="N48" s="158" t="s">
        <v>321</v>
      </c>
      <c r="O48" s="148" t="s">
        <v>36</v>
      </c>
      <c r="P48" s="149" t="s">
        <v>15</v>
      </c>
      <c r="Q48" s="158" t="s">
        <v>321</v>
      </c>
      <c r="R48" s="148" t="s">
        <v>30</v>
      </c>
      <c r="S48" s="149" t="s">
        <v>15</v>
      </c>
      <c r="T48" s="215" t="s">
        <v>321</v>
      </c>
      <c r="U48" s="216" t="s">
        <v>307</v>
      </c>
      <c r="V48" s="217" t="s">
        <v>15</v>
      </c>
      <c r="W48" s="215" t="s">
        <v>321</v>
      </c>
      <c r="X48" s="216" t="s">
        <v>307</v>
      </c>
      <c r="Y48" s="217" t="s">
        <v>15</v>
      </c>
      <c r="Z48" s="215" t="s">
        <v>321</v>
      </c>
      <c r="AA48" s="216" t="s">
        <v>307</v>
      </c>
      <c r="AB48" s="217" t="s">
        <v>15</v>
      </c>
      <c r="AC48" s="215" t="s">
        <v>321</v>
      </c>
      <c r="AD48" s="216" t="s">
        <v>307</v>
      </c>
      <c r="AE48" s="217" t="s">
        <v>15</v>
      </c>
      <c r="AF48" s="215" t="s">
        <v>321</v>
      </c>
      <c r="AG48" s="216" t="s">
        <v>307</v>
      </c>
      <c r="AH48" s="217" t="s">
        <v>15</v>
      </c>
      <c r="AI48" s="215" t="s">
        <v>321</v>
      </c>
      <c r="AJ48" s="216" t="s">
        <v>307</v>
      </c>
      <c r="AK48" s="217" t="s">
        <v>15</v>
      </c>
      <c r="AL48" s="215" t="s">
        <v>321</v>
      </c>
      <c r="AM48" s="148" t="s">
        <v>307</v>
      </c>
      <c r="AN48" s="149" t="s">
        <v>15</v>
      </c>
      <c r="AO48" s="160" t="str">
        <f t="shared" si="1"/>
        <v>NaN</v>
      </c>
      <c r="AP48" s="148" t="s">
        <v>30</v>
      </c>
      <c r="AQ48" s="149" t="s">
        <v>15</v>
      </c>
      <c r="AR48" s="158" t="s">
        <v>321</v>
      </c>
      <c r="AS48" s="148" t="s">
        <v>30</v>
      </c>
      <c r="AT48" s="149" t="s">
        <v>15</v>
      </c>
      <c r="AU48" s="215" t="s">
        <v>321</v>
      </c>
      <c r="AV48" s="216" t="s">
        <v>36</v>
      </c>
      <c r="AW48" s="217" t="s">
        <v>15</v>
      </c>
      <c r="AX48" s="215" t="s">
        <v>321</v>
      </c>
      <c r="AY48" s="216" t="s">
        <v>307</v>
      </c>
      <c r="AZ48" s="217" t="s">
        <v>15</v>
      </c>
      <c r="BA48" s="215" t="s">
        <v>321</v>
      </c>
      <c r="BB48" s="148" t="s">
        <v>30</v>
      </c>
      <c r="BC48" s="149" t="s">
        <v>15</v>
      </c>
      <c r="BD48" s="160" t="s">
        <v>321</v>
      </c>
      <c r="BE48" s="148" t="s">
        <v>30</v>
      </c>
      <c r="BF48" s="149" t="s">
        <v>15</v>
      </c>
      <c r="BG48" s="158" t="s">
        <v>321</v>
      </c>
      <c r="BH48" s="148" t="s">
        <v>36</v>
      </c>
      <c r="BI48" s="149" t="s">
        <v>15</v>
      </c>
      <c r="BJ48" s="158" t="s">
        <v>321</v>
      </c>
      <c r="BK48" s="148" t="s">
        <v>30</v>
      </c>
      <c r="BL48" s="149" t="s">
        <v>15</v>
      </c>
      <c r="BM48" s="158" t="s">
        <v>321</v>
      </c>
      <c r="BN48" s="148" t="s">
        <v>30</v>
      </c>
      <c r="BO48" s="149" t="s">
        <v>15</v>
      </c>
      <c r="BP48" s="158" t="s">
        <v>321</v>
      </c>
      <c r="BQ48" s="148" t="s">
        <v>30</v>
      </c>
      <c r="BR48" s="149" t="s">
        <v>15</v>
      </c>
      <c r="BS48" s="158" t="s">
        <v>321</v>
      </c>
      <c r="BT48" s="148" t="s">
        <v>30</v>
      </c>
      <c r="BU48" s="149" t="s">
        <v>15</v>
      </c>
      <c r="BV48" s="158" t="s">
        <v>321</v>
      </c>
      <c r="BW48" s="148" t="s">
        <v>30</v>
      </c>
      <c r="BX48" s="149" t="s">
        <v>15</v>
      </c>
      <c r="BY48" s="158" t="s">
        <v>321</v>
      </c>
      <c r="BZ48" s="148" t="s">
        <v>30</v>
      </c>
      <c r="CA48" s="149" t="s">
        <v>15</v>
      </c>
      <c r="CB48" s="158" t="s">
        <v>321</v>
      </c>
      <c r="CC48" s="148" t="s">
        <v>30</v>
      </c>
      <c r="CD48" s="149" t="s">
        <v>15</v>
      </c>
      <c r="CE48" s="170" t="s">
        <v>321</v>
      </c>
      <c r="CF48" s="148" t="s">
        <v>30</v>
      </c>
      <c r="CG48" s="149" t="s">
        <v>15</v>
      </c>
      <c r="CH48" s="170" t="s">
        <v>321</v>
      </c>
      <c r="CI48" s="148" t="s">
        <v>30</v>
      </c>
      <c r="CJ48" s="149" t="s">
        <v>15</v>
      </c>
      <c r="CK48" s="170" t="s">
        <v>321</v>
      </c>
      <c r="CL48" s="148" t="s">
        <v>30</v>
      </c>
      <c r="CM48" s="149" t="s">
        <v>15</v>
      </c>
      <c r="CN48" s="170" t="s">
        <v>321</v>
      </c>
      <c r="CO48" s="148" t="s">
        <v>30</v>
      </c>
      <c r="CP48" s="149" t="s">
        <v>15</v>
      </c>
      <c r="CQ48" s="158" t="s">
        <v>321</v>
      </c>
      <c r="CR48" s="148" t="s">
        <v>30</v>
      </c>
      <c r="CS48" s="84" t="s">
        <v>15</v>
      </c>
    </row>
    <row r="49" spans="1:97" ht="12" customHeight="1" x14ac:dyDescent="0.2">
      <c r="A49" s="80" t="s">
        <v>233</v>
      </c>
      <c r="B49" s="160" t="str">
        <f t="shared" si="0"/>
        <v>NaN</v>
      </c>
      <c r="C49" s="148" t="s">
        <v>30</v>
      </c>
      <c r="D49" s="149" t="s">
        <v>15</v>
      </c>
      <c r="E49" s="160" t="s">
        <v>321</v>
      </c>
      <c r="F49" s="148" t="s">
        <v>30</v>
      </c>
      <c r="G49" s="149" t="s">
        <v>15</v>
      </c>
      <c r="H49" s="158" t="s">
        <v>321</v>
      </c>
      <c r="I49" s="148" t="s">
        <v>30</v>
      </c>
      <c r="J49" s="149" t="s">
        <v>15</v>
      </c>
      <c r="K49" s="158" t="s">
        <v>321</v>
      </c>
      <c r="L49" s="148" t="s">
        <v>30</v>
      </c>
      <c r="M49" s="149" t="s">
        <v>15</v>
      </c>
      <c r="N49" s="158" t="s">
        <v>321</v>
      </c>
      <c r="O49" s="148" t="s">
        <v>36</v>
      </c>
      <c r="P49" s="149" t="s">
        <v>15</v>
      </c>
      <c r="Q49" s="158" t="s">
        <v>321</v>
      </c>
      <c r="R49" s="148" t="s">
        <v>30</v>
      </c>
      <c r="S49" s="149" t="s">
        <v>15</v>
      </c>
      <c r="T49" s="215" t="s">
        <v>321</v>
      </c>
      <c r="U49" s="216" t="s">
        <v>307</v>
      </c>
      <c r="V49" s="217" t="s">
        <v>15</v>
      </c>
      <c r="W49" s="215" t="s">
        <v>321</v>
      </c>
      <c r="X49" s="216" t="s">
        <v>307</v>
      </c>
      <c r="Y49" s="217" t="s">
        <v>15</v>
      </c>
      <c r="Z49" s="215" t="s">
        <v>321</v>
      </c>
      <c r="AA49" s="216" t="s">
        <v>307</v>
      </c>
      <c r="AB49" s="217" t="s">
        <v>15</v>
      </c>
      <c r="AC49" s="215" t="s">
        <v>321</v>
      </c>
      <c r="AD49" s="216" t="s">
        <v>307</v>
      </c>
      <c r="AE49" s="217" t="s">
        <v>15</v>
      </c>
      <c r="AF49" s="215" t="s">
        <v>321</v>
      </c>
      <c r="AG49" s="216" t="s">
        <v>307</v>
      </c>
      <c r="AH49" s="217" t="s">
        <v>15</v>
      </c>
      <c r="AI49" s="215" t="s">
        <v>321</v>
      </c>
      <c r="AJ49" s="216" t="s">
        <v>307</v>
      </c>
      <c r="AK49" s="217" t="s">
        <v>15</v>
      </c>
      <c r="AL49" s="215" t="s">
        <v>321</v>
      </c>
      <c r="AM49" s="148" t="s">
        <v>307</v>
      </c>
      <c r="AN49" s="149" t="s">
        <v>15</v>
      </c>
      <c r="AO49" s="160" t="str">
        <f t="shared" si="1"/>
        <v>NaN</v>
      </c>
      <c r="AP49" s="148" t="s">
        <v>30</v>
      </c>
      <c r="AQ49" s="149" t="s">
        <v>15</v>
      </c>
      <c r="AR49" s="158" t="s">
        <v>321</v>
      </c>
      <c r="AS49" s="148" t="s">
        <v>30</v>
      </c>
      <c r="AT49" s="149" t="s">
        <v>15</v>
      </c>
      <c r="AU49" s="215" t="s">
        <v>321</v>
      </c>
      <c r="AV49" s="216" t="s">
        <v>36</v>
      </c>
      <c r="AW49" s="217" t="s">
        <v>15</v>
      </c>
      <c r="AX49" s="215" t="s">
        <v>321</v>
      </c>
      <c r="AY49" s="216" t="s">
        <v>307</v>
      </c>
      <c r="AZ49" s="217" t="s">
        <v>15</v>
      </c>
      <c r="BA49" s="215" t="s">
        <v>321</v>
      </c>
      <c r="BB49" s="148" t="s">
        <v>30</v>
      </c>
      <c r="BC49" s="149" t="s">
        <v>15</v>
      </c>
      <c r="BD49" s="160" t="s">
        <v>321</v>
      </c>
      <c r="BE49" s="148" t="s">
        <v>30</v>
      </c>
      <c r="BF49" s="149" t="s">
        <v>15</v>
      </c>
      <c r="BG49" s="158" t="s">
        <v>321</v>
      </c>
      <c r="BH49" s="148" t="s">
        <v>36</v>
      </c>
      <c r="BI49" s="149" t="s">
        <v>15</v>
      </c>
      <c r="BJ49" s="158" t="s">
        <v>321</v>
      </c>
      <c r="BK49" s="148" t="s">
        <v>30</v>
      </c>
      <c r="BL49" s="149" t="s">
        <v>15</v>
      </c>
      <c r="BM49" s="158" t="s">
        <v>321</v>
      </c>
      <c r="BN49" s="148" t="s">
        <v>30</v>
      </c>
      <c r="BO49" s="149" t="s">
        <v>15</v>
      </c>
      <c r="BP49" s="158" t="s">
        <v>321</v>
      </c>
      <c r="BQ49" s="148" t="s">
        <v>30</v>
      </c>
      <c r="BR49" s="149" t="s">
        <v>15</v>
      </c>
      <c r="BS49" s="158" t="s">
        <v>321</v>
      </c>
      <c r="BT49" s="148" t="s">
        <v>30</v>
      </c>
      <c r="BU49" s="149" t="s">
        <v>15</v>
      </c>
      <c r="BV49" s="158" t="s">
        <v>321</v>
      </c>
      <c r="BW49" s="148" t="s">
        <v>30</v>
      </c>
      <c r="BX49" s="149" t="s">
        <v>15</v>
      </c>
      <c r="BY49" s="158" t="s">
        <v>321</v>
      </c>
      <c r="BZ49" s="148" t="s">
        <v>30</v>
      </c>
      <c r="CA49" s="149" t="s">
        <v>15</v>
      </c>
      <c r="CB49" s="158" t="s">
        <v>321</v>
      </c>
      <c r="CC49" s="148" t="s">
        <v>30</v>
      </c>
      <c r="CD49" s="149" t="s">
        <v>15</v>
      </c>
      <c r="CE49" s="170" t="s">
        <v>321</v>
      </c>
      <c r="CF49" s="148" t="s">
        <v>30</v>
      </c>
      <c r="CG49" s="149" t="s">
        <v>15</v>
      </c>
      <c r="CH49" s="170" t="s">
        <v>321</v>
      </c>
      <c r="CI49" s="148" t="s">
        <v>30</v>
      </c>
      <c r="CJ49" s="149" t="s">
        <v>15</v>
      </c>
      <c r="CK49" s="170" t="s">
        <v>321</v>
      </c>
      <c r="CL49" s="148" t="s">
        <v>30</v>
      </c>
      <c r="CM49" s="149" t="s">
        <v>15</v>
      </c>
      <c r="CN49" s="170" t="s">
        <v>321</v>
      </c>
      <c r="CO49" s="148" t="s">
        <v>30</v>
      </c>
      <c r="CP49" s="149" t="s">
        <v>15</v>
      </c>
      <c r="CQ49" s="158" t="s">
        <v>321</v>
      </c>
      <c r="CR49" s="148" t="s">
        <v>30</v>
      </c>
      <c r="CS49" s="84" t="s">
        <v>15</v>
      </c>
    </row>
    <row r="50" spans="1:97" ht="12" customHeight="1" x14ac:dyDescent="0.2">
      <c r="A50" s="81" t="s">
        <v>234</v>
      </c>
      <c r="B50" s="160" t="str">
        <f t="shared" si="0"/>
        <v>NaN</v>
      </c>
      <c r="C50" s="148" t="s">
        <v>30</v>
      </c>
      <c r="D50" s="149" t="s">
        <v>15</v>
      </c>
      <c r="E50" s="160" t="s">
        <v>321</v>
      </c>
      <c r="F50" s="148" t="s">
        <v>30</v>
      </c>
      <c r="G50" s="149" t="s">
        <v>15</v>
      </c>
      <c r="H50" s="158" t="s">
        <v>321</v>
      </c>
      <c r="I50" s="148" t="s">
        <v>30</v>
      </c>
      <c r="J50" s="149" t="s">
        <v>15</v>
      </c>
      <c r="K50" s="158" t="s">
        <v>321</v>
      </c>
      <c r="L50" s="148" t="s">
        <v>30</v>
      </c>
      <c r="M50" s="149" t="s">
        <v>15</v>
      </c>
      <c r="N50" s="158" t="s">
        <v>321</v>
      </c>
      <c r="O50" s="148" t="s">
        <v>36</v>
      </c>
      <c r="P50" s="149" t="s">
        <v>15</v>
      </c>
      <c r="Q50" s="158" t="s">
        <v>321</v>
      </c>
      <c r="R50" s="148" t="s">
        <v>30</v>
      </c>
      <c r="S50" s="149" t="s">
        <v>15</v>
      </c>
      <c r="T50" s="215" t="s">
        <v>321</v>
      </c>
      <c r="U50" s="216" t="s">
        <v>307</v>
      </c>
      <c r="V50" s="217" t="s">
        <v>15</v>
      </c>
      <c r="W50" s="215" t="s">
        <v>321</v>
      </c>
      <c r="X50" s="216" t="s">
        <v>307</v>
      </c>
      <c r="Y50" s="217" t="s">
        <v>15</v>
      </c>
      <c r="Z50" s="215" t="s">
        <v>321</v>
      </c>
      <c r="AA50" s="216" t="s">
        <v>307</v>
      </c>
      <c r="AB50" s="217" t="s">
        <v>15</v>
      </c>
      <c r="AC50" s="215" t="s">
        <v>321</v>
      </c>
      <c r="AD50" s="216" t="s">
        <v>307</v>
      </c>
      <c r="AE50" s="217" t="s">
        <v>15</v>
      </c>
      <c r="AF50" s="215" t="s">
        <v>321</v>
      </c>
      <c r="AG50" s="216" t="s">
        <v>307</v>
      </c>
      <c r="AH50" s="217" t="s">
        <v>15</v>
      </c>
      <c r="AI50" s="215" t="s">
        <v>321</v>
      </c>
      <c r="AJ50" s="216" t="s">
        <v>307</v>
      </c>
      <c r="AK50" s="217" t="s">
        <v>15</v>
      </c>
      <c r="AL50" s="215" t="s">
        <v>321</v>
      </c>
      <c r="AM50" s="148" t="s">
        <v>307</v>
      </c>
      <c r="AN50" s="149" t="s">
        <v>15</v>
      </c>
      <c r="AO50" s="160" t="str">
        <f t="shared" si="1"/>
        <v>NaN</v>
      </c>
      <c r="AP50" s="148" t="s">
        <v>30</v>
      </c>
      <c r="AQ50" s="149" t="s">
        <v>15</v>
      </c>
      <c r="AR50" s="158" t="s">
        <v>321</v>
      </c>
      <c r="AS50" s="148" t="s">
        <v>30</v>
      </c>
      <c r="AT50" s="149" t="s">
        <v>15</v>
      </c>
      <c r="AU50" s="215" t="s">
        <v>321</v>
      </c>
      <c r="AV50" s="216" t="s">
        <v>36</v>
      </c>
      <c r="AW50" s="217" t="s">
        <v>15</v>
      </c>
      <c r="AX50" s="215" t="s">
        <v>321</v>
      </c>
      <c r="AY50" s="216" t="s">
        <v>307</v>
      </c>
      <c r="AZ50" s="217" t="s">
        <v>15</v>
      </c>
      <c r="BA50" s="215" t="s">
        <v>321</v>
      </c>
      <c r="BB50" s="148" t="s">
        <v>30</v>
      </c>
      <c r="BC50" s="149" t="s">
        <v>15</v>
      </c>
      <c r="BD50" s="160" t="s">
        <v>321</v>
      </c>
      <c r="BE50" s="148" t="s">
        <v>30</v>
      </c>
      <c r="BF50" s="149" t="s">
        <v>15</v>
      </c>
      <c r="BG50" s="158" t="s">
        <v>321</v>
      </c>
      <c r="BH50" s="148" t="s">
        <v>36</v>
      </c>
      <c r="BI50" s="149" t="s">
        <v>15</v>
      </c>
      <c r="BJ50" s="158" t="s">
        <v>321</v>
      </c>
      <c r="BK50" s="148" t="s">
        <v>30</v>
      </c>
      <c r="BL50" s="149" t="s">
        <v>15</v>
      </c>
      <c r="BM50" s="158" t="s">
        <v>321</v>
      </c>
      <c r="BN50" s="148" t="s">
        <v>30</v>
      </c>
      <c r="BO50" s="149" t="s">
        <v>15</v>
      </c>
      <c r="BP50" s="158" t="s">
        <v>321</v>
      </c>
      <c r="BQ50" s="148" t="s">
        <v>30</v>
      </c>
      <c r="BR50" s="149" t="s">
        <v>15</v>
      </c>
      <c r="BS50" s="158" t="s">
        <v>321</v>
      </c>
      <c r="BT50" s="148" t="s">
        <v>30</v>
      </c>
      <c r="BU50" s="149" t="s">
        <v>15</v>
      </c>
      <c r="BV50" s="158" t="s">
        <v>321</v>
      </c>
      <c r="BW50" s="148" t="s">
        <v>30</v>
      </c>
      <c r="BX50" s="149" t="s">
        <v>15</v>
      </c>
      <c r="BY50" s="158" t="s">
        <v>321</v>
      </c>
      <c r="BZ50" s="148" t="s">
        <v>30</v>
      </c>
      <c r="CA50" s="149" t="s">
        <v>15</v>
      </c>
      <c r="CB50" s="158" t="s">
        <v>321</v>
      </c>
      <c r="CC50" s="148" t="s">
        <v>30</v>
      </c>
      <c r="CD50" s="149" t="s">
        <v>15</v>
      </c>
      <c r="CE50" s="170" t="s">
        <v>321</v>
      </c>
      <c r="CF50" s="148" t="s">
        <v>30</v>
      </c>
      <c r="CG50" s="149" t="s">
        <v>15</v>
      </c>
      <c r="CH50" s="170" t="s">
        <v>321</v>
      </c>
      <c r="CI50" s="148" t="s">
        <v>30</v>
      </c>
      <c r="CJ50" s="149" t="s">
        <v>15</v>
      </c>
      <c r="CK50" s="170" t="s">
        <v>321</v>
      </c>
      <c r="CL50" s="148" t="s">
        <v>30</v>
      </c>
      <c r="CM50" s="149" t="s">
        <v>15</v>
      </c>
      <c r="CN50" s="170" t="s">
        <v>321</v>
      </c>
      <c r="CO50" s="148" t="s">
        <v>30</v>
      </c>
      <c r="CP50" s="149" t="s">
        <v>15</v>
      </c>
      <c r="CQ50" s="158" t="s">
        <v>321</v>
      </c>
      <c r="CR50" s="148" t="s">
        <v>30</v>
      </c>
      <c r="CS50" s="84" t="s">
        <v>15</v>
      </c>
    </row>
    <row r="51" spans="1:97" ht="12" customHeight="1" x14ac:dyDescent="0.2">
      <c r="A51" s="81" t="s">
        <v>235</v>
      </c>
      <c r="B51" s="160" t="str">
        <f t="shared" si="0"/>
        <v>NaN</v>
      </c>
      <c r="C51" s="148" t="s">
        <v>30</v>
      </c>
      <c r="D51" s="149" t="s">
        <v>15</v>
      </c>
      <c r="E51" s="160" t="s">
        <v>321</v>
      </c>
      <c r="F51" s="148" t="s">
        <v>30</v>
      </c>
      <c r="G51" s="149" t="s">
        <v>15</v>
      </c>
      <c r="H51" s="158" t="s">
        <v>321</v>
      </c>
      <c r="I51" s="148" t="s">
        <v>30</v>
      </c>
      <c r="J51" s="149" t="s">
        <v>15</v>
      </c>
      <c r="K51" s="158" t="s">
        <v>321</v>
      </c>
      <c r="L51" s="148" t="s">
        <v>30</v>
      </c>
      <c r="M51" s="149" t="s">
        <v>15</v>
      </c>
      <c r="N51" s="158" t="s">
        <v>321</v>
      </c>
      <c r="O51" s="148" t="s">
        <v>36</v>
      </c>
      <c r="P51" s="149" t="s">
        <v>15</v>
      </c>
      <c r="Q51" s="158" t="s">
        <v>321</v>
      </c>
      <c r="R51" s="148" t="s">
        <v>30</v>
      </c>
      <c r="S51" s="149" t="s">
        <v>15</v>
      </c>
      <c r="T51" s="215" t="s">
        <v>321</v>
      </c>
      <c r="U51" s="216" t="s">
        <v>307</v>
      </c>
      <c r="V51" s="217" t="s">
        <v>15</v>
      </c>
      <c r="W51" s="215" t="s">
        <v>321</v>
      </c>
      <c r="X51" s="216" t="s">
        <v>307</v>
      </c>
      <c r="Y51" s="217" t="s">
        <v>15</v>
      </c>
      <c r="Z51" s="215" t="s">
        <v>321</v>
      </c>
      <c r="AA51" s="216" t="s">
        <v>307</v>
      </c>
      <c r="AB51" s="217" t="s">
        <v>15</v>
      </c>
      <c r="AC51" s="215" t="s">
        <v>321</v>
      </c>
      <c r="AD51" s="216" t="s">
        <v>307</v>
      </c>
      <c r="AE51" s="217" t="s">
        <v>15</v>
      </c>
      <c r="AF51" s="215" t="s">
        <v>321</v>
      </c>
      <c r="AG51" s="216" t="s">
        <v>307</v>
      </c>
      <c r="AH51" s="217" t="s">
        <v>15</v>
      </c>
      <c r="AI51" s="215" t="s">
        <v>321</v>
      </c>
      <c r="AJ51" s="216" t="s">
        <v>307</v>
      </c>
      <c r="AK51" s="217" t="s">
        <v>15</v>
      </c>
      <c r="AL51" s="215" t="s">
        <v>321</v>
      </c>
      <c r="AM51" s="148" t="s">
        <v>307</v>
      </c>
      <c r="AN51" s="149" t="s">
        <v>15</v>
      </c>
      <c r="AO51" s="160" t="str">
        <f t="shared" si="1"/>
        <v>NaN</v>
      </c>
      <c r="AP51" s="148" t="s">
        <v>30</v>
      </c>
      <c r="AQ51" s="149" t="s">
        <v>15</v>
      </c>
      <c r="AR51" s="158" t="s">
        <v>321</v>
      </c>
      <c r="AS51" s="148" t="s">
        <v>30</v>
      </c>
      <c r="AT51" s="149" t="s">
        <v>15</v>
      </c>
      <c r="AU51" s="215" t="s">
        <v>321</v>
      </c>
      <c r="AV51" s="216" t="s">
        <v>36</v>
      </c>
      <c r="AW51" s="217" t="s">
        <v>15</v>
      </c>
      <c r="AX51" s="215" t="s">
        <v>321</v>
      </c>
      <c r="AY51" s="216" t="s">
        <v>307</v>
      </c>
      <c r="AZ51" s="217" t="s">
        <v>15</v>
      </c>
      <c r="BA51" s="215" t="s">
        <v>321</v>
      </c>
      <c r="BB51" s="148" t="s">
        <v>30</v>
      </c>
      <c r="BC51" s="149" t="s">
        <v>15</v>
      </c>
      <c r="BD51" s="160" t="s">
        <v>321</v>
      </c>
      <c r="BE51" s="148" t="s">
        <v>30</v>
      </c>
      <c r="BF51" s="149" t="s">
        <v>15</v>
      </c>
      <c r="BG51" s="158" t="s">
        <v>321</v>
      </c>
      <c r="BH51" s="148" t="s">
        <v>36</v>
      </c>
      <c r="BI51" s="149" t="s">
        <v>15</v>
      </c>
      <c r="BJ51" s="158" t="s">
        <v>321</v>
      </c>
      <c r="BK51" s="148" t="s">
        <v>30</v>
      </c>
      <c r="BL51" s="149" t="s">
        <v>15</v>
      </c>
      <c r="BM51" s="158" t="s">
        <v>321</v>
      </c>
      <c r="BN51" s="148" t="s">
        <v>30</v>
      </c>
      <c r="BO51" s="149" t="s">
        <v>15</v>
      </c>
      <c r="BP51" s="158" t="s">
        <v>321</v>
      </c>
      <c r="BQ51" s="148" t="s">
        <v>30</v>
      </c>
      <c r="BR51" s="149" t="s">
        <v>15</v>
      </c>
      <c r="BS51" s="158" t="s">
        <v>321</v>
      </c>
      <c r="BT51" s="148" t="s">
        <v>30</v>
      </c>
      <c r="BU51" s="149" t="s">
        <v>15</v>
      </c>
      <c r="BV51" s="158" t="s">
        <v>321</v>
      </c>
      <c r="BW51" s="148" t="s">
        <v>30</v>
      </c>
      <c r="BX51" s="149" t="s">
        <v>15</v>
      </c>
      <c r="BY51" s="158" t="s">
        <v>321</v>
      </c>
      <c r="BZ51" s="148" t="s">
        <v>30</v>
      </c>
      <c r="CA51" s="149" t="s">
        <v>15</v>
      </c>
      <c r="CB51" s="158" t="s">
        <v>321</v>
      </c>
      <c r="CC51" s="148" t="s">
        <v>30</v>
      </c>
      <c r="CD51" s="149" t="s">
        <v>15</v>
      </c>
      <c r="CE51" s="170" t="s">
        <v>321</v>
      </c>
      <c r="CF51" s="148" t="s">
        <v>30</v>
      </c>
      <c r="CG51" s="149" t="s">
        <v>15</v>
      </c>
      <c r="CH51" s="170" t="s">
        <v>321</v>
      </c>
      <c r="CI51" s="148" t="s">
        <v>30</v>
      </c>
      <c r="CJ51" s="149" t="s">
        <v>15</v>
      </c>
      <c r="CK51" s="170" t="s">
        <v>321</v>
      </c>
      <c r="CL51" s="148" t="s">
        <v>30</v>
      </c>
      <c r="CM51" s="149" t="s">
        <v>15</v>
      </c>
      <c r="CN51" s="170" t="s">
        <v>321</v>
      </c>
      <c r="CO51" s="148" t="s">
        <v>30</v>
      </c>
      <c r="CP51" s="149" t="s">
        <v>15</v>
      </c>
      <c r="CQ51" s="158" t="s">
        <v>321</v>
      </c>
      <c r="CR51" s="148" t="s">
        <v>30</v>
      </c>
      <c r="CS51" s="84" t="s">
        <v>15</v>
      </c>
    </row>
    <row r="52" spans="1:97" ht="12" customHeight="1" x14ac:dyDescent="0.2">
      <c r="A52" s="81" t="s">
        <v>236</v>
      </c>
      <c r="B52" s="160" t="str">
        <f t="shared" si="0"/>
        <v>NaN</v>
      </c>
      <c r="C52" s="148" t="s">
        <v>30</v>
      </c>
      <c r="D52" s="149" t="s">
        <v>15</v>
      </c>
      <c r="E52" s="160" t="s">
        <v>321</v>
      </c>
      <c r="F52" s="148" t="s">
        <v>30</v>
      </c>
      <c r="G52" s="149" t="s">
        <v>15</v>
      </c>
      <c r="H52" s="158" t="s">
        <v>321</v>
      </c>
      <c r="I52" s="148" t="s">
        <v>30</v>
      </c>
      <c r="J52" s="149" t="s">
        <v>15</v>
      </c>
      <c r="K52" s="158" t="s">
        <v>321</v>
      </c>
      <c r="L52" s="148" t="s">
        <v>30</v>
      </c>
      <c r="M52" s="149" t="s">
        <v>15</v>
      </c>
      <c r="N52" s="158" t="s">
        <v>321</v>
      </c>
      <c r="O52" s="148" t="s">
        <v>36</v>
      </c>
      <c r="P52" s="149" t="s">
        <v>15</v>
      </c>
      <c r="Q52" s="158" t="s">
        <v>321</v>
      </c>
      <c r="R52" s="148" t="s">
        <v>30</v>
      </c>
      <c r="S52" s="149" t="s">
        <v>15</v>
      </c>
      <c r="T52" s="215" t="s">
        <v>321</v>
      </c>
      <c r="U52" s="216" t="s">
        <v>307</v>
      </c>
      <c r="V52" s="217" t="s">
        <v>15</v>
      </c>
      <c r="W52" s="215" t="s">
        <v>321</v>
      </c>
      <c r="X52" s="216" t="s">
        <v>307</v>
      </c>
      <c r="Y52" s="217" t="s">
        <v>15</v>
      </c>
      <c r="Z52" s="215" t="s">
        <v>321</v>
      </c>
      <c r="AA52" s="216" t="s">
        <v>307</v>
      </c>
      <c r="AB52" s="217" t="s">
        <v>15</v>
      </c>
      <c r="AC52" s="215" t="s">
        <v>321</v>
      </c>
      <c r="AD52" s="216" t="s">
        <v>307</v>
      </c>
      <c r="AE52" s="217" t="s">
        <v>15</v>
      </c>
      <c r="AF52" s="215" t="s">
        <v>321</v>
      </c>
      <c r="AG52" s="216" t="s">
        <v>307</v>
      </c>
      <c r="AH52" s="217" t="s">
        <v>15</v>
      </c>
      <c r="AI52" s="215" t="s">
        <v>321</v>
      </c>
      <c r="AJ52" s="216" t="s">
        <v>307</v>
      </c>
      <c r="AK52" s="217" t="s">
        <v>15</v>
      </c>
      <c r="AL52" s="215" t="s">
        <v>321</v>
      </c>
      <c r="AM52" s="148" t="s">
        <v>307</v>
      </c>
      <c r="AN52" s="149" t="s">
        <v>15</v>
      </c>
      <c r="AO52" s="160" t="str">
        <f t="shared" si="1"/>
        <v>NaN</v>
      </c>
      <c r="AP52" s="148" t="s">
        <v>30</v>
      </c>
      <c r="AQ52" s="149" t="s">
        <v>15</v>
      </c>
      <c r="AR52" s="158" t="s">
        <v>321</v>
      </c>
      <c r="AS52" s="148" t="s">
        <v>30</v>
      </c>
      <c r="AT52" s="149" t="s">
        <v>15</v>
      </c>
      <c r="AU52" s="215" t="s">
        <v>321</v>
      </c>
      <c r="AV52" s="216" t="s">
        <v>36</v>
      </c>
      <c r="AW52" s="217" t="s">
        <v>15</v>
      </c>
      <c r="AX52" s="215" t="s">
        <v>321</v>
      </c>
      <c r="AY52" s="216" t="s">
        <v>307</v>
      </c>
      <c r="AZ52" s="217" t="s">
        <v>15</v>
      </c>
      <c r="BA52" s="215" t="s">
        <v>321</v>
      </c>
      <c r="BB52" s="148" t="s">
        <v>30</v>
      </c>
      <c r="BC52" s="149" t="s">
        <v>15</v>
      </c>
      <c r="BD52" s="160" t="s">
        <v>321</v>
      </c>
      <c r="BE52" s="148" t="s">
        <v>30</v>
      </c>
      <c r="BF52" s="149" t="s">
        <v>15</v>
      </c>
      <c r="BG52" s="158" t="s">
        <v>321</v>
      </c>
      <c r="BH52" s="148" t="s">
        <v>36</v>
      </c>
      <c r="BI52" s="149" t="s">
        <v>15</v>
      </c>
      <c r="BJ52" s="158" t="s">
        <v>321</v>
      </c>
      <c r="BK52" s="148" t="s">
        <v>30</v>
      </c>
      <c r="BL52" s="149" t="s">
        <v>15</v>
      </c>
      <c r="BM52" s="158" t="s">
        <v>321</v>
      </c>
      <c r="BN52" s="148" t="s">
        <v>30</v>
      </c>
      <c r="BO52" s="149" t="s">
        <v>15</v>
      </c>
      <c r="BP52" s="158" t="s">
        <v>321</v>
      </c>
      <c r="BQ52" s="148" t="s">
        <v>30</v>
      </c>
      <c r="BR52" s="149" t="s">
        <v>15</v>
      </c>
      <c r="BS52" s="158" t="s">
        <v>321</v>
      </c>
      <c r="BT52" s="148" t="s">
        <v>30</v>
      </c>
      <c r="BU52" s="149" t="s">
        <v>15</v>
      </c>
      <c r="BV52" s="158" t="s">
        <v>321</v>
      </c>
      <c r="BW52" s="148" t="s">
        <v>30</v>
      </c>
      <c r="BX52" s="149" t="s">
        <v>15</v>
      </c>
      <c r="BY52" s="158" t="s">
        <v>321</v>
      </c>
      <c r="BZ52" s="148" t="s">
        <v>30</v>
      </c>
      <c r="CA52" s="149" t="s">
        <v>15</v>
      </c>
      <c r="CB52" s="158" t="s">
        <v>321</v>
      </c>
      <c r="CC52" s="148" t="s">
        <v>30</v>
      </c>
      <c r="CD52" s="149" t="s">
        <v>15</v>
      </c>
      <c r="CE52" s="170" t="s">
        <v>321</v>
      </c>
      <c r="CF52" s="148" t="s">
        <v>30</v>
      </c>
      <c r="CG52" s="149" t="s">
        <v>15</v>
      </c>
      <c r="CH52" s="170" t="s">
        <v>321</v>
      </c>
      <c r="CI52" s="148" t="s">
        <v>30</v>
      </c>
      <c r="CJ52" s="149" t="s">
        <v>15</v>
      </c>
      <c r="CK52" s="170" t="s">
        <v>321</v>
      </c>
      <c r="CL52" s="148" t="s">
        <v>30</v>
      </c>
      <c r="CM52" s="149" t="s">
        <v>15</v>
      </c>
      <c r="CN52" s="170" t="s">
        <v>321</v>
      </c>
      <c r="CO52" s="148" t="s">
        <v>30</v>
      </c>
      <c r="CP52" s="149" t="s">
        <v>15</v>
      </c>
      <c r="CQ52" s="158" t="s">
        <v>321</v>
      </c>
      <c r="CR52" s="148" t="s">
        <v>30</v>
      </c>
      <c r="CS52" s="84" t="s">
        <v>15</v>
      </c>
    </row>
    <row r="53" spans="1:97" ht="12" customHeight="1" x14ac:dyDescent="0.2">
      <c r="A53" s="81" t="s">
        <v>237</v>
      </c>
      <c r="B53" s="160" t="str">
        <f t="shared" si="0"/>
        <v>NaN</v>
      </c>
      <c r="C53" s="148" t="s">
        <v>30</v>
      </c>
      <c r="D53" s="149" t="s">
        <v>15</v>
      </c>
      <c r="E53" s="160" t="s">
        <v>321</v>
      </c>
      <c r="F53" s="148" t="s">
        <v>30</v>
      </c>
      <c r="G53" s="149" t="s">
        <v>15</v>
      </c>
      <c r="H53" s="158" t="s">
        <v>321</v>
      </c>
      <c r="I53" s="148" t="s">
        <v>30</v>
      </c>
      <c r="J53" s="149" t="s">
        <v>15</v>
      </c>
      <c r="K53" s="158" t="s">
        <v>321</v>
      </c>
      <c r="L53" s="148" t="s">
        <v>30</v>
      </c>
      <c r="M53" s="149" t="s">
        <v>15</v>
      </c>
      <c r="N53" s="158" t="s">
        <v>321</v>
      </c>
      <c r="O53" s="148" t="s">
        <v>36</v>
      </c>
      <c r="P53" s="149" t="s">
        <v>15</v>
      </c>
      <c r="Q53" s="158">
        <v>3867.16</v>
      </c>
      <c r="R53" s="148" t="s">
        <v>307</v>
      </c>
      <c r="S53" s="149" t="s">
        <v>15</v>
      </c>
      <c r="T53" s="215" t="s">
        <v>321</v>
      </c>
      <c r="U53" s="216" t="s">
        <v>307</v>
      </c>
      <c r="V53" s="217" t="s">
        <v>15</v>
      </c>
      <c r="W53" s="215" t="s">
        <v>321</v>
      </c>
      <c r="X53" s="216" t="s">
        <v>307</v>
      </c>
      <c r="Y53" s="217" t="s">
        <v>15</v>
      </c>
      <c r="Z53" s="215" t="s">
        <v>321</v>
      </c>
      <c r="AA53" s="216" t="s">
        <v>307</v>
      </c>
      <c r="AB53" s="217" t="s">
        <v>15</v>
      </c>
      <c r="AC53" s="215" t="s">
        <v>321</v>
      </c>
      <c r="AD53" s="216" t="s">
        <v>307</v>
      </c>
      <c r="AE53" s="217" t="s">
        <v>15</v>
      </c>
      <c r="AF53" s="215" t="s">
        <v>321</v>
      </c>
      <c r="AG53" s="216" t="s">
        <v>307</v>
      </c>
      <c r="AH53" s="217" t="s">
        <v>15</v>
      </c>
      <c r="AI53" s="215" t="s">
        <v>321</v>
      </c>
      <c r="AJ53" s="216" t="s">
        <v>307</v>
      </c>
      <c r="AK53" s="217" t="s">
        <v>15</v>
      </c>
      <c r="AL53" s="215" t="s">
        <v>321</v>
      </c>
      <c r="AM53" s="148" t="s">
        <v>307</v>
      </c>
      <c r="AN53" s="149" t="s">
        <v>15</v>
      </c>
      <c r="AO53" s="160" t="str">
        <f t="shared" si="1"/>
        <v>NaN</v>
      </c>
      <c r="AP53" s="148" t="s">
        <v>30</v>
      </c>
      <c r="AQ53" s="149" t="s">
        <v>15</v>
      </c>
      <c r="AR53" s="158" t="s">
        <v>321</v>
      </c>
      <c r="AS53" s="148" t="s">
        <v>36</v>
      </c>
      <c r="AT53" s="149" t="s">
        <v>15</v>
      </c>
      <c r="AU53" s="215" t="s">
        <v>321</v>
      </c>
      <c r="AV53" s="216" t="s">
        <v>36</v>
      </c>
      <c r="AW53" s="217" t="s">
        <v>15</v>
      </c>
      <c r="AX53" s="215" t="s">
        <v>321</v>
      </c>
      <c r="AY53" s="216" t="s">
        <v>307</v>
      </c>
      <c r="AZ53" s="217" t="s">
        <v>15</v>
      </c>
      <c r="BA53" s="215" t="s">
        <v>321</v>
      </c>
      <c r="BB53" s="148" t="s">
        <v>30</v>
      </c>
      <c r="BC53" s="149" t="s">
        <v>15</v>
      </c>
      <c r="BD53" s="160">
        <v>0</v>
      </c>
      <c r="BE53" s="148" t="s">
        <v>307</v>
      </c>
      <c r="BF53" s="149" t="s">
        <v>15</v>
      </c>
      <c r="BG53" s="158" t="s">
        <v>321</v>
      </c>
      <c r="BH53" s="148" t="s">
        <v>36</v>
      </c>
      <c r="BI53" s="149" t="s">
        <v>15</v>
      </c>
      <c r="BJ53" s="158" t="s">
        <v>321</v>
      </c>
      <c r="BK53" s="148" t="s">
        <v>30</v>
      </c>
      <c r="BL53" s="149" t="s">
        <v>15</v>
      </c>
      <c r="BM53" s="158" t="s">
        <v>321</v>
      </c>
      <c r="BN53" s="148" t="s">
        <v>36</v>
      </c>
      <c r="BO53" s="149" t="s">
        <v>15</v>
      </c>
      <c r="BP53" s="158" t="s">
        <v>321</v>
      </c>
      <c r="BQ53" s="148" t="s">
        <v>30</v>
      </c>
      <c r="BR53" s="149" t="s">
        <v>15</v>
      </c>
      <c r="BS53" s="158" t="s">
        <v>321</v>
      </c>
      <c r="BT53" s="148" t="s">
        <v>30</v>
      </c>
      <c r="BU53" s="149" t="s">
        <v>15</v>
      </c>
      <c r="BV53" s="158" t="s">
        <v>321</v>
      </c>
      <c r="BW53" s="148" t="s">
        <v>30</v>
      </c>
      <c r="BX53" s="149" t="s">
        <v>15</v>
      </c>
      <c r="BY53" s="158">
        <v>0</v>
      </c>
      <c r="BZ53" s="148" t="s">
        <v>307</v>
      </c>
      <c r="CA53" s="149" t="s">
        <v>15</v>
      </c>
      <c r="CB53" s="158">
        <v>3867.16</v>
      </c>
      <c r="CC53" s="148" t="s">
        <v>307</v>
      </c>
      <c r="CD53" s="149" t="s">
        <v>15</v>
      </c>
      <c r="CE53" s="170" t="s">
        <v>321</v>
      </c>
      <c r="CF53" s="148" t="s">
        <v>30</v>
      </c>
      <c r="CG53" s="149" t="s">
        <v>15</v>
      </c>
      <c r="CH53" s="170" t="s">
        <v>321</v>
      </c>
      <c r="CI53" s="148" t="s">
        <v>30</v>
      </c>
      <c r="CJ53" s="149" t="s">
        <v>15</v>
      </c>
      <c r="CK53" s="170" t="s">
        <v>321</v>
      </c>
      <c r="CL53" s="148" t="s">
        <v>30</v>
      </c>
      <c r="CM53" s="149" t="s">
        <v>15</v>
      </c>
      <c r="CN53" s="170" t="s">
        <v>321</v>
      </c>
      <c r="CO53" s="148" t="s">
        <v>30</v>
      </c>
      <c r="CP53" s="149" t="s">
        <v>15</v>
      </c>
      <c r="CQ53" s="158">
        <v>3057.9</v>
      </c>
      <c r="CR53" s="148" t="s">
        <v>307</v>
      </c>
      <c r="CS53" s="84" t="s">
        <v>15</v>
      </c>
    </row>
    <row r="54" spans="1:97" ht="12" customHeight="1" x14ac:dyDescent="0.2">
      <c r="A54" s="81" t="s">
        <v>238</v>
      </c>
      <c r="B54" s="160" t="str">
        <f t="shared" si="0"/>
        <v>NaN</v>
      </c>
      <c r="C54" s="148" t="s">
        <v>30</v>
      </c>
      <c r="D54" s="149" t="s">
        <v>15</v>
      </c>
      <c r="E54" s="160" t="s">
        <v>321</v>
      </c>
      <c r="F54" s="148" t="s">
        <v>30</v>
      </c>
      <c r="G54" s="149" t="s">
        <v>15</v>
      </c>
      <c r="H54" s="158" t="s">
        <v>321</v>
      </c>
      <c r="I54" s="148" t="s">
        <v>30</v>
      </c>
      <c r="J54" s="149" t="s">
        <v>15</v>
      </c>
      <c r="K54" s="158" t="s">
        <v>321</v>
      </c>
      <c r="L54" s="148" t="s">
        <v>30</v>
      </c>
      <c r="M54" s="149" t="s">
        <v>15</v>
      </c>
      <c r="N54" s="158" t="s">
        <v>321</v>
      </c>
      <c r="O54" s="148" t="s">
        <v>36</v>
      </c>
      <c r="P54" s="149" t="s">
        <v>15</v>
      </c>
      <c r="Q54" s="158">
        <v>3871.16</v>
      </c>
      <c r="R54" s="148" t="s">
        <v>307</v>
      </c>
      <c r="S54" s="149" t="s">
        <v>15</v>
      </c>
      <c r="T54" s="215" t="s">
        <v>321</v>
      </c>
      <c r="U54" s="216" t="s">
        <v>307</v>
      </c>
      <c r="V54" s="217" t="s">
        <v>15</v>
      </c>
      <c r="W54" s="215" t="s">
        <v>321</v>
      </c>
      <c r="X54" s="216" t="s">
        <v>307</v>
      </c>
      <c r="Y54" s="217" t="s">
        <v>15</v>
      </c>
      <c r="Z54" s="215" t="s">
        <v>321</v>
      </c>
      <c r="AA54" s="216" t="s">
        <v>307</v>
      </c>
      <c r="AB54" s="217" t="s">
        <v>15</v>
      </c>
      <c r="AC54" s="215" t="s">
        <v>321</v>
      </c>
      <c r="AD54" s="216" t="s">
        <v>307</v>
      </c>
      <c r="AE54" s="217" t="s">
        <v>15</v>
      </c>
      <c r="AF54" s="215" t="s">
        <v>321</v>
      </c>
      <c r="AG54" s="216" t="s">
        <v>307</v>
      </c>
      <c r="AH54" s="217" t="s">
        <v>15</v>
      </c>
      <c r="AI54" s="215" t="s">
        <v>321</v>
      </c>
      <c r="AJ54" s="216" t="s">
        <v>307</v>
      </c>
      <c r="AK54" s="217" t="s">
        <v>15</v>
      </c>
      <c r="AL54" s="215" t="s">
        <v>321</v>
      </c>
      <c r="AM54" s="148" t="s">
        <v>307</v>
      </c>
      <c r="AN54" s="149" t="s">
        <v>15</v>
      </c>
      <c r="AO54" s="160" t="str">
        <f t="shared" si="1"/>
        <v>NaN</v>
      </c>
      <c r="AP54" s="148" t="s">
        <v>30</v>
      </c>
      <c r="AQ54" s="149" t="s">
        <v>15</v>
      </c>
      <c r="AR54" s="158" t="s">
        <v>321</v>
      </c>
      <c r="AS54" s="148" t="s">
        <v>36</v>
      </c>
      <c r="AT54" s="149" t="s">
        <v>15</v>
      </c>
      <c r="AU54" s="215" t="s">
        <v>321</v>
      </c>
      <c r="AV54" s="216" t="s">
        <v>36</v>
      </c>
      <c r="AW54" s="217" t="s">
        <v>15</v>
      </c>
      <c r="AX54" s="215" t="s">
        <v>321</v>
      </c>
      <c r="AY54" s="216" t="s">
        <v>307</v>
      </c>
      <c r="AZ54" s="217" t="s">
        <v>15</v>
      </c>
      <c r="BA54" s="215" t="s">
        <v>321</v>
      </c>
      <c r="BB54" s="148" t="s">
        <v>30</v>
      </c>
      <c r="BC54" s="149" t="s">
        <v>15</v>
      </c>
      <c r="BD54" s="160">
        <v>0</v>
      </c>
      <c r="BE54" s="148" t="s">
        <v>307</v>
      </c>
      <c r="BF54" s="149" t="s">
        <v>15</v>
      </c>
      <c r="BG54" s="158" t="s">
        <v>321</v>
      </c>
      <c r="BH54" s="148" t="s">
        <v>36</v>
      </c>
      <c r="BI54" s="149" t="s">
        <v>15</v>
      </c>
      <c r="BJ54" s="158" t="s">
        <v>321</v>
      </c>
      <c r="BK54" s="148" t="s">
        <v>30</v>
      </c>
      <c r="BL54" s="149" t="s">
        <v>15</v>
      </c>
      <c r="BM54" s="158" t="s">
        <v>321</v>
      </c>
      <c r="BN54" s="148" t="s">
        <v>36</v>
      </c>
      <c r="BO54" s="149" t="s">
        <v>15</v>
      </c>
      <c r="BP54" s="158" t="s">
        <v>321</v>
      </c>
      <c r="BQ54" s="148" t="s">
        <v>30</v>
      </c>
      <c r="BR54" s="149" t="s">
        <v>15</v>
      </c>
      <c r="BS54" s="158" t="s">
        <v>321</v>
      </c>
      <c r="BT54" s="148" t="s">
        <v>30</v>
      </c>
      <c r="BU54" s="149" t="s">
        <v>15</v>
      </c>
      <c r="BV54" s="158" t="s">
        <v>321</v>
      </c>
      <c r="BW54" s="148" t="s">
        <v>30</v>
      </c>
      <c r="BX54" s="149" t="s">
        <v>15</v>
      </c>
      <c r="BY54" s="158">
        <v>0</v>
      </c>
      <c r="BZ54" s="148" t="s">
        <v>307</v>
      </c>
      <c r="CA54" s="149" t="s">
        <v>15</v>
      </c>
      <c r="CB54" s="158">
        <v>3871.16</v>
      </c>
      <c r="CC54" s="148" t="s">
        <v>307</v>
      </c>
      <c r="CD54" s="149" t="s">
        <v>15</v>
      </c>
      <c r="CE54" s="170" t="s">
        <v>321</v>
      </c>
      <c r="CF54" s="148" t="s">
        <v>30</v>
      </c>
      <c r="CG54" s="149" t="s">
        <v>15</v>
      </c>
      <c r="CH54" s="170" t="s">
        <v>321</v>
      </c>
      <c r="CI54" s="148" t="s">
        <v>30</v>
      </c>
      <c r="CJ54" s="149" t="s">
        <v>15</v>
      </c>
      <c r="CK54" s="170" t="s">
        <v>321</v>
      </c>
      <c r="CL54" s="148" t="s">
        <v>30</v>
      </c>
      <c r="CM54" s="149" t="s">
        <v>15</v>
      </c>
      <c r="CN54" s="170" t="s">
        <v>321</v>
      </c>
      <c r="CO54" s="148" t="s">
        <v>30</v>
      </c>
      <c r="CP54" s="149" t="s">
        <v>15</v>
      </c>
      <c r="CQ54" s="158">
        <v>3705.5</v>
      </c>
      <c r="CR54" s="148" t="s">
        <v>307</v>
      </c>
      <c r="CS54" s="84" t="s">
        <v>15</v>
      </c>
    </row>
    <row r="55" spans="1:97" ht="12" customHeight="1" x14ac:dyDescent="0.2">
      <c r="A55" s="81" t="s">
        <v>239</v>
      </c>
      <c r="B55" s="160" t="str">
        <f t="shared" si="0"/>
        <v>NaN</v>
      </c>
      <c r="C55" s="148" t="s">
        <v>30</v>
      </c>
      <c r="D55" s="149" t="s">
        <v>15</v>
      </c>
      <c r="E55" s="160" t="s">
        <v>321</v>
      </c>
      <c r="F55" s="148" t="s">
        <v>30</v>
      </c>
      <c r="G55" s="149" t="s">
        <v>15</v>
      </c>
      <c r="H55" s="158" t="s">
        <v>321</v>
      </c>
      <c r="I55" s="148" t="s">
        <v>30</v>
      </c>
      <c r="J55" s="149" t="s">
        <v>15</v>
      </c>
      <c r="K55" s="158" t="s">
        <v>321</v>
      </c>
      <c r="L55" s="148" t="s">
        <v>30</v>
      </c>
      <c r="M55" s="149" t="s">
        <v>15</v>
      </c>
      <c r="N55" s="158" t="s">
        <v>321</v>
      </c>
      <c r="O55" s="148" t="s">
        <v>36</v>
      </c>
      <c r="P55" s="149" t="s">
        <v>15</v>
      </c>
      <c r="Q55" s="158">
        <v>4256.16</v>
      </c>
      <c r="R55" s="148" t="s">
        <v>307</v>
      </c>
      <c r="S55" s="149" t="s">
        <v>15</v>
      </c>
      <c r="T55" s="215" t="s">
        <v>321</v>
      </c>
      <c r="U55" s="216" t="s">
        <v>307</v>
      </c>
      <c r="V55" s="217" t="s">
        <v>15</v>
      </c>
      <c r="W55" s="215" t="s">
        <v>321</v>
      </c>
      <c r="X55" s="216" t="s">
        <v>307</v>
      </c>
      <c r="Y55" s="217" t="s">
        <v>15</v>
      </c>
      <c r="Z55" s="215" t="s">
        <v>321</v>
      </c>
      <c r="AA55" s="216" t="s">
        <v>307</v>
      </c>
      <c r="AB55" s="217" t="s">
        <v>15</v>
      </c>
      <c r="AC55" s="215" t="s">
        <v>321</v>
      </c>
      <c r="AD55" s="216" t="s">
        <v>307</v>
      </c>
      <c r="AE55" s="217" t="s">
        <v>15</v>
      </c>
      <c r="AF55" s="215" t="s">
        <v>321</v>
      </c>
      <c r="AG55" s="216" t="s">
        <v>307</v>
      </c>
      <c r="AH55" s="217" t="s">
        <v>15</v>
      </c>
      <c r="AI55" s="215" t="s">
        <v>321</v>
      </c>
      <c r="AJ55" s="216" t="s">
        <v>307</v>
      </c>
      <c r="AK55" s="217" t="s">
        <v>15</v>
      </c>
      <c r="AL55" s="215" t="s">
        <v>321</v>
      </c>
      <c r="AM55" s="148" t="s">
        <v>307</v>
      </c>
      <c r="AN55" s="149" t="s">
        <v>15</v>
      </c>
      <c r="AO55" s="160" t="str">
        <f t="shared" si="1"/>
        <v>NaN</v>
      </c>
      <c r="AP55" s="148" t="s">
        <v>30</v>
      </c>
      <c r="AQ55" s="149" t="s">
        <v>15</v>
      </c>
      <c r="AR55" s="158" t="s">
        <v>321</v>
      </c>
      <c r="AS55" s="148" t="s">
        <v>36</v>
      </c>
      <c r="AT55" s="149" t="s">
        <v>15</v>
      </c>
      <c r="AU55" s="215" t="s">
        <v>321</v>
      </c>
      <c r="AV55" s="216" t="s">
        <v>36</v>
      </c>
      <c r="AW55" s="217" t="s">
        <v>15</v>
      </c>
      <c r="AX55" s="215" t="s">
        <v>321</v>
      </c>
      <c r="AY55" s="216" t="s">
        <v>307</v>
      </c>
      <c r="AZ55" s="217" t="s">
        <v>15</v>
      </c>
      <c r="BA55" s="215" t="s">
        <v>321</v>
      </c>
      <c r="BB55" s="148" t="s">
        <v>30</v>
      </c>
      <c r="BC55" s="149" t="s">
        <v>15</v>
      </c>
      <c r="BD55" s="160">
        <v>0</v>
      </c>
      <c r="BE55" s="148" t="s">
        <v>307</v>
      </c>
      <c r="BF55" s="149" t="s">
        <v>15</v>
      </c>
      <c r="BG55" s="158" t="s">
        <v>321</v>
      </c>
      <c r="BH55" s="148" t="s">
        <v>36</v>
      </c>
      <c r="BI55" s="149" t="s">
        <v>15</v>
      </c>
      <c r="BJ55" s="158" t="s">
        <v>321</v>
      </c>
      <c r="BK55" s="148" t="s">
        <v>30</v>
      </c>
      <c r="BL55" s="149" t="s">
        <v>15</v>
      </c>
      <c r="BM55" s="158" t="s">
        <v>321</v>
      </c>
      <c r="BN55" s="148" t="s">
        <v>36</v>
      </c>
      <c r="BO55" s="149" t="s">
        <v>15</v>
      </c>
      <c r="BP55" s="158" t="s">
        <v>321</v>
      </c>
      <c r="BQ55" s="148" t="s">
        <v>30</v>
      </c>
      <c r="BR55" s="149" t="s">
        <v>15</v>
      </c>
      <c r="BS55" s="158" t="s">
        <v>321</v>
      </c>
      <c r="BT55" s="148" t="s">
        <v>30</v>
      </c>
      <c r="BU55" s="149" t="s">
        <v>15</v>
      </c>
      <c r="BV55" s="158" t="s">
        <v>321</v>
      </c>
      <c r="BW55" s="148" t="s">
        <v>30</v>
      </c>
      <c r="BX55" s="149" t="s">
        <v>15</v>
      </c>
      <c r="BY55" s="158">
        <v>0</v>
      </c>
      <c r="BZ55" s="148" t="s">
        <v>307</v>
      </c>
      <c r="CA55" s="149" t="s">
        <v>15</v>
      </c>
      <c r="CB55" s="158">
        <v>4256.16</v>
      </c>
      <c r="CC55" s="148" t="s">
        <v>307</v>
      </c>
      <c r="CD55" s="149" t="s">
        <v>15</v>
      </c>
      <c r="CE55" s="170" t="s">
        <v>321</v>
      </c>
      <c r="CF55" s="148" t="s">
        <v>30</v>
      </c>
      <c r="CG55" s="149" t="s">
        <v>15</v>
      </c>
      <c r="CH55" s="170" t="s">
        <v>321</v>
      </c>
      <c r="CI55" s="148" t="s">
        <v>30</v>
      </c>
      <c r="CJ55" s="149" t="s">
        <v>15</v>
      </c>
      <c r="CK55" s="170" t="s">
        <v>321</v>
      </c>
      <c r="CL55" s="148" t="s">
        <v>30</v>
      </c>
      <c r="CM55" s="149" t="s">
        <v>15</v>
      </c>
      <c r="CN55" s="170" t="s">
        <v>321</v>
      </c>
      <c r="CO55" s="148" t="s">
        <v>30</v>
      </c>
      <c r="CP55" s="149" t="s">
        <v>15</v>
      </c>
      <c r="CQ55" s="158">
        <v>4905.1000000000004</v>
      </c>
      <c r="CR55" s="148" t="s">
        <v>307</v>
      </c>
      <c r="CS55" s="84" t="s">
        <v>15</v>
      </c>
    </row>
    <row r="56" spans="1:97" ht="12" customHeight="1" x14ac:dyDescent="0.2">
      <c r="A56" s="81" t="s">
        <v>240</v>
      </c>
      <c r="B56" s="160" t="str">
        <f t="shared" si="0"/>
        <v>NaN</v>
      </c>
      <c r="C56" s="148" t="s">
        <v>30</v>
      </c>
      <c r="D56" s="149" t="s">
        <v>15</v>
      </c>
      <c r="E56" s="160" t="s">
        <v>321</v>
      </c>
      <c r="F56" s="148" t="s">
        <v>30</v>
      </c>
      <c r="G56" s="149" t="s">
        <v>15</v>
      </c>
      <c r="H56" s="158" t="s">
        <v>321</v>
      </c>
      <c r="I56" s="148" t="s">
        <v>30</v>
      </c>
      <c r="J56" s="149" t="s">
        <v>15</v>
      </c>
      <c r="K56" s="158" t="s">
        <v>321</v>
      </c>
      <c r="L56" s="148" t="s">
        <v>30</v>
      </c>
      <c r="M56" s="149" t="s">
        <v>15</v>
      </c>
      <c r="N56" s="158" t="s">
        <v>321</v>
      </c>
      <c r="O56" s="148" t="s">
        <v>36</v>
      </c>
      <c r="P56" s="149" t="s">
        <v>15</v>
      </c>
      <c r="Q56" s="158">
        <v>5099.16</v>
      </c>
      <c r="R56" s="148" t="s">
        <v>307</v>
      </c>
      <c r="S56" s="149" t="s">
        <v>15</v>
      </c>
      <c r="T56" s="215" t="s">
        <v>321</v>
      </c>
      <c r="U56" s="216" t="s">
        <v>307</v>
      </c>
      <c r="V56" s="217" t="s">
        <v>15</v>
      </c>
      <c r="W56" s="215" t="s">
        <v>321</v>
      </c>
      <c r="X56" s="216" t="s">
        <v>307</v>
      </c>
      <c r="Y56" s="217" t="s">
        <v>15</v>
      </c>
      <c r="Z56" s="215" t="s">
        <v>321</v>
      </c>
      <c r="AA56" s="216" t="s">
        <v>307</v>
      </c>
      <c r="AB56" s="217" t="s">
        <v>15</v>
      </c>
      <c r="AC56" s="215" t="s">
        <v>321</v>
      </c>
      <c r="AD56" s="216" t="s">
        <v>307</v>
      </c>
      <c r="AE56" s="217" t="s">
        <v>15</v>
      </c>
      <c r="AF56" s="215" t="s">
        <v>321</v>
      </c>
      <c r="AG56" s="216" t="s">
        <v>307</v>
      </c>
      <c r="AH56" s="217" t="s">
        <v>15</v>
      </c>
      <c r="AI56" s="215" t="s">
        <v>321</v>
      </c>
      <c r="AJ56" s="216" t="s">
        <v>307</v>
      </c>
      <c r="AK56" s="217" t="s">
        <v>15</v>
      </c>
      <c r="AL56" s="215" t="s">
        <v>321</v>
      </c>
      <c r="AM56" s="148" t="s">
        <v>307</v>
      </c>
      <c r="AN56" s="149" t="s">
        <v>15</v>
      </c>
      <c r="AO56" s="160" t="str">
        <f t="shared" si="1"/>
        <v>NaN</v>
      </c>
      <c r="AP56" s="148" t="s">
        <v>30</v>
      </c>
      <c r="AQ56" s="149" t="s">
        <v>15</v>
      </c>
      <c r="AR56" s="158" t="s">
        <v>321</v>
      </c>
      <c r="AS56" s="148" t="s">
        <v>36</v>
      </c>
      <c r="AT56" s="149" t="s">
        <v>15</v>
      </c>
      <c r="AU56" s="215" t="s">
        <v>321</v>
      </c>
      <c r="AV56" s="216" t="s">
        <v>36</v>
      </c>
      <c r="AW56" s="217" t="s">
        <v>15</v>
      </c>
      <c r="AX56" s="215" t="s">
        <v>321</v>
      </c>
      <c r="AY56" s="216" t="s">
        <v>307</v>
      </c>
      <c r="AZ56" s="217" t="s">
        <v>15</v>
      </c>
      <c r="BA56" s="215" t="s">
        <v>321</v>
      </c>
      <c r="BB56" s="148" t="s">
        <v>30</v>
      </c>
      <c r="BC56" s="149" t="s">
        <v>15</v>
      </c>
      <c r="BD56" s="160">
        <v>0</v>
      </c>
      <c r="BE56" s="148" t="s">
        <v>307</v>
      </c>
      <c r="BF56" s="149" t="s">
        <v>15</v>
      </c>
      <c r="BG56" s="158" t="s">
        <v>321</v>
      </c>
      <c r="BH56" s="148" t="s">
        <v>36</v>
      </c>
      <c r="BI56" s="149" t="s">
        <v>15</v>
      </c>
      <c r="BJ56" s="158" t="s">
        <v>321</v>
      </c>
      <c r="BK56" s="148" t="s">
        <v>30</v>
      </c>
      <c r="BL56" s="149" t="s">
        <v>15</v>
      </c>
      <c r="BM56" s="158" t="s">
        <v>321</v>
      </c>
      <c r="BN56" s="148" t="s">
        <v>36</v>
      </c>
      <c r="BO56" s="149" t="s">
        <v>15</v>
      </c>
      <c r="BP56" s="158" t="s">
        <v>321</v>
      </c>
      <c r="BQ56" s="148" t="s">
        <v>30</v>
      </c>
      <c r="BR56" s="149" t="s">
        <v>15</v>
      </c>
      <c r="BS56" s="158" t="s">
        <v>321</v>
      </c>
      <c r="BT56" s="148" t="s">
        <v>30</v>
      </c>
      <c r="BU56" s="149" t="s">
        <v>15</v>
      </c>
      <c r="BV56" s="158" t="s">
        <v>321</v>
      </c>
      <c r="BW56" s="148" t="s">
        <v>30</v>
      </c>
      <c r="BX56" s="149" t="s">
        <v>15</v>
      </c>
      <c r="BY56" s="158">
        <v>0</v>
      </c>
      <c r="BZ56" s="148" t="s">
        <v>307</v>
      </c>
      <c r="CA56" s="149" t="s">
        <v>15</v>
      </c>
      <c r="CB56" s="158">
        <v>5099.16</v>
      </c>
      <c r="CC56" s="148" t="s">
        <v>307</v>
      </c>
      <c r="CD56" s="149" t="s">
        <v>15</v>
      </c>
      <c r="CE56" s="170" t="s">
        <v>321</v>
      </c>
      <c r="CF56" s="148" t="s">
        <v>30</v>
      </c>
      <c r="CG56" s="149" t="s">
        <v>15</v>
      </c>
      <c r="CH56" s="170" t="s">
        <v>321</v>
      </c>
      <c r="CI56" s="148" t="s">
        <v>30</v>
      </c>
      <c r="CJ56" s="149" t="s">
        <v>15</v>
      </c>
      <c r="CK56" s="170" t="s">
        <v>321</v>
      </c>
      <c r="CL56" s="148" t="s">
        <v>30</v>
      </c>
      <c r="CM56" s="149" t="s">
        <v>15</v>
      </c>
      <c r="CN56" s="170" t="s">
        <v>321</v>
      </c>
      <c r="CO56" s="148" t="s">
        <v>30</v>
      </c>
      <c r="CP56" s="149" t="s">
        <v>15</v>
      </c>
      <c r="CQ56" s="158">
        <v>4823.6000000000004</v>
      </c>
      <c r="CR56" s="148" t="s">
        <v>307</v>
      </c>
      <c r="CS56" s="84" t="s">
        <v>15</v>
      </c>
    </row>
    <row r="57" spans="1:97" ht="12" customHeight="1" x14ac:dyDescent="0.2">
      <c r="A57" s="81" t="s">
        <v>241</v>
      </c>
      <c r="B57" s="160" t="str">
        <f t="shared" si="0"/>
        <v>NaN</v>
      </c>
      <c r="C57" s="148" t="s">
        <v>30</v>
      </c>
      <c r="D57" s="149" t="s">
        <v>15</v>
      </c>
      <c r="E57" s="160" t="s">
        <v>321</v>
      </c>
      <c r="F57" s="148" t="s">
        <v>30</v>
      </c>
      <c r="G57" s="149" t="s">
        <v>15</v>
      </c>
      <c r="H57" s="158" t="s">
        <v>321</v>
      </c>
      <c r="I57" s="148" t="s">
        <v>30</v>
      </c>
      <c r="J57" s="149" t="s">
        <v>15</v>
      </c>
      <c r="K57" s="158" t="s">
        <v>321</v>
      </c>
      <c r="L57" s="148" t="s">
        <v>30</v>
      </c>
      <c r="M57" s="149" t="s">
        <v>15</v>
      </c>
      <c r="N57" s="158" t="s">
        <v>321</v>
      </c>
      <c r="O57" s="148" t="s">
        <v>36</v>
      </c>
      <c r="P57" s="149" t="s">
        <v>15</v>
      </c>
      <c r="Q57" s="158">
        <v>3887.16</v>
      </c>
      <c r="R57" s="148" t="s">
        <v>307</v>
      </c>
      <c r="S57" s="149" t="s">
        <v>15</v>
      </c>
      <c r="T57" s="215" t="s">
        <v>321</v>
      </c>
      <c r="U57" s="216" t="s">
        <v>307</v>
      </c>
      <c r="V57" s="217" t="s">
        <v>15</v>
      </c>
      <c r="W57" s="215" t="s">
        <v>321</v>
      </c>
      <c r="X57" s="216" t="s">
        <v>307</v>
      </c>
      <c r="Y57" s="217" t="s">
        <v>15</v>
      </c>
      <c r="Z57" s="215" t="s">
        <v>321</v>
      </c>
      <c r="AA57" s="216" t="s">
        <v>307</v>
      </c>
      <c r="AB57" s="217" t="s">
        <v>15</v>
      </c>
      <c r="AC57" s="215" t="s">
        <v>321</v>
      </c>
      <c r="AD57" s="216" t="s">
        <v>307</v>
      </c>
      <c r="AE57" s="217" t="s">
        <v>15</v>
      </c>
      <c r="AF57" s="215" t="s">
        <v>321</v>
      </c>
      <c r="AG57" s="216" t="s">
        <v>307</v>
      </c>
      <c r="AH57" s="217" t="s">
        <v>15</v>
      </c>
      <c r="AI57" s="215" t="s">
        <v>321</v>
      </c>
      <c r="AJ57" s="216" t="s">
        <v>307</v>
      </c>
      <c r="AK57" s="217" t="s">
        <v>15</v>
      </c>
      <c r="AL57" s="215" t="s">
        <v>321</v>
      </c>
      <c r="AM57" s="148" t="s">
        <v>307</v>
      </c>
      <c r="AN57" s="149" t="s">
        <v>15</v>
      </c>
      <c r="AO57" s="160" t="str">
        <f t="shared" si="1"/>
        <v>NaN</v>
      </c>
      <c r="AP57" s="148" t="s">
        <v>30</v>
      </c>
      <c r="AQ57" s="149" t="s">
        <v>15</v>
      </c>
      <c r="AR57" s="158" t="s">
        <v>321</v>
      </c>
      <c r="AS57" s="148" t="s">
        <v>36</v>
      </c>
      <c r="AT57" s="149" t="s">
        <v>15</v>
      </c>
      <c r="AU57" s="215" t="s">
        <v>321</v>
      </c>
      <c r="AV57" s="216" t="s">
        <v>36</v>
      </c>
      <c r="AW57" s="217" t="s">
        <v>15</v>
      </c>
      <c r="AX57" s="215" t="s">
        <v>321</v>
      </c>
      <c r="AY57" s="216" t="s">
        <v>307</v>
      </c>
      <c r="AZ57" s="217" t="s">
        <v>15</v>
      </c>
      <c r="BA57" s="215" t="s">
        <v>321</v>
      </c>
      <c r="BB57" s="148" t="s">
        <v>30</v>
      </c>
      <c r="BC57" s="149" t="s">
        <v>15</v>
      </c>
      <c r="BD57" s="160">
        <v>0</v>
      </c>
      <c r="BE57" s="148" t="s">
        <v>307</v>
      </c>
      <c r="BF57" s="149" t="s">
        <v>15</v>
      </c>
      <c r="BG57" s="158" t="s">
        <v>321</v>
      </c>
      <c r="BH57" s="148" t="s">
        <v>36</v>
      </c>
      <c r="BI57" s="149" t="s">
        <v>15</v>
      </c>
      <c r="BJ57" s="158" t="s">
        <v>321</v>
      </c>
      <c r="BK57" s="148" t="s">
        <v>30</v>
      </c>
      <c r="BL57" s="149" t="s">
        <v>15</v>
      </c>
      <c r="BM57" s="158" t="s">
        <v>321</v>
      </c>
      <c r="BN57" s="148" t="s">
        <v>36</v>
      </c>
      <c r="BO57" s="149" t="s">
        <v>15</v>
      </c>
      <c r="BP57" s="158" t="s">
        <v>321</v>
      </c>
      <c r="BQ57" s="148" t="s">
        <v>30</v>
      </c>
      <c r="BR57" s="149" t="s">
        <v>15</v>
      </c>
      <c r="BS57" s="158" t="s">
        <v>321</v>
      </c>
      <c r="BT57" s="148" t="s">
        <v>30</v>
      </c>
      <c r="BU57" s="149" t="s">
        <v>15</v>
      </c>
      <c r="BV57" s="158" t="s">
        <v>321</v>
      </c>
      <c r="BW57" s="148" t="s">
        <v>30</v>
      </c>
      <c r="BX57" s="149" t="s">
        <v>15</v>
      </c>
      <c r="BY57" s="158">
        <v>0</v>
      </c>
      <c r="BZ57" s="148" t="s">
        <v>307</v>
      </c>
      <c r="CA57" s="149" t="s">
        <v>15</v>
      </c>
      <c r="CB57" s="158">
        <v>3887.16</v>
      </c>
      <c r="CC57" s="148" t="s">
        <v>307</v>
      </c>
      <c r="CD57" s="149" t="s">
        <v>15</v>
      </c>
      <c r="CE57" s="170" t="s">
        <v>321</v>
      </c>
      <c r="CF57" s="148" t="s">
        <v>30</v>
      </c>
      <c r="CG57" s="149" t="s">
        <v>15</v>
      </c>
      <c r="CH57" s="170" t="s">
        <v>321</v>
      </c>
      <c r="CI57" s="148" t="s">
        <v>30</v>
      </c>
      <c r="CJ57" s="149" t="s">
        <v>15</v>
      </c>
      <c r="CK57" s="170" t="s">
        <v>321</v>
      </c>
      <c r="CL57" s="148" t="s">
        <v>30</v>
      </c>
      <c r="CM57" s="149" t="s">
        <v>15</v>
      </c>
      <c r="CN57" s="170" t="s">
        <v>321</v>
      </c>
      <c r="CO57" s="148" t="s">
        <v>30</v>
      </c>
      <c r="CP57" s="149" t="s">
        <v>15</v>
      </c>
      <c r="CQ57" s="158">
        <v>5824</v>
      </c>
      <c r="CR57" s="148" t="s">
        <v>307</v>
      </c>
      <c r="CS57" s="84" t="s">
        <v>15</v>
      </c>
    </row>
    <row r="58" spans="1:97" ht="12" customHeight="1" x14ac:dyDescent="0.2">
      <c r="A58" s="81" t="s">
        <v>242</v>
      </c>
      <c r="B58" s="160">
        <f t="shared" si="0"/>
        <v>4109.3999999999996</v>
      </c>
      <c r="C58" s="148" t="s">
        <v>307</v>
      </c>
      <c r="D58" s="149" t="s">
        <v>15</v>
      </c>
      <c r="E58" s="160">
        <v>957.8</v>
      </c>
      <c r="F58" s="148" t="s">
        <v>307</v>
      </c>
      <c r="G58" s="149" t="s">
        <v>15</v>
      </c>
      <c r="H58" s="158">
        <v>3151.6</v>
      </c>
      <c r="I58" s="148" t="s">
        <v>307</v>
      </c>
      <c r="J58" s="149" t="s">
        <v>15</v>
      </c>
      <c r="K58" s="158">
        <v>0</v>
      </c>
      <c r="L58" s="148" t="s">
        <v>307</v>
      </c>
      <c r="M58" s="149" t="s">
        <v>15</v>
      </c>
      <c r="N58" s="158" t="s">
        <v>321</v>
      </c>
      <c r="O58" s="148" t="s">
        <v>36</v>
      </c>
      <c r="P58" s="149" t="s">
        <v>15</v>
      </c>
      <c r="Q58" s="158">
        <v>1947.16</v>
      </c>
      <c r="R58" s="148" t="s">
        <v>307</v>
      </c>
      <c r="S58" s="149" t="s">
        <v>15</v>
      </c>
      <c r="T58" s="215" t="s">
        <v>321</v>
      </c>
      <c r="U58" s="216" t="s">
        <v>307</v>
      </c>
      <c r="V58" s="217" t="s">
        <v>15</v>
      </c>
      <c r="W58" s="215" t="s">
        <v>321</v>
      </c>
      <c r="X58" s="216" t="s">
        <v>307</v>
      </c>
      <c r="Y58" s="217" t="s">
        <v>15</v>
      </c>
      <c r="Z58" s="215" t="s">
        <v>321</v>
      </c>
      <c r="AA58" s="216" t="s">
        <v>307</v>
      </c>
      <c r="AB58" s="217" t="s">
        <v>15</v>
      </c>
      <c r="AC58" s="215" t="s">
        <v>321</v>
      </c>
      <c r="AD58" s="216" t="s">
        <v>307</v>
      </c>
      <c r="AE58" s="217" t="s">
        <v>15</v>
      </c>
      <c r="AF58" s="215" t="s">
        <v>321</v>
      </c>
      <c r="AG58" s="216" t="s">
        <v>307</v>
      </c>
      <c r="AH58" s="217" t="s">
        <v>15</v>
      </c>
      <c r="AI58" s="215" t="s">
        <v>321</v>
      </c>
      <c r="AJ58" s="216" t="s">
        <v>307</v>
      </c>
      <c r="AK58" s="217" t="s">
        <v>15</v>
      </c>
      <c r="AL58" s="215" t="s">
        <v>321</v>
      </c>
      <c r="AM58" s="148" t="s">
        <v>307</v>
      </c>
      <c r="AN58" s="149" t="s">
        <v>15</v>
      </c>
      <c r="AO58" s="160">
        <f t="shared" si="1"/>
        <v>10050.4</v>
      </c>
      <c r="AP58" s="148" t="s">
        <v>307</v>
      </c>
      <c r="AQ58" s="149" t="s">
        <v>15</v>
      </c>
      <c r="AR58" s="158" t="s">
        <v>321</v>
      </c>
      <c r="AS58" s="148" t="s">
        <v>36</v>
      </c>
      <c r="AT58" s="149" t="s">
        <v>15</v>
      </c>
      <c r="AU58" s="215" t="s">
        <v>321</v>
      </c>
      <c r="AV58" s="216" t="s">
        <v>36</v>
      </c>
      <c r="AW58" s="217" t="s">
        <v>15</v>
      </c>
      <c r="AX58" s="215">
        <v>3745.5</v>
      </c>
      <c r="AY58" s="216" t="s">
        <v>307</v>
      </c>
      <c r="AZ58" s="217" t="s">
        <v>15</v>
      </c>
      <c r="BA58" s="215">
        <v>6304.9</v>
      </c>
      <c r="BB58" s="148" t="s">
        <v>307</v>
      </c>
      <c r="BC58" s="149" t="s">
        <v>15</v>
      </c>
      <c r="BD58" s="160">
        <v>0</v>
      </c>
      <c r="BE58" s="148" t="s">
        <v>307</v>
      </c>
      <c r="BF58" s="149" t="s">
        <v>15</v>
      </c>
      <c r="BG58" s="158" t="s">
        <v>321</v>
      </c>
      <c r="BH58" s="148" t="s">
        <v>36</v>
      </c>
      <c r="BI58" s="149" t="s">
        <v>15</v>
      </c>
      <c r="BJ58" s="158">
        <v>14159.8</v>
      </c>
      <c r="BK58" s="148" t="s">
        <v>307</v>
      </c>
      <c r="BL58" s="149" t="s">
        <v>15</v>
      </c>
      <c r="BM58" s="158" t="s">
        <v>321</v>
      </c>
      <c r="BN58" s="148" t="s">
        <v>36</v>
      </c>
      <c r="BO58" s="149" t="s">
        <v>15</v>
      </c>
      <c r="BP58" s="158">
        <v>957.8</v>
      </c>
      <c r="BQ58" s="148" t="s">
        <v>307</v>
      </c>
      <c r="BR58" s="149" t="s">
        <v>15</v>
      </c>
      <c r="BS58" s="158">
        <v>6897.1</v>
      </c>
      <c r="BT58" s="148" t="s">
        <v>307</v>
      </c>
      <c r="BU58" s="149" t="s">
        <v>15</v>
      </c>
      <c r="BV58" s="158">
        <v>6304.9</v>
      </c>
      <c r="BW58" s="148" t="s">
        <v>307</v>
      </c>
      <c r="BX58" s="149" t="s">
        <v>15</v>
      </c>
      <c r="BY58" s="158">
        <v>0</v>
      </c>
      <c r="BZ58" s="148" t="s">
        <v>307</v>
      </c>
      <c r="CA58" s="149" t="s">
        <v>15</v>
      </c>
      <c r="CB58" s="158">
        <v>1947.16</v>
      </c>
      <c r="CC58" s="148" t="s">
        <v>307</v>
      </c>
      <c r="CD58" s="149" t="s">
        <v>15</v>
      </c>
      <c r="CE58" s="170" t="s">
        <v>321</v>
      </c>
      <c r="CF58" s="148" t="s">
        <v>30</v>
      </c>
      <c r="CG58" s="149" t="s">
        <v>15</v>
      </c>
      <c r="CH58" s="170" t="s">
        <v>321</v>
      </c>
      <c r="CI58" s="148" t="s">
        <v>30</v>
      </c>
      <c r="CJ58" s="149" t="s">
        <v>15</v>
      </c>
      <c r="CK58" s="170" t="s">
        <v>321</v>
      </c>
      <c r="CL58" s="148" t="s">
        <v>30</v>
      </c>
      <c r="CM58" s="149" t="s">
        <v>15</v>
      </c>
      <c r="CN58" s="170" t="s">
        <v>321</v>
      </c>
      <c r="CO58" s="148" t="s">
        <v>307</v>
      </c>
      <c r="CP58" s="149" t="s">
        <v>15</v>
      </c>
      <c r="CQ58" s="158">
        <v>7080.9</v>
      </c>
      <c r="CR58" s="148" t="s">
        <v>307</v>
      </c>
      <c r="CS58" s="84" t="s">
        <v>15</v>
      </c>
    </row>
    <row r="59" spans="1:97" ht="12" customHeight="1" x14ac:dyDescent="0.2">
      <c r="A59" s="81" t="s">
        <v>243</v>
      </c>
      <c r="B59" s="160">
        <f t="shared" si="0"/>
        <v>4889.8999999999996</v>
      </c>
      <c r="C59" s="148" t="s">
        <v>307</v>
      </c>
      <c r="D59" s="149" t="s">
        <v>15</v>
      </c>
      <c r="E59" s="160">
        <v>1003.2</v>
      </c>
      <c r="F59" s="148" t="s">
        <v>307</v>
      </c>
      <c r="G59" s="149" t="s">
        <v>15</v>
      </c>
      <c r="H59" s="158">
        <v>3886.7</v>
      </c>
      <c r="I59" s="148" t="s">
        <v>307</v>
      </c>
      <c r="J59" s="149" t="s">
        <v>15</v>
      </c>
      <c r="K59" s="158">
        <v>0</v>
      </c>
      <c r="L59" s="148" t="s">
        <v>307</v>
      </c>
      <c r="M59" s="149" t="s">
        <v>15</v>
      </c>
      <c r="N59" s="158" t="s">
        <v>321</v>
      </c>
      <c r="O59" s="148" t="s">
        <v>36</v>
      </c>
      <c r="P59" s="149" t="s">
        <v>15</v>
      </c>
      <c r="Q59" s="158">
        <v>1796.58</v>
      </c>
      <c r="R59" s="148" t="s">
        <v>307</v>
      </c>
      <c r="S59" s="149" t="s">
        <v>15</v>
      </c>
      <c r="T59" s="215" t="s">
        <v>321</v>
      </c>
      <c r="U59" s="216" t="s">
        <v>307</v>
      </c>
      <c r="V59" s="217" t="s">
        <v>15</v>
      </c>
      <c r="W59" s="215" t="s">
        <v>321</v>
      </c>
      <c r="X59" s="216" t="s">
        <v>307</v>
      </c>
      <c r="Y59" s="217" t="s">
        <v>15</v>
      </c>
      <c r="Z59" s="215" t="s">
        <v>321</v>
      </c>
      <c r="AA59" s="216" t="s">
        <v>307</v>
      </c>
      <c r="AB59" s="217" t="s">
        <v>15</v>
      </c>
      <c r="AC59" s="215" t="s">
        <v>321</v>
      </c>
      <c r="AD59" s="216" t="s">
        <v>307</v>
      </c>
      <c r="AE59" s="217" t="s">
        <v>15</v>
      </c>
      <c r="AF59" s="215" t="s">
        <v>321</v>
      </c>
      <c r="AG59" s="216" t="s">
        <v>307</v>
      </c>
      <c r="AH59" s="217" t="s">
        <v>15</v>
      </c>
      <c r="AI59" s="215" t="s">
        <v>321</v>
      </c>
      <c r="AJ59" s="216" t="s">
        <v>307</v>
      </c>
      <c r="AK59" s="217" t="s">
        <v>15</v>
      </c>
      <c r="AL59" s="215" t="s">
        <v>321</v>
      </c>
      <c r="AM59" s="148" t="s">
        <v>307</v>
      </c>
      <c r="AN59" s="149" t="s">
        <v>15</v>
      </c>
      <c r="AO59" s="160">
        <f t="shared" si="1"/>
        <v>10774.4</v>
      </c>
      <c r="AP59" s="148" t="s">
        <v>307</v>
      </c>
      <c r="AQ59" s="149" t="s">
        <v>15</v>
      </c>
      <c r="AR59" s="158" t="s">
        <v>321</v>
      </c>
      <c r="AS59" s="148" t="s">
        <v>36</v>
      </c>
      <c r="AT59" s="149" t="s">
        <v>15</v>
      </c>
      <c r="AU59" s="215" t="s">
        <v>321</v>
      </c>
      <c r="AV59" s="216" t="s">
        <v>36</v>
      </c>
      <c r="AW59" s="217" t="s">
        <v>15</v>
      </c>
      <c r="AX59" s="215">
        <v>3367.5</v>
      </c>
      <c r="AY59" s="216" t="s">
        <v>307</v>
      </c>
      <c r="AZ59" s="217" t="s">
        <v>15</v>
      </c>
      <c r="BA59" s="215">
        <v>7406.9</v>
      </c>
      <c r="BB59" s="148" t="s">
        <v>307</v>
      </c>
      <c r="BC59" s="149" t="s">
        <v>15</v>
      </c>
      <c r="BD59" s="160">
        <v>0</v>
      </c>
      <c r="BE59" s="148" t="s">
        <v>307</v>
      </c>
      <c r="BF59" s="149" t="s">
        <v>15</v>
      </c>
      <c r="BG59" s="158" t="s">
        <v>321</v>
      </c>
      <c r="BH59" s="148" t="s">
        <v>36</v>
      </c>
      <c r="BI59" s="149" t="s">
        <v>15</v>
      </c>
      <c r="BJ59" s="158">
        <v>15664.3</v>
      </c>
      <c r="BK59" s="148" t="s">
        <v>307</v>
      </c>
      <c r="BL59" s="149" t="s">
        <v>15</v>
      </c>
      <c r="BM59" s="158" t="s">
        <v>321</v>
      </c>
      <c r="BN59" s="148" t="s">
        <v>36</v>
      </c>
      <c r="BO59" s="149" t="s">
        <v>15</v>
      </c>
      <c r="BP59" s="158">
        <v>1003.2</v>
      </c>
      <c r="BQ59" s="148" t="s">
        <v>307</v>
      </c>
      <c r="BR59" s="149" t="s">
        <v>15</v>
      </c>
      <c r="BS59" s="158">
        <v>7254.2</v>
      </c>
      <c r="BT59" s="148" t="s">
        <v>307</v>
      </c>
      <c r="BU59" s="149" t="s">
        <v>15</v>
      </c>
      <c r="BV59" s="158">
        <v>7406.9</v>
      </c>
      <c r="BW59" s="148" t="s">
        <v>307</v>
      </c>
      <c r="BX59" s="149" t="s">
        <v>15</v>
      </c>
      <c r="BY59" s="158">
        <v>0</v>
      </c>
      <c r="BZ59" s="148" t="s">
        <v>307</v>
      </c>
      <c r="CA59" s="149" t="s">
        <v>15</v>
      </c>
      <c r="CB59" s="158">
        <v>1796.58</v>
      </c>
      <c r="CC59" s="148" t="s">
        <v>307</v>
      </c>
      <c r="CD59" s="149" t="s">
        <v>15</v>
      </c>
      <c r="CE59" s="170" t="s">
        <v>321</v>
      </c>
      <c r="CF59" s="148" t="s">
        <v>30</v>
      </c>
      <c r="CG59" s="149" t="s">
        <v>15</v>
      </c>
      <c r="CH59" s="170" t="s">
        <v>321</v>
      </c>
      <c r="CI59" s="148" t="s">
        <v>30</v>
      </c>
      <c r="CJ59" s="149" t="s">
        <v>15</v>
      </c>
      <c r="CK59" s="170" t="s">
        <v>321</v>
      </c>
      <c r="CL59" s="148" t="s">
        <v>30</v>
      </c>
      <c r="CM59" s="149" t="s">
        <v>15</v>
      </c>
      <c r="CN59" s="170" t="s">
        <v>321</v>
      </c>
      <c r="CO59" s="148" t="s">
        <v>307</v>
      </c>
      <c r="CP59" s="149" t="s">
        <v>15</v>
      </c>
      <c r="CQ59" s="158">
        <v>7263.3</v>
      </c>
      <c r="CR59" s="148" t="s">
        <v>307</v>
      </c>
      <c r="CS59" s="84" t="s">
        <v>15</v>
      </c>
    </row>
    <row r="60" spans="1:97" ht="12" customHeight="1" x14ac:dyDescent="0.2">
      <c r="A60" s="81" t="s">
        <v>244</v>
      </c>
      <c r="B60" s="160">
        <f t="shared" si="0"/>
        <v>4513.5</v>
      </c>
      <c r="C60" s="148" t="s">
        <v>307</v>
      </c>
      <c r="D60" s="149" t="s">
        <v>15</v>
      </c>
      <c r="E60" s="160">
        <v>1033</v>
      </c>
      <c r="F60" s="148" t="s">
        <v>307</v>
      </c>
      <c r="G60" s="149" t="s">
        <v>15</v>
      </c>
      <c r="H60" s="158">
        <v>3480.5</v>
      </c>
      <c r="I60" s="148" t="s">
        <v>307</v>
      </c>
      <c r="J60" s="149" t="s">
        <v>15</v>
      </c>
      <c r="K60" s="158">
        <v>0</v>
      </c>
      <c r="L60" s="148" t="s">
        <v>307</v>
      </c>
      <c r="M60" s="149" t="s">
        <v>15</v>
      </c>
      <c r="N60" s="158" t="s">
        <v>321</v>
      </c>
      <c r="O60" s="148" t="s">
        <v>36</v>
      </c>
      <c r="P60" s="149" t="s">
        <v>15</v>
      </c>
      <c r="Q60" s="158">
        <v>995.98</v>
      </c>
      <c r="R60" s="148" t="s">
        <v>307</v>
      </c>
      <c r="S60" s="149" t="s">
        <v>15</v>
      </c>
      <c r="T60" s="215" t="s">
        <v>321</v>
      </c>
      <c r="U60" s="216" t="s">
        <v>307</v>
      </c>
      <c r="V60" s="217" t="s">
        <v>15</v>
      </c>
      <c r="W60" s="215" t="s">
        <v>321</v>
      </c>
      <c r="X60" s="216" t="s">
        <v>307</v>
      </c>
      <c r="Y60" s="217" t="s">
        <v>15</v>
      </c>
      <c r="Z60" s="215" t="s">
        <v>321</v>
      </c>
      <c r="AA60" s="216" t="s">
        <v>307</v>
      </c>
      <c r="AB60" s="217" t="s">
        <v>15</v>
      </c>
      <c r="AC60" s="215" t="s">
        <v>321</v>
      </c>
      <c r="AD60" s="216" t="s">
        <v>307</v>
      </c>
      <c r="AE60" s="217" t="s">
        <v>15</v>
      </c>
      <c r="AF60" s="215" t="s">
        <v>321</v>
      </c>
      <c r="AG60" s="216" t="s">
        <v>307</v>
      </c>
      <c r="AH60" s="217" t="s">
        <v>15</v>
      </c>
      <c r="AI60" s="215" t="s">
        <v>321</v>
      </c>
      <c r="AJ60" s="216" t="s">
        <v>307</v>
      </c>
      <c r="AK60" s="217" t="s">
        <v>15</v>
      </c>
      <c r="AL60" s="215" t="s">
        <v>321</v>
      </c>
      <c r="AM60" s="148" t="s">
        <v>307</v>
      </c>
      <c r="AN60" s="149" t="s">
        <v>15</v>
      </c>
      <c r="AO60" s="160">
        <f t="shared" si="1"/>
        <v>11993.400000000001</v>
      </c>
      <c r="AP60" s="148" t="s">
        <v>307</v>
      </c>
      <c r="AQ60" s="149" t="s">
        <v>15</v>
      </c>
      <c r="AR60" s="158" t="s">
        <v>321</v>
      </c>
      <c r="AS60" s="148" t="s">
        <v>36</v>
      </c>
      <c r="AT60" s="149" t="s">
        <v>15</v>
      </c>
      <c r="AU60" s="215" t="s">
        <v>321</v>
      </c>
      <c r="AV60" s="216" t="s">
        <v>36</v>
      </c>
      <c r="AW60" s="217" t="s">
        <v>15</v>
      </c>
      <c r="AX60" s="215">
        <v>3270.2</v>
      </c>
      <c r="AY60" s="216" t="s">
        <v>307</v>
      </c>
      <c r="AZ60" s="217" t="s">
        <v>15</v>
      </c>
      <c r="BA60" s="215">
        <v>8723.2000000000007</v>
      </c>
      <c r="BB60" s="148" t="s">
        <v>307</v>
      </c>
      <c r="BC60" s="149" t="s">
        <v>15</v>
      </c>
      <c r="BD60" s="160">
        <v>0</v>
      </c>
      <c r="BE60" s="148" t="s">
        <v>307</v>
      </c>
      <c r="BF60" s="149" t="s">
        <v>15</v>
      </c>
      <c r="BG60" s="158" t="s">
        <v>321</v>
      </c>
      <c r="BH60" s="148" t="s">
        <v>36</v>
      </c>
      <c r="BI60" s="149" t="s">
        <v>15</v>
      </c>
      <c r="BJ60" s="158">
        <v>16506.900000000001</v>
      </c>
      <c r="BK60" s="148" t="s">
        <v>307</v>
      </c>
      <c r="BL60" s="149" t="s">
        <v>15</v>
      </c>
      <c r="BM60" s="158" t="s">
        <v>321</v>
      </c>
      <c r="BN60" s="148" t="s">
        <v>36</v>
      </c>
      <c r="BO60" s="149" t="s">
        <v>15</v>
      </c>
      <c r="BP60" s="158">
        <v>1033</v>
      </c>
      <c r="BQ60" s="148" t="s">
        <v>307</v>
      </c>
      <c r="BR60" s="149" t="s">
        <v>15</v>
      </c>
      <c r="BS60" s="158">
        <v>6750.7</v>
      </c>
      <c r="BT60" s="148" t="s">
        <v>307</v>
      </c>
      <c r="BU60" s="149" t="s">
        <v>15</v>
      </c>
      <c r="BV60" s="158">
        <v>8723.2000000000007</v>
      </c>
      <c r="BW60" s="148" t="s">
        <v>307</v>
      </c>
      <c r="BX60" s="149" t="s">
        <v>15</v>
      </c>
      <c r="BY60" s="158">
        <v>0</v>
      </c>
      <c r="BZ60" s="148" t="s">
        <v>307</v>
      </c>
      <c r="CA60" s="149" t="s">
        <v>15</v>
      </c>
      <c r="CB60" s="158">
        <v>995.98</v>
      </c>
      <c r="CC60" s="148" t="s">
        <v>307</v>
      </c>
      <c r="CD60" s="149" t="s">
        <v>15</v>
      </c>
      <c r="CE60" s="170" t="s">
        <v>321</v>
      </c>
      <c r="CF60" s="148" t="s">
        <v>30</v>
      </c>
      <c r="CG60" s="149" t="s">
        <v>15</v>
      </c>
      <c r="CH60" s="170" t="s">
        <v>321</v>
      </c>
      <c r="CI60" s="148" t="s">
        <v>30</v>
      </c>
      <c r="CJ60" s="149" t="s">
        <v>15</v>
      </c>
      <c r="CK60" s="170" t="s">
        <v>321</v>
      </c>
      <c r="CL60" s="148" t="s">
        <v>30</v>
      </c>
      <c r="CM60" s="149" t="s">
        <v>15</v>
      </c>
      <c r="CN60" s="170" t="s">
        <v>321</v>
      </c>
      <c r="CO60" s="148" t="s">
        <v>307</v>
      </c>
      <c r="CP60" s="149" t="s">
        <v>15</v>
      </c>
      <c r="CQ60" s="158">
        <v>6678.99</v>
      </c>
      <c r="CR60" s="148" t="s">
        <v>307</v>
      </c>
      <c r="CS60" s="84" t="s">
        <v>15</v>
      </c>
    </row>
    <row r="61" spans="1:97" ht="12" customHeight="1" x14ac:dyDescent="0.2">
      <c r="A61" s="81" t="s">
        <v>245</v>
      </c>
      <c r="B61" s="160">
        <f t="shared" si="0"/>
        <v>6385.5</v>
      </c>
      <c r="C61" s="148" t="s">
        <v>307</v>
      </c>
      <c r="D61" s="149" t="s">
        <v>15</v>
      </c>
      <c r="E61" s="160">
        <v>1340.9</v>
      </c>
      <c r="F61" s="148" t="s">
        <v>307</v>
      </c>
      <c r="G61" s="149" t="s">
        <v>15</v>
      </c>
      <c r="H61" s="158">
        <v>5044.6000000000004</v>
      </c>
      <c r="I61" s="148" t="s">
        <v>307</v>
      </c>
      <c r="J61" s="149" t="s">
        <v>15</v>
      </c>
      <c r="K61" s="158">
        <v>0</v>
      </c>
      <c r="L61" s="148" t="s">
        <v>307</v>
      </c>
      <c r="M61" s="149" t="s">
        <v>15</v>
      </c>
      <c r="N61" s="158" t="s">
        <v>321</v>
      </c>
      <c r="O61" s="148" t="s">
        <v>36</v>
      </c>
      <c r="P61" s="149" t="s">
        <v>15</v>
      </c>
      <c r="Q61" s="158">
        <v>3745.36</v>
      </c>
      <c r="R61" s="148" t="s">
        <v>307</v>
      </c>
      <c r="S61" s="149" t="s">
        <v>15</v>
      </c>
      <c r="T61" s="215" t="s">
        <v>321</v>
      </c>
      <c r="U61" s="216" t="s">
        <v>307</v>
      </c>
      <c r="V61" s="217" t="s">
        <v>15</v>
      </c>
      <c r="W61" s="215" t="s">
        <v>321</v>
      </c>
      <c r="X61" s="216" t="s">
        <v>307</v>
      </c>
      <c r="Y61" s="217" t="s">
        <v>15</v>
      </c>
      <c r="Z61" s="215" t="s">
        <v>321</v>
      </c>
      <c r="AA61" s="216" t="s">
        <v>307</v>
      </c>
      <c r="AB61" s="217" t="s">
        <v>15</v>
      </c>
      <c r="AC61" s="215" t="s">
        <v>321</v>
      </c>
      <c r="AD61" s="216" t="s">
        <v>307</v>
      </c>
      <c r="AE61" s="217" t="s">
        <v>15</v>
      </c>
      <c r="AF61" s="215" t="s">
        <v>321</v>
      </c>
      <c r="AG61" s="216" t="s">
        <v>307</v>
      </c>
      <c r="AH61" s="217" t="s">
        <v>15</v>
      </c>
      <c r="AI61" s="215" t="s">
        <v>321</v>
      </c>
      <c r="AJ61" s="216" t="s">
        <v>307</v>
      </c>
      <c r="AK61" s="217" t="s">
        <v>15</v>
      </c>
      <c r="AL61" s="215" t="s">
        <v>321</v>
      </c>
      <c r="AM61" s="148" t="s">
        <v>307</v>
      </c>
      <c r="AN61" s="149" t="s">
        <v>15</v>
      </c>
      <c r="AO61" s="160">
        <f t="shared" si="1"/>
        <v>12296.900000000001</v>
      </c>
      <c r="AP61" s="148" t="s">
        <v>307</v>
      </c>
      <c r="AQ61" s="149" t="s">
        <v>15</v>
      </c>
      <c r="AR61" s="158" t="s">
        <v>321</v>
      </c>
      <c r="AS61" s="148" t="s">
        <v>36</v>
      </c>
      <c r="AT61" s="149" t="s">
        <v>15</v>
      </c>
      <c r="AU61" s="215" t="s">
        <v>321</v>
      </c>
      <c r="AV61" s="216" t="s">
        <v>36</v>
      </c>
      <c r="AW61" s="217" t="s">
        <v>15</v>
      </c>
      <c r="AX61" s="215">
        <v>2330.8000000000002</v>
      </c>
      <c r="AY61" s="216" t="s">
        <v>307</v>
      </c>
      <c r="AZ61" s="217" t="s">
        <v>15</v>
      </c>
      <c r="BA61" s="215">
        <v>9966.1</v>
      </c>
      <c r="BB61" s="148" t="s">
        <v>307</v>
      </c>
      <c r="BC61" s="149" t="s">
        <v>15</v>
      </c>
      <c r="BD61" s="160">
        <v>0</v>
      </c>
      <c r="BE61" s="148" t="s">
        <v>307</v>
      </c>
      <c r="BF61" s="149" t="s">
        <v>15</v>
      </c>
      <c r="BG61" s="158" t="s">
        <v>321</v>
      </c>
      <c r="BH61" s="148" t="s">
        <v>36</v>
      </c>
      <c r="BI61" s="149" t="s">
        <v>15</v>
      </c>
      <c r="BJ61" s="158">
        <v>18682.400000000001</v>
      </c>
      <c r="BK61" s="148" t="s">
        <v>307</v>
      </c>
      <c r="BL61" s="149" t="s">
        <v>15</v>
      </c>
      <c r="BM61" s="158" t="s">
        <v>321</v>
      </c>
      <c r="BN61" s="148" t="s">
        <v>36</v>
      </c>
      <c r="BO61" s="149" t="s">
        <v>15</v>
      </c>
      <c r="BP61" s="158">
        <v>1340.9</v>
      </c>
      <c r="BQ61" s="148" t="s">
        <v>307</v>
      </c>
      <c r="BR61" s="149" t="s">
        <v>15</v>
      </c>
      <c r="BS61" s="158">
        <v>7375.4</v>
      </c>
      <c r="BT61" s="148" t="s">
        <v>307</v>
      </c>
      <c r="BU61" s="149" t="s">
        <v>15</v>
      </c>
      <c r="BV61" s="158">
        <v>9966.1</v>
      </c>
      <c r="BW61" s="148" t="s">
        <v>307</v>
      </c>
      <c r="BX61" s="149" t="s">
        <v>15</v>
      </c>
      <c r="BY61" s="158">
        <v>0</v>
      </c>
      <c r="BZ61" s="148" t="s">
        <v>307</v>
      </c>
      <c r="CA61" s="149" t="s">
        <v>15</v>
      </c>
      <c r="CB61" s="158">
        <v>3745.36</v>
      </c>
      <c r="CC61" s="148" t="s">
        <v>307</v>
      </c>
      <c r="CD61" s="149" t="s">
        <v>15</v>
      </c>
      <c r="CE61" s="170" t="s">
        <v>321</v>
      </c>
      <c r="CF61" s="148" t="s">
        <v>30</v>
      </c>
      <c r="CG61" s="149" t="s">
        <v>15</v>
      </c>
      <c r="CH61" s="170" t="s">
        <v>321</v>
      </c>
      <c r="CI61" s="148" t="s">
        <v>30</v>
      </c>
      <c r="CJ61" s="149" t="s">
        <v>15</v>
      </c>
      <c r="CK61" s="170" t="s">
        <v>321</v>
      </c>
      <c r="CL61" s="148" t="s">
        <v>30</v>
      </c>
      <c r="CM61" s="149" t="s">
        <v>15</v>
      </c>
      <c r="CN61" s="170" t="s">
        <v>321</v>
      </c>
      <c r="CO61" s="148" t="s">
        <v>307</v>
      </c>
      <c r="CP61" s="149" t="s">
        <v>15</v>
      </c>
      <c r="CQ61" s="158">
        <v>7344.4</v>
      </c>
      <c r="CR61" s="148" t="s">
        <v>307</v>
      </c>
      <c r="CS61" s="84" t="s">
        <v>15</v>
      </c>
    </row>
    <row r="62" spans="1:97" ht="12" customHeight="1" x14ac:dyDescent="0.2">
      <c r="A62" s="81" t="s">
        <v>246</v>
      </c>
      <c r="B62" s="160">
        <f t="shared" si="0"/>
        <v>5469.9</v>
      </c>
      <c r="C62" s="148" t="s">
        <v>307</v>
      </c>
      <c r="D62" s="149" t="s">
        <v>15</v>
      </c>
      <c r="E62" s="160">
        <v>1508</v>
      </c>
      <c r="F62" s="148" t="s">
        <v>307</v>
      </c>
      <c r="G62" s="149" t="s">
        <v>15</v>
      </c>
      <c r="H62" s="158">
        <v>3961.9</v>
      </c>
      <c r="I62" s="148" t="s">
        <v>307</v>
      </c>
      <c r="J62" s="149" t="s">
        <v>15</v>
      </c>
      <c r="K62" s="158">
        <v>0</v>
      </c>
      <c r="L62" s="148" t="s">
        <v>307</v>
      </c>
      <c r="M62" s="149" t="s">
        <v>15</v>
      </c>
      <c r="N62" s="158" t="s">
        <v>321</v>
      </c>
      <c r="O62" s="148" t="s">
        <v>36</v>
      </c>
      <c r="P62" s="149" t="s">
        <v>15</v>
      </c>
      <c r="Q62" s="158">
        <v>3395.36</v>
      </c>
      <c r="R62" s="148" t="s">
        <v>307</v>
      </c>
      <c r="S62" s="149" t="s">
        <v>15</v>
      </c>
      <c r="T62" s="215" t="s">
        <v>321</v>
      </c>
      <c r="U62" s="216" t="s">
        <v>307</v>
      </c>
      <c r="V62" s="217" t="s">
        <v>15</v>
      </c>
      <c r="W62" s="215" t="s">
        <v>321</v>
      </c>
      <c r="X62" s="216" t="s">
        <v>307</v>
      </c>
      <c r="Y62" s="217" t="s">
        <v>15</v>
      </c>
      <c r="Z62" s="215" t="s">
        <v>321</v>
      </c>
      <c r="AA62" s="216" t="s">
        <v>307</v>
      </c>
      <c r="AB62" s="217" t="s">
        <v>15</v>
      </c>
      <c r="AC62" s="215" t="s">
        <v>321</v>
      </c>
      <c r="AD62" s="216" t="s">
        <v>307</v>
      </c>
      <c r="AE62" s="217" t="s">
        <v>15</v>
      </c>
      <c r="AF62" s="215" t="s">
        <v>321</v>
      </c>
      <c r="AG62" s="216" t="s">
        <v>307</v>
      </c>
      <c r="AH62" s="217" t="s">
        <v>15</v>
      </c>
      <c r="AI62" s="215" t="s">
        <v>321</v>
      </c>
      <c r="AJ62" s="216" t="s">
        <v>307</v>
      </c>
      <c r="AK62" s="217" t="s">
        <v>15</v>
      </c>
      <c r="AL62" s="215" t="s">
        <v>321</v>
      </c>
      <c r="AM62" s="148" t="s">
        <v>307</v>
      </c>
      <c r="AN62" s="149" t="s">
        <v>15</v>
      </c>
      <c r="AO62" s="160">
        <f t="shared" si="1"/>
        <v>16195.9</v>
      </c>
      <c r="AP62" s="148" t="s">
        <v>307</v>
      </c>
      <c r="AQ62" s="149" t="s">
        <v>15</v>
      </c>
      <c r="AR62" s="158" t="s">
        <v>321</v>
      </c>
      <c r="AS62" s="148" t="s">
        <v>36</v>
      </c>
      <c r="AT62" s="149" t="s">
        <v>15</v>
      </c>
      <c r="AU62" s="215" t="s">
        <v>321</v>
      </c>
      <c r="AV62" s="216" t="s">
        <v>36</v>
      </c>
      <c r="AW62" s="217" t="s">
        <v>15</v>
      </c>
      <c r="AX62" s="215">
        <v>4588.3999999999996</v>
      </c>
      <c r="AY62" s="216" t="s">
        <v>307</v>
      </c>
      <c r="AZ62" s="217" t="s">
        <v>15</v>
      </c>
      <c r="BA62" s="215">
        <v>11607.5</v>
      </c>
      <c r="BB62" s="148" t="s">
        <v>307</v>
      </c>
      <c r="BC62" s="149" t="s">
        <v>15</v>
      </c>
      <c r="BD62" s="160">
        <v>0</v>
      </c>
      <c r="BE62" s="148" t="s">
        <v>307</v>
      </c>
      <c r="BF62" s="149" t="s">
        <v>15</v>
      </c>
      <c r="BG62" s="158" t="s">
        <v>321</v>
      </c>
      <c r="BH62" s="148" t="s">
        <v>36</v>
      </c>
      <c r="BI62" s="149" t="s">
        <v>15</v>
      </c>
      <c r="BJ62" s="158">
        <v>21665.8</v>
      </c>
      <c r="BK62" s="148" t="s">
        <v>307</v>
      </c>
      <c r="BL62" s="149" t="s">
        <v>15</v>
      </c>
      <c r="BM62" s="158" t="s">
        <v>321</v>
      </c>
      <c r="BN62" s="148" t="s">
        <v>36</v>
      </c>
      <c r="BO62" s="149" t="s">
        <v>15</v>
      </c>
      <c r="BP62" s="158">
        <v>1508</v>
      </c>
      <c r="BQ62" s="148" t="s">
        <v>307</v>
      </c>
      <c r="BR62" s="149" t="s">
        <v>15</v>
      </c>
      <c r="BS62" s="158">
        <v>8550.2999999999993</v>
      </c>
      <c r="BT62" s="148" t="s">
        <v>307</v>
      </c>
      <c r="BU62" s="149" t="s">
        <v>15</v>
      </c>
      <c r="BV62" s="158">
        <v>11607.5</v>
      </c>
      <c r="BW62" s="148" t="s">
        <v>307</v>
      </c>
      <c r="BX62" s="149" t="s">
        <v>15</v>
      </c>
      <c r="BY62" s="158">
        <v>0</v>
      </c>
      <c r="BZ62" s="148" t="s">
        <v>307</v>
      </c>
      <c r="CA62" s="149" t="s">
        <v>15</v>
      </c>
      <c r="CB62" s="158">
        <v>3395.36</v>
      </c>
      <c r="CC62" s="148" t="s">
        <v>307</v>
      </c>
      <c r="CD62" s="149" t="s">
        <v>15</v>
      </c>
      <c r="CE62" s="170" t="s">
        <v>321</v>
      </c>
      <c r="CF62" s="148" t="s">
        <v>30</v>
      </c>
      <c r="CG62" s="149" t="s">
        <v>15</v>
      </c>
      <c r="CH62" s="170" t="s">
        <v>321</v>
      </c>
      <c r="CI62" s="148" t="s">
        <v>30</v>
      </c>
      <c r="CJ62" s="149" t="s">
        <v>15</v>
      </c>
      <c r="CK62" s="170" t="s">
        <v>321</v>
      </c>
      <c r="CL62" s="148" t="s">
        <v>30</v>
      </c>
      <c r="CM62" s="149" t="s">
        <v>15</v>
      </c>
      <c r="CN62" s="170" t="s">
        <v>321</v>
      </c>
      <c r="CO62" s="148" t="s">
        <v>307</v>
      </c>
      <c r="CP62" s="149" t="s">
        <v>15</v>
      </c>
      <c r="CQ62" s="158">
        <v>8562.2999999999993</v>
      </c>
      <c r="CR62" s="148" t="s">
        <v>307</v>
      </c>
      <c r="CS62" s="84" t="s">
        <v>15</v>
      </c>
    </row>
    <row r="63" spans="1:97" ht="12" customHeight="1" x14ac:dyDescent="0.2">
      <c r="A63" s="81" t="s">
        <v>247</v>
      </c>
      <c r="B63" s="160">
        <f t="shared" si="0"/>
        <v>5804</v>
      </c>
      <c r="C63" s="148" t="s">
        <v>307</v>
      </c>
      <c r="D63" s="149" t="s">
        <v>15</v>
      </c>
      <c r="E63" s="160">
        <v>1582.4</v>
      </c>
      <c r="F63" s="148" t="s">
        <v>307</v>
      </c>
      <c r="G63" s="149" t="s">
        <v>15</v>
      </c>
      <c r="H63" s="158">
        <v>4221.6000000000004</v>
      </c>
      <c r="I63" s="148" t="s">
        <v>307</v>
      </c>
      <c r="J63" s="149" t="s">
        <v>15</v>
      </c>
      <c r="K63" s="158">
        <v>0</v>
      </c>
      <c r="L63" s="148" t="s">
        <v>307</v>
      </c>
      <c r="M63" s="149" t="s">
        <v>15</v>
      </c>
      <c r="N63" s="158" t="s">
        <v>321</v>
      </c>
      <c r="O63" s="148" t="s">
        <v>36</v>
      </c>
      <c r="P63" s="149" t="s">
        <v>15</v>
      </c>
      <c r="Q63" s="158">
        <v>3245.32</v>
      </c>
      <c r="R63" s="148" t="s">
        <v>307</v>
      </c>
      <c r="S63" s="149" t="s">
        <v>15</v>
      </c>
      <c r="T63" s="215" t="s">
        <v>321</v>
      </c>
      <c r="U63" s="216" t="s">
        <v>307</v>
      </c>
      <c r="V63" s="217" t="s">
        <v>15</v>
      </c>
      <c r="W63" s="215" t="s">
        <v>321</v>
      </c>
      <c r="X63" s="216" t="s">
        <v>307</v>
      </c>
      <c r="Y63" s="217" t="s">
        <v>15</v>
      </c>
      <c r="Z63" s="215" t="s">
        <v>321</v>
      </c>
      <c r="AA63" s="216" t="s">
        <v>307</v>
      </c>
      <c r="AB63" s="217" t="s">
        <v>15</v>
      </c>
      <c r="AC63" s="215" t="s">
        <v>321</v>
      </c>
      <c r="AD63" s="216" t="s">
        <v>307</v>
      </c>
      <c r="AE63" s="217" t="s">
        <v>15</v>
      </c>
      <c r="AF63" s="215" t="s">
        <v>321</v>
      </c>
      <c r="AG63" s="216" t="s">
        <v>307</v>
      </c>
      <c r="AH63" s="217" t="s">
        <v>15</v>
      </c>
      <c r="AI63" s="215" t="s">
        <v>321</v>
      </c>
      <c r="AJ63" s="216" t="s">
        <v>307</v>
      </c>
      <c r="AK63" s="217" t="s">
        <v>15</v>
      </c>
      <c r="AL63" s="215" t="s">
        <v>321</v>
      </c>
      <c r="AM63" s="148" t="s">
        <v>307</v>
      </c>
      <c r="AN63" s="149" t="s">
        <v>15</v>
      </c>
      <c r="AO63" s="160">
        <f t="shared" si="1"/>
        <v>18858.7</v>
      </c>
      <c r="AP63" s="148" t="s">
        <v>307</v>
      </c>
      <c r="AQ63" s="149" t="s">
        <v>15</v>
      </c>
      <c r="AR63" s="158" t="s">
        <v>321</v>
      </c>
      <c r="AS63" s="148" t="s">
        <v>36</v>
      </c>
      <c r="AT63" s="149" t="s">
        <v>15</v>
      </c>
      <c r="AU63" s="215" t="s">
        <v>321</v>
      </c>
      <c r="AV63" s="216" t="s">
        <v>36</v>
      </c>
      <c r="AW63" s="217" t="s">
        <v>15</v>
      </c>
      <c r="AX63" s="215">
        <v>6752.2</v>
      </c>
      <c r="AY63" s="216" t="s">
        <v>307</v>
      </c>
      <c r="AZ63" s="217" t="s">
        <v>15</v>
      </c>
      <c r="BA63" s="215">
        <v>12106.5</v>
      </c>
      <c r="BB63" s="148" t="s">
        <v>307</v>
      </c>
      <c r="BC63" s="149" t="s">
        <v>15</v>
      </c>
      <c r="BD63" s="160">
        <v>0</v>
      </c>
      <c r="BE63" s="148" t="s">
        <v>307</v>
      </c>
      <c r="BF63" s="149" t="s">
        <v>15</v>
      </c>
      <c r="BG63" s="158" t="s">
        <v>321</v>
      </c>
      <c r="BH63" s="148" t="s">
        <v>36</v>
      </c>
      <c r="BI63" s="149" t="s">
        <v>15</v>
      </c>
      <c r="BJ63" s="158">
        <v>24662.7</v>
      </c>
      <c r="BK63" s="148" t="s">
        <v>307</v>
      </c>
      <c r="BL63" s="149" t="s">
        <v>15</v>
      </c>
      <c r="BM63" s="158" t="s">
        <v>321</v>
      </c>
      <c r="BN63" s="148" t="s">
        <v>36</v>
      </c>
      <c r="BO63" s="149" t="s">
        <v>15</v>
      </c>
      <c r="BP63" s="158">
        <v>1582.4</v>
      </c>
      <c r="BQ63" s="148" t="s">
        <v>307</v>
      </c>
      <c r="BR63" s="149" t="s">
        <v>15</v>
      </c>
      <c r="BS63" s="158">
        <v>10973.8</v>
      </c>
      <c r="BT63" s="148" t="s">
        <v>307</v>
      </c>
      <c r="BU63" s="149" t="s">
        <v>15</v>
      </c>
      <c r="BV63" s="158">
        <v>12106.5</v>
      </c>
      <c r="BW63" s="148" t="s">
        <v>307</v>
      </c>
      <c r="BX63" s="149" t="s">
        <v>15</v>
      </c>
      <c r="BY63" s="158">
        <v>0</v>
      </c>
      <c r="BZ63" s="148" t="s">
        <v>307</v>
      </c>
      <c r="CA63" s="149" t="s">
        <v>15</v>
      </c>
      <c r="CB63" s="158">
        <v>3245.32</v>
      </c>
      <c r="CC63" s="148" t="s">
        <v>307</v>
      </c>
      <c r="CD63" s="149" t="s">
        <v>15</v>
      </c>
      <c r="CE63" s="170" t="s">
        <v>321</v>
      </c>
      <c r="CF63" s="148" t="s">
        <v>30</v>
      </c>
      <c r="CG63" s="149" t="s">
        <v>15</v>
      </c>
      <c r="CH63" s="170" t="s">
        <v>321</v>
      </c>
      <c r="CI63" s="148" t="s">
        <v>30</v>
      </c>
      <c r="CJ63" s="149" t="s">
        <v>15</v>
      </c>
      <c r="CK63" s="170" t="s">
        <v>321</v>
      </c>
      <c r="CL63" s="148" t="s">
        <v>30</v>
      </c>
      <c r="CM63" s="149" t="s">
        <v>15</v>
      </c>
      <c r="CN63" s="170" t="s">
        <v>321</v>
      </c>
      <c r="CO63" s="148" t="s">
        <v>307</v>
      </c>
      <c r="CP63" s="149" t="s">
        <v>15</v>
      </c>
      <c r="CQ63" s="158">
        <v>10997.73</v>
      </c>
      <c r="CR63" s="148" t="s">
        <v>307</v>
      </c>
      <c r="CS63" s="84" t="s">
        <v>15</v>
      </c>
    </row>
    <row r="64" spans="1:97" ht="12" customHeight="1" x14ac:dyDescent="0.2">
      <c r="A64" s="81" t="s">
        <v>248</v>
      </c>
      <c r="B64" s="160">
        <f t="shared" si="0"/>
        <v>7250.9000000000005</v>
      </c>
      <c r="C64" s="148" t="s">
        <v>307</v>
      </c>
      <c r="D64" s="149" t="s">
        <v>15</v>
      </c>
      <c r="E64" s="160">
        <v>1685.8</v>
      </c>
      <c r="F64" s="148" t="s">
        <v>307</v>
      </c>
      <c r="G64" s="149" t="s">
        <v>15</v>
      </c>
      <c r="H64" s="158">
        <v>5565.1</v>
      </c>
      <c r="I64" s="148" t="s">
        <v>307</v>
      </c>
      <c r="J64" s="149" t="s">
        <v>15</v>
      </c>
      <c r="K64" s="158">
        <v>0</v>
      </c>
      <c r="L64" s="148" t="s">
        <v>307</v>
      </c>
      <c r="M64" s="149" t="s">
        <v>15</v>
      </c>
      <c r="N64" s="158" t="s">
        <v>321</v>
      </c>
      <c r="O64" s="148" t="s">
        <v>36</v>
      </c>
      <c r="P64" s="149" t="s">
        <v>15</v>
      </c>
      <c r="Q64" s="158">
        <v>1942.32</v>
      </c>
      <c r="R64" s="148" t="s">
        <v>307</v>
      </c>
      <c r="S64" s="149" t="s">
        <v>15</v>
      </c>
      <c r="T64" s="215" t="s">
        <v>321</v>
      </c>
      <c r="U64" s="216" t="s">
        <v>307</v>
      </c>
      <c r="V64" s="217" t="s">
        <v>15</v>
      </c>
      <c r="W64" s="215" t="s">
        <v>321</v>
      </c>
      <c r="X64" s="216" t="s">
        <v>307</v>
      </c>
      <c r="Y64" s="217" t="s">
        <v>15</v>
      </c>
      <c r="Z64" s="215" t="s">
        <v>321</v>
      </c>
      <c r="AA64" s="216" t="s">
        <v>307</v>
      </c>
      <c r="AB64" s="217" t="s">
        <v>15</v>
      </c>
      <c r="AC64" s="215" t="s">
        <v>321</v>
      </c>
      <c r="AD64" s="216" t="s">
        <v>307</v>
      </c>
      <c r="AE64" s="217" t="s">
        <v>15</v>
      </c>
      <c r="AF64" s="215" t="s">
        <v>321</v>
      </c>
      <c r="AG64" s="216" t="s">
        <v>307</v>
      </c>
      <c r="AH64" s="217" t="s">
        <v>15</v>
      </c>
      <c r="AI64" s="215" t="s">
        <v>321</v>
      </c>
      <c r="AJ64" s="216" t="s">
        <v>307</v>
      </c>
      <c r="AK64" s="217" t="s">
        <v>15</v>
      </c>
      <c r="AL64" s="215" t="s">
        <v>321</v>
      </c>
      <c r="AM64" s="148" t="s">
        <v>307</v>
      </c>
      <c r="AN64" s="149" t="s">
        <v>15</v>
      </c>
      <c r="AO64" s="160">
        <f t="shared" si="1"/>
        <v>19335.5</v>
      </c>
      <c r="AP64" s="148" t="s">
        <v>307</v>
      </c>
      <c r="AQ64" s="149" t="s">
        <v>15</v>
      </c>
      <c r="AR64" s="158" t="s">
        <v>321</v>
      </c>
      <c r="AS64" s="148" t="s">
        <v>36</v>
      </c>
      <c r="AT64" s="149" t="s">
        <v>15</v>
      </c>
      <c r="AU64" s="215" t="s">
        <v>321</v>
      </c>
      <c r="AV64" s="216" t="s">
        <v>36</v>
      </c>
      <c r="AW64" s="217" t="s">
        <v>15</v>
      </c>
      <c r="AX64" s="215">
        <v>6630.4</v>
      </c>
      <c r="AY64" s="216" t="s">
        <v>307</v>
      </c>
      <c r="AZ64" s="217" t="s">
        <v>15</v>
      </c>
      <c r="BA64" s="215">
        <v>12705.1</v>
      </c>
      <c r="BB64" s="148" t="s">
        <v>307</v>
      </c>
      <c r="BC64" s="149" t="s">
        <v>15</v>
      </c>
      <c r="BD64" s="160">
        <v>0</v>
      </c>
      <c r="BE64" s="148" t="s">
        <v>307</v>
      </c>
      <c r="BF64" s="149" t="s">
        <v>15</v>
      </c>
      <c r="BG64" s="158" t="s">
        <v>321</v>
      </c>
      <c r="BH64" s="148" t="s">
        <v>36</v>
      </c>
      <c r="BI64" s="149" t="s">
        <v>15</v>
      </c>
      <c r="BJ64" s="158">
        <v>26586.400000000001</v>
      </c>
      <c r="BK64" s="148" t="s">
        <v>307</v>
      </c>
      <c r="BL64" s="149" t="s">
        <v>15</v>
      </c>
      <c r="BM64" s="158" t="s">
        <v>321</v>
      </c>
      <c r="BN64" s="148" t="s">
        <v>36</v>
      </c>
      <c r="BO64" s="149" t="s">
        <v>15</v>
      </c>
      <c r="BP64" s="158">
        <v>1685.8</v>
      </c>
      <c r="BQ64" s="148" t="s">
        <v>307</v>
      </c>
      <c r="BR64" s="149" t="s">
        <v>15</v>
      </c>
      <c r="BS64" s="158">
        <v>12195.5</v>
      </c>
      <c r="BT64" s="148" t="s">
        <v>307</v>
      </c>
      <c r="BU64" s="149" t="s">
        <v>15</v>
      </c>
      <c r="BV64" s="158">
        <v>12705.1</v>
      </c>
      <c r="BW64" s="148" t="s">
        <v>307</v>
      </c>
      <c r="BX64" s="149" t="s">
        <v>15</v>
      </c>
      <c r="BY64" s="158">
        <v>0</v>
      </c>
      <c r="BZ64" s="148" t="s">
        <v>307</v>
      </c>
      <c r="CA64" s="149" t="s">
        <v>15</v>
      </c>
      <c r="CB64" s="158">
        <v>1942.32</v>
      </c>
      <c r="CC64" s="148" t="s">
        <v>307</v>
      </c>
      <c r="CD64" s="149" t="s">
        <v>15</v>
      </c>
      <c r="CE64" s="170" t="s">
        <v>321</v>
      </c>
      <c r="CF64" s="148" t="s">
        <v>30</v>
      </c>
      <c r="CG64" s="149" t="s">
        <v>15</v>
      </c>
      <c r="CH64" s="170" t="s">
        <v>321</v>
      </c>
      <c r="CI64" s="148" t="s">
        <v>30</v>
      </c>
      <c r="CJ64" s="149" t="s">
        <v>15</v>
      </c>
      <c r="CK64" s="170" t="s">
        <v>321</v>
      </c>
      <c r="CL64" s="148" t="s">
        <v>30</v>
      </c>
      <c r="CM64" s="149" t="s">
        <v>15</v>
      </c>
      <c r="CN64" s="170" t="s">
        <v>321</v>
      </c>
      <c r="CO64" s="148" t="s">
        <v>307</v>
      </c>
      <c r="CP64" s="149" t="s">
        <v>15</v>
      </c>
      <c r="CQ64" s="158">
        <v>12235.72</v>
      </c>
      <c r="CR64" s="148" t="s">
        <v>307</v>
      </c>
      <c r="CS64" s="84" t="s">
        <v>15</v>
      </c>
    </row>
    <row r="65" spans="1:97" ht="12" customHeight="1" x14ac:dyDescent="0.2">
      <c r="A65" s="81" t="s">
        <v>249</v>
      </c>
      <c r="B65" s="160">
        <f t="shared" si="0"/>
        <v>8649.06</v>
      </c>
      <c r="C65" s="148" t="s">
        <v>307</v>
      </c>
      <c r="D65" s="149" t="s">
        <v>15</v>
      </c>
      <c r="E65" s="160">
        <v>3053.7</v>
      </c>
      <c r="F65" s="148" t="s">
        <v>307</v>
      </c>
      <c r="G65" s="149" t="s">
        <v>15</v>
      </c>
      <c r="H65" s="158">
        <v>5595.36</v>
      </c>
      <c r="I65" s="148" t="s">
        <v>307</v>
      </c>
      <c r="J65" s="149" t="s">
        <v>15</v>
      </c>
      <c r="K65" s="158">
        <v>0</v>
      </c>
      <c r="L65" s="148" t="s">
        <v>307</v>
      </c>
      <c r="M65" s="149" t="s">
        <v>15</v>
      </c>
      <c r="N65" s="158" t="s">
        <v>321</v>
      </c>
      <c r="O65" s="148" t="s">
        <v>36</v>
      </c>
      <c r="P65" s="149" t="s">
        <v>15</v>
      </c>
      <c r="Q65" s="158">
        <v>1219.26</v>
      </c>
      <c r="R65" s="148" t="s">
        <v>307</v>
      </c>
      <c r="S65" s="149" t="s">
        <v>15</v>
      </c>
      <c r="T65" s="215" t="s">
        <v>321</v>
      </c>
      <c r="U65" s="216" t="s">
        <v>307</v>
      </c>
      <c r="V65" s="217" t="s">
        <v>15</v>
      </c>
      <c r="W65" s="215" t="s">
        <v>321</v>
      </c>
      <c r="X65" s="216" t="s">
        <v>307</v>
      </c>
      <c r="Y65" s="217" t="s">
        <v>15</v>
      </c>
      <c r="Z65" s="215" t="s">
        <v>321</v>
      </c>
      <c r="AA65" s="216" t="s">
        <v>307</v>
      </c>
      <c r="AB65" s="217" t="s">
        <v>15</v>
      </c>
      <c r="AC65" s="215" t="s">
        <v>321</v>
      </c>
      <c r="AD65" s="216" t="s">
        <v>307</v>
      </c>
      <c r="AE65" s="217" t="s">
        <v>15</v>
      </c>
      <c r="AF65" s="215" t="s">
        <v>321</v>
      </c>
      <c r="AG65" s="216" t="s">
        <v>307</v>
      </c>
      <c r="AH65" s="217" t="s">
        <v>15</v>
      </c>
      <c r="AI65" s="215" t="s">
        <v>321</v>
      </c>
      <c r="AJ65" s="216" t="s">
        <v>307</v>
      </c>
      <c r="AK65" s="217" t="s">
        <v>15</v>
      </c>
      <c r="AL65" s="215" t="s">
        <v>321</v>
      </c>
      <c r="AM65" s="148" t="s">
        <v>307</v>
      </c>
      <c r="AN65" s="149" t="s">
        <v>15</v>
      </c>
      <c r="AO65" s="160">
        <f t="shared" si="1"/>
        <v>23501.217000000001</v>
      </c>
      <c r="AP65" s="148" t="s">
        <v>307</v>
      </c>
      <c r="AQ65" s="149" t="s">
        <v>15</v>
      </c>
      <c r="AR65" s="158" t="s">
        <v>321</v>
      </c>
      <c r="AS65" s="148" t="s">
        <v>36</v>
      </c>
      <c r="AT65" s="149" t="s">
        <v>15</v>
      </c>
      <c r="AU65" s="215" t="s">
        <v>321</v>
      </c>
      <c r="AV65" s="216" t="s">
        <v>36</v>
      </c>
      <c r="AW65" s="217" t="s">
        <v>15</v>
      </c>
      <c r="AX65" s="215">
        <v>6839.9269999999997</v>
      </c>
      <c r="AY65" s="216" t="s">
        <v>307</v>
      </c>
      <c r="AZ65" s="217" t="s">
        <v>15</v>
      </c>
      <c r="BA65" s="215">
        <v>16661.29</v>
      </c>
      <c r="BB65" s="148" t="s">
        <v>307</v>
      </c>
      <c r="BC65" s="149" t="s">
        <v>15</v>
      </c>
      <c r="BD65" s="160">
        <v>0</v>
      </c>
      <c r="BE65" s="148" t="s">
        <v>307</v>
      </c>
      <c r="BF65" s="149" t="s">
        <v>15</v>
      </c>
      <c r="BG65" s="158" t="s">
        <v>321</v>
      </c>
      <c r="BH65" s="148" t="s">
        <v>36</v>
      </c>
      <c r="BI65" s="149" t="s">
        <v>15</v>
      </c>
      <c r="BJ65" s="158">
        <v>32150.276999999998</v>
      </c>
      <c r="BK65" s="148" t="s">
        <v>307</v>
      </c>
      <c r="BL65" s="149" t="s">
        <v>15</v>
      </c>
      <c r="BM65" s="158" t="s">
        <v>321</v>
      </c>
      <c r="BN65" s="148" t="s">
        <v>36</v>
      </c>
      <c r="BO65" s="149" t="s">
        <v>15</v>
      </c>
      <c r="BP65" s="158">
        <v>3053.7</v>
      </c>
      <c r="BQ65" s="148" t="s">
        <v>307</v>
      </c>
      <c r="BR65" s="149" t="s">
        <v>15</v>
      </c>
      <c r="BS65" s="158">
        <v>12435.287</v>
      </c>
      <c r="BT65" s="148" t="s">
        <v>307</v>
      </c>
      <c r="BU65" s="149" t="s">
        <v>15</v>
      </c>
      <c r="BV65" s="158">
        <v>16661.29</v>
      </c>
      <c r="BW65" s="148" t="s">
        <v>307</v>
      </c>
      <c r="BX65" s="149" t="s">
        <v>15</v>
      </c>
      <c r="BY65" s="158">
        <v>0</v>
      </c>
      <c r="BZ65" s="148" t="s">
        <v>307</v>
      </c>
      <c r="CA65" s="149" t="s">
        <v>15</v>
      </c>
      <c r="CB65" s="158">
        <v>1219.26</v>
      </c>
      <c r="CC65" s="148" t="s">
        <v>307</v>
      </c>
      <c r="CD65" s="149" t="s">
        <v>15</v>
      </c>
      <c r="CE65" s="170" t="s">
        <v>321</v>
      </c>
      <c r="CF65" s="148" t="s">
        <v>30</v>
      </c>
      <c r="CG65" s="149" t="s">
        <v>15</v>
      </c>
      <c r="CH65" s="170" t="s">
        <v>321</v>
      </c>
      <c r="CI65" s="148" t="s">
        <v>30</v>
      </c>
      <c r="CJ65" s="149" t="s">
        <v>15</v>
      </c>
      <c r="CK65" s="170" t="s">
        <v>321</v>
      </c>
      <c r="CL65" s="148" t="s">
        <v>30</v>
      </c>
      <c r="CM65" s="149" t="s">
        <v>15</v>
      </c>
      <c r="CN65" s="170" t="s">
        <v>321</v>
      </c>
      <c r="CO65" s="148" t="s">
        <v>307</v>
      </c>
      <c r="CP65" s="149" t="s">
        <v>15</v>
      </c>
      <c r="CQ65" s="158">
        <v>12482.98</v>
      </c>
      <c r="CR65" s="148" t="s">
        <v>307</v>
      </c>
      <c r="CS65" s="84" t="s">
        <v>15</v>
      </c>
    </row>
    <row r="66" spans="1:97" ht="12" customHeight="1" x14ac:dyDescent="0.2">
      <c r="A66" s="81" t="s">
        <v>250</v>
      </c>
      <c r="B66" s="160">
        <f t="shared" si="0"/>
        <v>6905.12</v>
      </c>
      <c r="C66" s="148" t="s">
        <v>307</v>
      </c>
      <c r="D66" s="149" t="s">
        <v>15</v>
      </c>
      <c r="E66" s="160">
        <v>3156.6</v>
      </c>
      <c r="F66" s="148" t="s">
        <v>307</v>
      </c>
      <c r="G66" s="149" t="s">
        <v>15</v>
      </c>
      <c r="H66" s="158">
        <v>3748.52</v>
      </c>
      <c r="I66" s="148" t="s">
        <v>307</v>
      </c>
      <c r="J66" s="149" t="s">
        <v>15</v>
      </c>
      <c r="K66" s="158">
        <v>0</v>
      </c>
      <c r="L66" s="148" t="s">
        <v>307</v>
      </c>
      <c r="M66" s="149" t="s">
        <v>15</v>
      </c>
      <c r="N66" s="158" t="s">
        <v>321</v>
      </c>
      <c r="O66" s="148" t="s">
        <v>36</v>
      </c>
      <c r="P66" s="149" t="s">
        <v>15</v>
      </c>
      <c r="Q66" s="158">
        <v>3900.46</v>
      </c>
      <c r="R66" s="148" t="s">
        <v>307</v>
      </c>
      <c r="S66" s="149" t="s">
        <v>15</v>
      </c>
      <c r="T66" s="215" t="s">
        <v>321</v>
      </c>
      <c r="U66" s="216" t="s">
        <v>307</v>
      </c>
      <c r="V66" s="217" t="s">
        <v>15</v>
      </c>
      <c r="W66" s="215" t="s">
        <v>321</v>
      </c>
      <c r="X66" s="216" t="s">
        <v>307</v>
      </c>
      <c r="Y66" s="217" t="s">
        <v>15</v>
      </c>
      <c r="Z66" s="215" t="s">
        <v>321</v>
      </c>
      <c r="AA66" s="216" t="s">
        <v>307</v>
      </c>
      <c r="AB66" s="217" t="s">
        <v>15</v>
      </c>
      <c r="AC66" s="215" t="s">
        <v>321</v>
      </c>
      <c r="AD66" s="216" t="s">
        <v>307</v>
      </c>
      <c r="AE66" s="217" t="s">
        <v>15</v>
      </c>
      <c r="AF66" s="215" t="s">
        <v>321</v>
      </c>
      <c r="AG66" s="216" t="s">
        <v>307</v>
      </c>
      <c r="AH66" s="217" t="s">
        <v>15</v>
      </c>
      <c r="AI66" s="215" t="s">
        <v>321</v>
      </c>
      <c r="AJ66" s="216" t="s">
        <v>307</v>
      </c>
      <c r="AK66" s="217" t="s">
        <v>15</v>
      </c>
      <c r="AL66" s="215" t="s">
        <v>321</v>
      </c>
      <c r="AM66" s="148" t="s">
        <v>307</v>
      </c>
      <c r="AN66" s="149" t="s">
        <v>15</v>
      </c>
      <c r="AO66" s="160">
        <f t="shared" si="1"/>
        <v>24018.160459999999</v>
      </c>
      <c r="AP66" s="148" t="s">
        <v>307</v>
      </c>
      <c r="AQ66" s="149" t="s">
        <v>15</v>
      </c>
      <c r="AR66" s="158" t="s">
        <v>321</v>
      </c>
      <c r="AS66" s="148" t="s">
        <v>36</v>
      </c>
      <c r="AT66" s="149" t="s">
        <v>15</v>
      </c>
      <c r="AU66" s="215" t="s">
        <v>321</v>
      </c>
      <c r="AV66" s="216" t="s">
        <v>36</v>
      </c>
      <c r="AW66" s="217" t="s">
        <v>15</v>
      </c>
      <c r="AX66" s="215">
        <v>5949.2150000000001</v>
      </c>
      <c r="AY66" s="216" t="s">
        <v>307</v>
      </c>
      <c r="AZ66" s="217" t="s">
        <v>15</v>
      </c>
      <c r="BA66" s="215">
        <v>18068.945459999999</v>
      </c>
      <c r="BB66" s="148" t="s">
        <v>307</v>
      </c>
      <c r="BC66" s="149" t="s">
        <v>15</v>
      </c>
      <c r="BD66" s="160">
        <v>0</v>
      </c>
      <c r="BE66" s="148" t="s">
        <v>307</v>
      </c>
      <c r="BF66" s="149" t="s">
        <v>15</v>
      </c>
      <c r="BG66" s="158" t="s">
        <v>321</v>
      </c>
      <c r="BH66" s="148" t="s">
        <v>36</v>
      </c>
      <c r="BI66" s="149" t="s">
        <v>15</v>
      </c>
      <c r="BJ66" s="158">
        <v>30923.280460000002</v>
      </c>
      <c r="BK66" s="148" t="s">
        <v>307</v>
      </c>
      <c r="BL66" s="149" t="s">
        <v>15</v>
      </c>
      <c r="BM66" s="158" t="s">
        <v>321</v>
      </c>
      <c r="BN66" s="148" t="s">
        <v>36</v>
      </c>
      <c r="BO66" s="149" t="s">
        <v>15</v>
      </c>
      <c r="BP66" s="158">
        <v>3156.6</v>
      </c>
      <c r="BQ66" s="148" t="s">
        <v>307</v>
      </c>
      <c r="BR66" s="149" t="s">
        <v>15</v>
      </c>
      <c r="BS66" s="158">
        <v>9697.7350000000006</v>
      </c>
      <c r="BT66" s="148" t="s">
        <v>307</v>
      </c>
      <c r="BU66" s="149" t="s">
        <v>15</v>
      </c>
      <c r="BV66" s="158">
        <v>18068.945459999999</v>
      </c>
      <c r="BW66" s="148" t="s">
        <v>307</v>
      </c>
      <c r="BX66" s="149" t="s">
        <v>15</v>
      </c>
      <c r="BY66" s="158">
        <v>0</v>
      </c>
      <c r="BZ66" s="148" t="s">
        <v>307</v>
      </c>
      <c r="CA66" s="149" t="s">
        <v>15</v>
      </c>
      <c r="CB66" s="158">
        <v>3900.46</v>
      </c>
      <c r="CC66" s="148" t="s">
        <v>307</v>
      </c>
      <c r="CD66" s="149" t="s">
        <v>15</v>
      </c>
      <c r="CE66" s="170" t="s">
        <v>321</v>
      </c>
      <c r="CF66" s="148" t="s">
        <v>30</v>
      </c>
      <c r="CG66" s="149" t="s">
        <v>15</v>
      </c>
      <c r="CH66" s="170" t="s">
        <v>321</v>
      </c>
      <c r="CI66" s="148" t="s">
        <v>30</v>
      </c>
      <c r="CJ66" s="149" t="s">
        <v>15</v>
      </c>
      <c r="CK66" s="170" t="s">
        <v>321</v>
      </c>
      <c r="CL66" s="148" t="s">
        <v>30</v>
      </c>
      <c r="CM66" s="149" t="s">
        <v>15</v>
      </c>
      <c r="CN66" s="170" t="s">
        <v>321</v>
      </c>
      <c r="CO66" s="148" t="s">
        <v>307</v>
      </c>
      <c r="CP66" s="149" t="s">
        <v>15</v>
      </c>
      <c r="CQ66" s="158">
        <v>9558.84</v>
      </c>
      <c r="CR66" s="148" t="s">
        <v>307</v>
      </c>
      <c r="CS66" s="84" t="s">
        <v>15</v>
      </c>
    </row>
    <row r="67" spans="1:97" ht="12" customHeight="1" x14ac:dyDescent="0.2">
      <c r="A67" s="81" t="s">
        <v>251</v>
      </c>
      <c r="B67" s="160">
        <f t="shared" si="0"/>
        <v>8570.73</v>
      </c>
      <c r="C67" s="148" t="s">
        <v>307</v>
      </c>
      <c r="D67" s="149" t="s">
        <v>15</v>
      </c>
      <c r="E67" s="160">
        <v>3651</v>
      </c>
      <c r="F67" s="148" t="s">
        <v>307</v>
      </c>
      <c r="G67" s="149" t="s">
        <v>15</v>
      </c>
      <c r="H67" s="158">
        <v>4919.7299999999996</v>
      </c>
      <c r="I67" s="148" t="s">
        <v>307</v>
      </c>
      <c r="J67" s="149" t="s">
        <v>15</v>
      </c>
      <c r="K67" s="158">
        <v>0</v>
      </c>
      <c r="L67" s="148" t="s">
        <v>307</v>
      </c>
      <c r="M67" s="149" t="s">
        <v>15</v>
      </c>
      <c r="N67" s="158" t="s">
        <v>321</v>
      </c>
      <c r="O67" s="148" t="s">
        <v>36</v>
      </c>
      <c r="P67" s="149" t="s">
        <v>15</v>
      </c>
      <c r="Q67" s="158">
        <v>3021.46</v>
      </c>
      <c r="R67" s="148" t="s">
        <v>307</v>
      </c>
      <c r="S67" s="149" t="s">
        <v>15</v>
      </c>
      <c r="T67" s="215" t="s">
        <v>321</v>
      </c>
      <c r="U67" s="216" t="s">
        <v>307</v>
      </c>
      <c r="V67" s="217" t="s">
        <v>15</v>
      </c>
      <c r="W67" s="215" t="s">
        <v>321</v>
      </c>
      <c r="X67" s="216" t="s">
        <v>307</v>
      </c>
      <c r="Y67" s="217" t="s">
        <v>15</v>
      </c>
      <c r="Z67" s="215" t="s">
        <v>321</v>
      </c>
      <c r="AA67" s="216" t="s">
        <v>307</v>
      </c>
      <c r="AB67" s="217" t="s">
        <v>15</v>
      </c>
      <c r="AC67" s="215" t="s">
        <v>321</v>
      </c>
      <c r="AD67" s="216" t="s">
        <v>307</v>
      </c>
      <c r="AE67" s="217" t="s">
        <v>15</v>
      </c>
      <c r="AF67" s="215" t="s">
        <v>321</v>
      </c>
      <c r="AG67" s="216" t="s">
        <v>307</v>
      </c>
      <c r="AH67" s="217" t="s">
        <v>15</v>
      </c>
      <c r="AI67" s="215" t="s">
        <v>321</v>
      </c>
      <c r="AJ67" s="216" t="s">
        <v>307</v>
      </c>
      <c r="AK67" s="217" t="s">
        <v>15</v>
      </c>
      <c r="AL67" s="215" t="s">
        <v>321</v>
      </c>
      <c r="AM67" s="148" t="s">
        <v>307</v>
      </c>
      <c r="AN67" s="149" t="s">
        <v>15</v>
      </c>
      <c r="AO67" s="160">
        <f t="shared" si="1"/>
        <v>26390.152010000002</v>
      </c>
      <c r="AP67" s="148" t="s">
        <v>307</v>
      </c>
      <c r="AQ67" s="149" t="s">
        <v>15</v>
      </c>
      <c r="AR67" s="158" t="s">
        <v>321</v>
      </c>
      <c r="AS67" s="148" t="s">
        <v>36</v>
      </c>
      <c r="AT67" s="149" t="s">
        <v>15</v>
      </c>
      <c r="AU67" s="215" t="s">
        <v>321</v>
      </c>
      <c r="AV67" s="216" t="s">
        <v>36</v>
      </c>
      <c r="AW67" s="217" t="s">
        <v>15</v>
      </c>
      <c r="AX67" s="215">
        <v>7348.4520000000002</v>
      </c>
      <c r="AY67" s="216" t="s">
        <v>307</v>
      </c>
      <c r="AZ67" s="217" t="s">
        <v>15</v>
      </c>
      <c r="BA67" s="215">
        <v>19041.70001</v>
      </c>
      <c r="BB67" s="148" t="s">
        <v>307</v>
      </c>
      <c r="BC67" s="149" t="s">
        <v>15</v>
      </c>
      <c r="BD67" s="160">
        <v>0</v>
      </c>
      <c r="BE67" s="148" t="s">
        <v>307</v>
      </c>
      <c r="BF67" s="149" t="s">
        <v>15</v>
      </c>
      <c r="BG67" s="158" t="s">
        <v>321</v>
      </c>
      <c r="BH67" s="148" t="s">
        <v>36</v>
      </c>
      <c r="BI67" s="149" t="s">
        <v>15</v>
      </c>
      <c r="BJ67" s="158">
        <v>34960.882010000001</v>
      </c>
      <c r="BK67" s="148" t="s">
        <v>307</v>
      </c>
      <c r="BL67" s="149" t="s">
        <v>15</v>
      </c>
      <c r="BM67" s="158" t="s">
        <v>321</v>
      </c>
      <c r="BN67" s="148" t="s">
        <v>36</v>
      </c>
      <c r="BO67" s="149" t="s">
        <v>15</v>
      </c>
      <c r="BP67" s="158">
        <v>3651</v>
      </c>
      <c r="BQ67" s="148" t="s">
        <v>307</v>
      </c>
      <c r="BR67" s="149" t="s">
        <v>15</v>
      </c>
      <c r="BS67" s="158">
        <v>12268.182000000001</v>
      </c>
      <c r="BT67" s="148" t="s">
        <v>307</v>
      </c>
      <c r="BU67" s="149" t="s">
        <v>15</v>
      </c>
      <c r="BV67" s="158">
        <v>19041.70001</v>
      </c>
      <c r="BW67" s="148" t="s">
        <v>307</v>
      </c>
      <c r="BX67" s="149" t="s">
        <v>15</v>
      </c>
      <c r="BY67" s="158">
        <v>0</v>
      </c>
      <c r="BZ67" s="148" t="s">
        <v>307</v>
      </c>
      <c r="CA67" s="149" t="s">
        <v>15</v>
      </c>
      <c r="CB67" s="158">
        <v>3021.46</v>
      </c>
      <c r="CC67" s="148" t="s">
        <v>307</v>
      </c>
      <c r="CD67" s="149" t="s">
        <v>15</v>
      </c>
      <c r="CE67" s="170" t="s">
        <v>321</v>
      </c>
      <c r="CF67" s="148" t="s">
        <v>30</v>
      </c>
      <c r="CG67" s="149" t="s">
        <v>15</v>
      </c>
      <c r="CH67" s="170" t="s">
        <v>321</v>
      </c>
      <c r="CI67" s="148" t="s">
        <v>30</v>
      </c>
      <c r="CJ67" s="149" t="s">
        <v>15</v>
      </c>
      <c r="CK67" s="170" t="s">
        <v>321</v>
      </c>
      <c r="CL67" s="148" t="s">
        <v>30</v>
      </c>
      <c r="CM67" s="149" t="s">
        <v>15</v>
      </c>
      <c r="CN67" s="170" t="s">
        <v>321</v>
      </c>
      <c r="CO67" s="148" t="s">
        <v>307</v>
      </c>
      <c r="CP67" s="149" t="s">
        <v>15</v>
      </c>
      <c r="CQ67" s="158">
        <v>12119.18</v>
      </c>
      <c r="CR67" s="148" t="s">
        <v>307</v>
      </c>
      <c r="CS67" s="84" t="s">
        <v>15</v>
      </c>
    </row>
    <row r="68" spans="1:97" ht="12" customHeight="1" x14ac:dyDescent="0.2">
      <c r="A68" s="81" t="s">
        <v>252</v>
      </c>
      <c r="B68" s="160">
        <f t="shared" si="0"/>
        <v>9100.99</v>
      </c>
      <c r="C68" s="148" t="s">
        <v>307</v>
      </c>
      <c r="D68" s="149" t="s">
        <v>15</v>
      </c>
      <c r="E68" s="160">
        <v>4062.5</v>
      </c>
      <c r="F68" s="148" t="s">
        <v>307</v>
      </c>
      <c r="G68" s="149" t="s">
        <v>15</v>
      </c>
      <c r="H68" s="158">
        <v>5038.49</v>
      </c>
      <c r="I68" s="148" t="s">
        <v>307</v>
      </c>
      <c r="J68" s="149" t="s">
        <v>15</v>
      </c>
      <c r="K68" s="158">
        <v>0</v>
      </c>
      <c r="L68" s="148" t="s">
        <v>307</v>
      </c>
      <c r="M68" s="149" t="s">
        <v>15</v>
      </c>
      <c r="N68" s="158" t="s">
        <v>321</v>
      </c>
      <c r="O68" s="148" t="s">
        <v>36</v>
      </c>
      <c r="P68" s="149" t="s">
        <v>15</v>
      </c>
      <c r="Q68" s="158">
        <v>4071.96</v>
      </c>
      <c r="R68" s="148" t="s">
        <v>307</v>
      </c>
      <c r="S68" s="149" t="s">
        <v>15</v>
      </c>
      <c r="T68" s="215" t="s">
        <v>321</v>
      </c>
      <c r="U68" s="216" t="s">
        <v>307</v>
      </c>
      <c r="V68" s="217" t="s">
        <v>15</v>
      </c>
      <c r="W68" s="215" t="s">
        <v>321</v>
      </c>
      <c r="X68" s="216" t="s">
        <v>307</v>
      </c>
      <c r="Y68" s="217" t="s">
        <v>15</v>
      </c>
      <c r="Z68" s="215" t="s">
        <v>321</v>
      </c>
      <c r="AA68" s="216" t="s">
        <v>307</v>
      </c>
      <c r="AB68" s="217" t="s">
        <v>15</v>
      </c>
      <c r="AC68" s="215" t="s">
        <v>321</v>
      </c>
      <c r="AD68" s="216" t="s">
        <v>307</v>
      </c>
      <c r="AE68" s="217" t="s">
        <v>15</v>
      </c>
      <c r="AF68" s="215" t="s">
        <v>321</v>
      </c>
      <c r="AG68" s="216" t="s">
        <v>307</v>
      </c>
      <c r="AH68" s="217" t="s">
        <v>15</v>
      </c>
      <c r="AI68" s="215" t="s">
        <v>321</v>
      </c>
      <c r="AJ68" s="216" t="s">
        <v>307</v>
      </c>
      <c r="AK68" s="217" t="s">
        <v>15</v>
      </c>
      <c r="AL68" s="215" t="s">
        <v>321</v>
      </c>
      <c r="AM68" s="148" t="s">
        <v>307</v>
      </c>
      <c r="AN68" s="149" t="s">
        <v>15</v>
      </c>
      <c r="AO68" s="160">
        <f t="shared" si="1"/>
        <v>26855.850709999999</v>
      </c>
      <c r="AP68" s="148" t="s">
        <v>307</v>
      </c>
      <c r="AQ68" s="149" t="s">
        <v>15</v>
      </c>
      <c r="AR68" s="158" t="s">
        <v>321</v>
      </c>
      <c r="AS68" s="148" t="s">
        <v>36</v>
      </c>
      <c r="AT68" s="149" t="s">
        <v>15</v>
      </c>
      <c r="AU68" s="215" t="s">
        <v>321</v>
      </c>
      <c r="AV68" s="216" t="s">
        <v>36</v>
      </c>
      <c r="AW68" s="217" t="s">
        <v>15</v>
      </c>
      <c r="AX68" s="215">
        <v>7665.6719999999996</v>
      </c>
      <c r="AY68" s="216" t="s">
        <v>307</v>
      </c>
      <c r="AZ68" s="217" t="s">
        <v>15</v>
      </c>
      <c r="BA68" s="215">
        <v>19190.17871</v>
      </c>
      <c r="BB68" s="148" t="s">
        <v>307</v>
      </c>
      <c r="BC68" s="149" t="s">
        <v>15</v>
      </c>
      <c r="BD68" s="160">
        <v>0</v>
      </c>
      <c r="BE68" s="148" t="s">
        <v>307</v>
      </c>
      <c r="BF68" s="149" t="s">
        <v>15</v>
      </c>
      <c r="BG68" s="158" t="s">
        <v>321</v>
      </c>
      <c r="BH68" s="148" t="s">
        <v>36</v>
      </c>
      <c r="BI68" s="149" t="s">
        <v>15</v>
      </c>
      <c r="BJ68" s="158">
        <v>35956.840709999997</v>
      </c>
      <c r="BK68" s="148" t="s">
        <v>307</v>
      </c>
      <c r="BL68" s="149" t="s">
        <v>15</v>
      </c>
      <c r="BM68" s="158" t="s">
        <v>321</v>
      </c>
      <c r="BN68" s="148" t="s">
        <v>36</v>
      </c>
      <c r="BO68" s="149" t="s">
        <v>15</v>
      </c>
      <c r="BP68" s="158">
        <v>4062.5</v>
      </c>
      <c r="BQ68" s="148" t="s">
        <v>307</v>
      </c>
      <c r="BR68" s="149" t="s">
        <v>15</v>
      </c>
      <c r="BS68" s="158">
        <v>12704.162</v>
      </c>
      <c r="BT68" s="148" t="s">
        <v>307</v>
      </c>
      <c r="BU68" s="149" t="s">
        <v>15</v>
      </c>
      <c r="BV68" s="158">
        <v>19190.17871</v>
      </c>
      <c r="BW68" s="148" t="s">
        <v>307</v>
      </c>
      <c r="BX68" s="149" t="s">
        <v>15</v>
      </c>
      <c r="BY68" s="158">
        <v>0</v>
      </c>
      <c r="BZ68" s="148" t="s">
        <v>307</v>
      </c>
      <c r="CA68" s="149" t="s">
        <v>15</v>
      </c>
      <c r="CB68" s="158">
        <v>4071.96</v>
      </c>
      <c r="CC68" s="148" t="s">
        <v>307</v>
      </c>
      <c r="CD68" s="149" t="s">
        <v>15</v>
      </c>
      <c r="CE68" s="170" t="s">
        <v>321</v>
      </c>
      <c r="CF68" s="148" t="s">
        <v>30</v>
      </c>
      <c r="CG68" s="149" t="s">
        <v>15</v>
      </c>
      <c r="CH68" s="170" t="s">
        <v>321</v>
      </c>
      <c r="CI68" s="148" t="s">
        <v>30</v>
      </c>
      <c r="CJ68" s="149" t="s">
        <v>15</v>
      </c>
      <c r="CK68" s="170" t="s">
        <v>321</v>
      </c>
      <c r="CL68" s="148" t="s">
        <v>30</v>
      </c>
      <c r="CM68" s="149" t="s">
        <v>15</v>
      </c>
      <c r="CN68" s="170" t="s">
        <v>321</v>
      </c>
      <c r="CO68" s="148" t="s">
        <v>307</v>
      </c>
      <c r="CP68" s="149" t="s">
        <v>15</v>
      </c>
      <c r="CQ68" s="158">
        <v>12562.58</v>
      </c>
      <c r="CR68" s="148" t="s">
        <v>307</v>
      </c>
      <c r="CS68" s="84" t="s">
        <v>15</v>
      </c>
    </row>
    <row r="69" spans="1:97" ht="12" customHeight="1" x14ac:dyDescent="0.2">
      <c r="A69" s="81" t="s">
        <v>253</v>
      </c>
      <c r="B69" s="160">
        <f t="shared" si="0"/>
        <v>13217.490000000002</v>
      </c>
      <c r="C69" s="148" t="s">
        <v>307</v>
      </c>
      <c r="D69" s="149" t="s">
        <v>15</v>
      </c>
      <c r="E69" s="160">
        <v>4624.8</v>
      </c>
      <c r="F69" s="148" t="s">
        <v>307</v>
      </c>
      <c r="G69" s="149" t="s">
        <v>15</v>
      </c>
      <c r="H69" s="158">
        <v>8592.69</v>
      </c>
      <c r="I69" s="148" t="s">
        <v>307</v>
      </c>
      <c r="J69" s="149" t="s">
        <v>15</v>
      </c>
      <c r="K69" s="158">
        <v>0</v>
      </c>
      <c r="L69" s="148" t="s">
        <v>307</v>
      </c>
      <c r="M69" s="149" t="s">
        <v>15</v>
      </c>
      <c r="N69" s="158" t="s">
        <v>321</v>
      </c>
      <c r="O69" s="148" t="s">
        <v>36</v>
      </c>
      <c r="P69" s="149" t="s">
        <v>15</v>
      </c>
      <c r="Q69" s="158">
        <v>1589.66</v>
      </c>
      <c r="R69" s="148" t="s">
        <v>307</v>
      </c>
      <c r="S69" s="149" t="s">
        <v>15</v>
      </c>
      <c r="T69" s="215" t="s">
        <v>321</v>
      </c>
      <c r="U69" s="216" t="s">
        <v>307</v>
      </c>
      <c r="V69" s="217" t="s">
        <v>15</v>
      </c>
      <c r="W69" s="215" t="s">
        <v>321</v>
      </c>
      <c r="X69" s="216" t="s">
        <v>307</v>
      </c>
      <c r="Y69" s="217" t="s">
        <v>15</v>
      </c>
      <c r="Z69" s="215" t="s">
        <v>321</v>
      </c>
      <c r="AA69" s="216" t="s">
        <v>307</v>
      </c>
      <c r="AB69" s="217" t="s">
        <v>15</v>
      </c>
      <c r="AC69" s="215" t="s">
        <v>321</v>
      </c>
      <c r="AD69" s="216" t="s">
        <v>307</v>
      </c>
      <c r="AE69" s="217" t="s">
        <v>15</v>
      </c>
      <c r="AF69" s="215" t="s">
        <v>321</v>
      </c>
      <c r="AG69" s="216" t="s">
        <v>307</v>
      </c>
      <c r="AH69" s="217" t="s">
        <v>15</v>
      </c>
      <c r="AI69" s="215" t="s">
        <v>321</v>
      </c>
      <c r="AJ69" s="216" t="s">
        <v>307</v>
      </c>
      <c r="AK69" s="217" t="s">
        <v>15</v>
      </c>
      <c r="AL69" s="215" t="s">
        <v>321</v>
      </c>
      <c r="AM69" s="148" t="s">
        <v>307</v>
      </c>
      <c r="AN69" s="149" t="s">
        <v>15</v>
      </c>
      <c r="AO69" s="160">
        <f t="shared" si="1"/>
        <v>27592.779949999996</v>
      </c>
      <c r="AP69" s="148" t="s">
        <v>307</v>
      </c>
      <c r="AQ69" s="149" t="s">
        <v>15</v>
      </c>
      <c r="AR69" s="158" t="s">
        <v>321</v>
      </c>
      <c r="AS69" s="148" t="s">
        <v>36</v>
      </c>
      <c r="AT69" s="149" t="s">
        <v>15</v>
      </c>
      <c r="AU69" s="215" t="s">
        <v>321</v>
      </c>
      <c r="AV69" s="216" t="s">
        <v>36</v>
      </c>
      <c r="AW69" s="217" t="s">
        <v>15</v>
      </c>
      <c r="AX69" s="215">
        <v>7715.2939999999999</v>
      </c>
      <c r="AY69" s="216" t="s">
        <v>307</v>
      </c>
      <c r="AZ69" s="217" t="s">
        <v>15</v>
      </c>
      <c r="BA69" s="215">
        <v>19877.485949999998</v>
      </c>
      <c r="BB69" s="148" t="s">
        <v>307</v>
      </c>
      <c r="BC69" s="149" t="s">
        <v>15</v>
      </c>
      <c r="BD69" s="160">
        <v>0</v>
      </c>
      <c r="BE69" s="148" t="s">
        <v>307</v>
      </c>
      <c r="BF69" s="149" t="s">
        <v>15</v>
      </c>
      <c r="BG69" s="158" t="s">
        <v>321</v>
      </c>
      <c r="BH69" s="148" t="s">
        <v>36</v>
      </c>
      <c r="BI69" s="149" t="s">
        <v>15</v>
      </c>
      <c r="BJ69" s="158">
        <v>40810.269950000002</v>
      </c>
      <c r="BK69" s="148" t="s">
        <v>307</v>
      </c>
      <c r="BL69" s="149" t="s">
        <v>15</v>
      </c>
      <c r="BM69" s="158" t="s">
        <v>321</v>
      </c>
      <c r="BN69" s="148" t="s">
        <v>36</v>
      </c>
      <c r="BO69" s="149" t="s">
        <v>15</v>
      </c>
      <c r="BP69" s="158">
        <v>4624.8</v>
      </c>
      <c r="BQ69" s="148" t="s">
        <v>307</v>
      </c>
      <c r="BR69" s="149" t="s">
        <v>15</v>
      </c>
      <c r="BS69" s="158">
        <v>16307.984</v>
      </c>
      <c r="BT69" s="148" t="s">
        <v>307</v>
      </c>
      <c r="BU69" s="149" t="s">
        <v>15</v>
      </c>
      <c r="BV69" s="158">
        <v>19877.485949999998</v>
      </c>
      <c r="BW69" s="148" t="s">
        <v>307</v>
      </c>
      <c r="BX69" s="149" t="s">
        <v>15</v>
      </c>
      <c r="BY69" s="158">
        <v>0</v>
      </c>
      <c r="BZ69" s="148" t="s">
        <v>307</v>
      </c>
      <c r="CA69" s="149" t="s">
        <v>15</v>
      </c>
      <c r="CB69" s="158">
        <v>1589.66</v>
      </c>
      <c r="CC69" s="148" t="s">
        <v>307</v>
      </c>
      <c r="CD69" s="149" t="s">
        <v>15</v>
      </c>
      <c r="CE69" s="170" t="s">
        <v>321</v>
      </c>
      <c r="CF69" s="148" t="s">
        <v>30</v>
      </c>
      <c r="CG69" s="149" t="s">
        <v>15</v>
      </c>
      <c r="CH69" s="170" t="s">
        <v>321</v>
      </c>
      <c r="CI69" s="148" t="s">
        <v>30</v>
      </c>
      <c r="CJ69" s="149" t="s">
        <v>15</v>
      </c>
      <c r="CK69" s="170" t="s">
        <v>321</v>
      </c>
      <c r="CL69" s="148" t="s">
        <v>30</v>
      </c>
      <c r="CM69" s="149" t="s">
        <v>15</v>
      </c>
      <c r="CN69" s="170" t="s">
        <v>321</v>
      </c>
      <c r="CO69" s="148" t="s">
        <v>307</v>
      </c>
      <c r="CP69" s="149" t="s">
        <v>15</v>
      </c>
      <c r="CQ69" s="158">
        <v>15837.7</v>
      </c>
      <c r="CR69" s="148" t="s">
        <v>307</v>
      </c>
      <c r="CS69" s="84" t="s">
        <v>15</v>
      </c>
    </row>
    <row r="70" spans="1:97" ht="12" customHeight="1" x14ac:dyDescent="0.2">
      <c r="A70" s="81" t="s">
        <v>254</v>
      </c>
      <c r="B70" s="160">
        <f t="shared" ref="B70:B101" si="2">IF(OR(
     ISBLANK(K70),K70="NaN",
     ISBLANK(H70),H70="NaN"),
  "NaN", SUM(E70,K70,H70)
)</f>
        <v>11091.189999999999</v>
      </c>
      <c r="C70" s="148" t="s">
        <v>307</v>
      </c>
      <c r="D70" s="149" t="s">
        <v>15</v>
      </c>
      <c r="E70" s="160">
        <v>4466.7</v>
      </c>
      <c r="F70" s="148" t="s">
        <v>307</v>
      </c>
      <c r="G70" s="149" t="s">
        <v>15</v>
      </c>
      <c r="H70" s="158">
        <v>6624.49</v>
      </c>
      <c r="I70" s="148" t="s">
        <v>307</v>
      </c>
      <c r="J70" s="149" t="s">
        <v>15</v>
      </c>
      <c r="K70" s="158">
        <v>0</v>
      </c>
      <c r="L70" s="148" t="s">
        <v>307</v>
      </c>
      <c r="M70" s="149" t="s">
        <v>15</v>
      </c>
      <c r="N70" s="158" t="s">
        <v>321</v>
      </c>
      <c r="O70" s="148" t="s">
        <v>36</v>
      </c>
      <c r="P70" s="149" t="s">
        <v>15</v>
      </c>
      <c r="Q70" s="158">
        <v>2572.08</v>
      </c>
      <c r="R70" s="148" t="s">
        <v>307</v>
      </c>
      <c r="S70" s="149" t="s">
        <v>15</v>
      </c>
      <c r="T70" s="215" t="s">
        <v>321</v>
      </c>
      <c r="U70" s="216" t="s">
        <v>307</v>
      </c>
      <c r="V70" s="217" t="s">
        <v>15</v>
      </c>
      <c r="W70" s="215" t="s">
        <v>321</v>
      </c>
      <c r="X70" s="216" t="s">
        <v>307</v>
      </c>
      <c r="Y70" s="217" t="s">
        <v>15</v>
      </c>
      <c r="Z70" s="215" t="s">
        <v>321</v>
      </c>
      <c r="AA70" s="216" t="s">
        <v>307</v>
      </c>
      <c r="AB70" s="217" t="s">
        <v>15</v>
      </c>
      <c r="AC70" s="215" t="s">
        <v>321</v>
      </c>
      <c r="AD70" s="216" t="s">
        <v>307</v>
      </c>
      <c r="AE70" s="217" t="s">
        <v>15</v>
      </c>
      <c r="AF70" s="215" t="s">
        <v>321</v>
      </c>
      <c r="AG70" s="216" t="s">
        <v>307</v>
      </c>
      <c r="AH70" s="217" t="s">
        <v>15</v>
      </c>
      <c r="AI70" s="215" t="s">
        <v>321</v>
      </c>
      <c r="AJ70" s="216" t="s">
        <v>307</v>
      </c>
      <c r="AK70" s="217" t="s">
        <v>15</v>
      </c>
      <c r="AL70" s="215" t="s">
        <v>321</v>
      </c>
      <c r="AM70" s="148" t="s">
        <v>307</v>
      </c>
      <c r="AN70" s="149" t="s">
        <v>15</v>
      </c>
      <c r="AO70" s="160">
        <f t="shared" si="1"/>
        <v>28802.839390000001</v>
      </c>
      <c r="AP70" s="148" t="s">
        <v>307</v>
      </c>
      <c r="AQ70" s="149" t="s">
        <v>15</v>
      </c>
      <c r="AR70" s="158" t="s">
        <v>321</v>
      </c>
      <c r="AS70" s="148" t="s">
        <v>36</v>
      </c>
      <c r="AT70" s="149" t="s">
        <v>15</v>
      </c>
      <c r="AU70" s="215" t="s">
        <v>321</v>
      </c>
      <c r="AV70" s="216" t="s">
        <v>36</v>
      </c>
      <c r="AW70" s="217" t="s">
        <v>15</v>
      </c>
      <c r="AX70" s="215">
        <v>7737.1220000000003</v>
      </c>
      <c r="AY70" s="216" t="s">
        <v>307</v>
      </c>
      <c r="AZ70" s="217" t="s">
        <v>15</v>
      </c>
      <c r="BA70" s="215">
        <v>21065.717390000002</v>
      </c>
      <c r="BB70" s="148" t="s">
        <v>307</v>
      </c>
      <c r="BC70" s="149" t="s">
        <v>15</v>
      </c>
      <c r="BD70" s="160">
        <v>0</v>
      </c>
      <c r="BE70" s="148" t="s">
        <v>307</v>
      </c>
      <c r="BF70" s="149" t="s">
        <v>15</v>
      </c>
      <c r="BG70" s="158" t="s">
        <v>321</v>
      </c>
      <c r="BH70" s="148" t="s">
        <v>36</v>
      </c>
      <c r="BI70" s="149" t="s">
        <v>15</v>
      </c>
      <c r="BJ70" s="158">
        <v>39894.029390000003</v>
      </c>
      <c r="BK70" s="148" t="s">
        <v>307</v>
      </c>
      <c r="BL70" s="149" t="s">
        <v>15</v>
      </c>
      <c r="BM70" s="158" t="s">
        <v>321</v>
      </c>
      <c r="BN70" s="148" t="s">
        <v>36</v>
      </c>
      <c r="BO70" s="149" t="s">
        <v>15</v>
      </c>
      <c r="BP70" s="158">
        <v>4466.7</v>
      </c>
      <c r="BQ70" s="148" t="s">
        <v>307</v>
      </c>
      <c r="BR70" s="149" t="s">
        <v>15</v>
      </c>
      <c r="BS70" s="158">
        <v>14361.611999999999</v>
      </c>
      <c r="BT70" s="148" t="s">
        <v>307</v>
      </c>
      <c r="BU70" s="149" t="s">
        <v>15</v>
      </c>
      <c r="BV70" s="158">
        <v>21065.717390000002</v>
      </c>
      <c r="BW70" s="148" t="s">
        <v>307</v>
      </c>
      <c r="BX70" s="149" t="s">
        <v>15</v>
      </c>
      <c r="BY70" s="158">
        <v>0</v>
      </c>
      <c r="BZ70" s="148" t="s">
        <v>307</v>
      </c>
      <c r="CA70" s="149" t="s">
        <v>15</v>
      </c>
      <c r="CB70" s="158">
        <v>2572.08</v>
      </c>
      <c r="CC70" s="148" t="s">
        <v>307</v>
      </c>
      <c r="CD70" s="149" t="s">
        <v>15</v>
      </c>
      <c r="CE70" s="170" t="s">
        <v>321</v>
      </c>
      <c r="CF70" s="148" t="s">
        <v>30</v>
      </c>
      <c r="CG70" s="149" t="s">
        <v>15</v>
      </c>
      <c r="CH70" s="170" t="s">
        <v>321</v>
      </c>
      <c r="CI70" s="148" t="s">
        <v>30</v>
      </c>
      <c r="CJ70" s="149" t="s">
        <v>15</v>
      </c>
      <c r="CK70" s="170" t="s">
        <v>321</v>
      </c>
      <c r="CL70" s="148" t="s">
        <v>30</v>
      </c>
      <c r="CM70" s="149" t="s">
        <v>15</v>
      </c>
      <c r="CN70" s="170" t="s">
        <v>321</v>
      </c>
      <c r="CO70" s="148" t="s">
        <v>307</v>
      </c>
      <c r="CP70" s="149" t="s">
        <v>15</v>
      </c>
      <c r="CQ70" s="158">
        <v>14387.64</v>
      </c>
      <c r="CR70" s="148" t="s">
        <v>307</v>
      </c>
      <c r="CS70" s="84" t="s">
        <v>15</v>
      </c>
    </row>
    <row r="71" spans="1:97" ht="12" customHeight="1" x14ac:dyDescent="0.2">
      <c r="A71" s="81" t="s">
        <v>255</v>
      </c>
      <c r="B71" s="160">
        <f t="shared" si="2"/>
        <v>11279.08</v>
      </c>
      <c r="C71" s="148" t="s">
        <v>307</v>
      </c>
      <c r="D71" s="149" t="s">
        <v>15</v>
      </c>
      <c r="E71" s="160">
        <v>4502.5</v>
      </c>
      <c r="F71" s="148" t="s">
        <v>307</v>
      </c>
      <c r="G71" s="149" t="s">
        <v>15</v>
      </c>
      <c r="H71" s="158">
        <v>6776.58</v>
      </c>
      <c r="I71" s="148" t="s">
        <v>307</v>
      </c>
      <c r="J71" s="149" t="s">
        <v>15</v>
      </c>
      <c r="K71" s="158">
        <v>0</v>
      </c>
      <c r="L71" s="148" t="s">
        <v>307</v>
      </c>
      <c r="M71" s="149" t="s">
        <v>15</v>
      </c>
      <c r="N71" s="158" t="s">
        <v>321</v>
      </c>
      <c r="O71" s="148" t="s">
        <v>36</v>
      </c>
      <c r="P71" s="149" t="s">
        <v>15</v>
      </c>
      <c r="Q71" s="158">
        <v>1577.66</v>
      </c>
      <c r="R71" s="148" t="s">
        <v>307</v>
      </c>
      <c r="S71" s="149" t="s">
        <v>15</v>
      </c>
      <c r="T71" s="215" t="s">
        <v>321</v>
      </c>
      <c r="U71" s="216" t="s">
        <v>307</v>
      </c>
      <c r="V71" s="217" t="s">
        <v>15</v>
      </c>
      <c r="W71" s="215" t="s">
        <v>321</v>
      </c>
      <c r="X71" s="216" t="s">
        <v>307</v>
      </c>
      <c r="Y71" s="217" t="s">
        <v>15</v>
      </c>
      <c r="Z71" s="215" t="s">
        <v>321</v>
      </c>
      <c r="AA71" s="216" t="s">
        <v>307</v>
      </c>
      <c r="AB71" s="217" t="s">
        <v>15</v>
      </c>
      <c r="AC71" s="215" t="s">
        <v>321</v>
      </c>
      <c r="AD71" s="216" t="s">
        <v>307</v>
      </c>
      <c r="AE71" s="217" t="s">
        <v>15</v>
      </c>
      <c r="AF71" s="215" t="s">
        <v>321</v>
      </c>
      <c r="AG71" s="216" t="s">
        <v>307</v>
      </c>
      <c r="AH71" s="217" t="s">
        <v>15</v>
      </c>
      <c r="AI71" s="215" t="s">
        <v>321</v>
      </c>
      <c r="AJ71" s="216" t="s">
        <v>307</v>
      </c>
      <c r="AK71" s="217" t="s">
        <v>15</v>
      </c>
      <c r="AL71" s="215" t="s">
        <v>321</v>
      </c>
      <c r="AM71" s="148" t="s">
        <v>307</v>
      </c>
      <c r="AN71" s="149" t="s">
        <v>15</v>
      </c>
      <c r="AO71" s="160">
        <f t="shared" si="1"/>
        <v>30630.5213</v>
      </c>
      <c r="AP71" s="148" t="s">
        <v>307</v>
      </c>
      <c r="AQ71" s="149" t="s">
        <v>15</v>
      </c>
      <c r="AR71" s="158" t="s">
        <v>321</v>
      </c>
      <c r="AS71" s="148" t="s">
        <v>36</v>
      </c>
      <c r="AT71" s="149" t="s">
        <v>15</v>
      </c>
      <c r="AU71" s="215" t="s">
        <v>321</v>
      </c>
      <c r="AV71" s="216" t="s">
        <v>36</v>
      </c>
      <c r="AW71" s="217" t="s">
        <v>15</v>
      </c>
      <c r="AX71" s="215">
        <v>8809.8050000000003</v>
      </c>
      <c r="AY71" s="216" t="s">
        <v>307</v>
      </c>
      <c r="AZ71" s="217" t="s">
        <v>15</v>
      </c>
      <c r="BA71" s="215">
        <v>21820.7163</v>
      </c>
      <c r="BB71" s="148" t="s">
        <v>307</v>
      </c>
      <c r="BC71" s="149" t="s">
        <v>15</v>
      </c>
      <c r="BD71" s="160">
        <v>0</v>
      </c>
      <c r="BE71" s="148" t="s">
        <v>307</v>
      </c>
      <c r="BF71" s="149" t="s">
        <v>15</v>
      </c>
      <c r="BG71" s="158" t="s">
        <v>321</v>
      </c>
      <c r="BH71" s="148" t="s">
        <v>36</v>
      </c>
      <c r="BI71" s="149" t="s">
        <v>15</v>
      </c>
      <c r="BJ71" s="158">
        <v>41909.601300000002</v>
      </c>
      <c r="BK71" s="148" t="s">
        <v>307</v>
      </c>
      <c r="BL71" s="149" t="s">
        <v>15</v>
      </c>
      <c r="BM71" s="158" t="s">
        <v>321</v>
      </c>
      <c r="BN71" s="148" t="s">
        <v>36</v>
      </c>
      <c r="BO71" s="149" t="s">
        <v>15</v>
      </c>
      <c r="BP71" s="158">
        <v>4502.5</v>
      </c>
      <c r="BQ71" s="148" t="s">
        <v>307</v>
      </c>
      <c r="BR71" s="149" t="s">
        <v>15</v>
      </c>
      <c r="BS71" s="158">
        <v>15586.385</v>
      </c>
      <c r="BT71" s="148" t="s">
        <v>307</v>
      </c>
      <c r="BU71" s="149" t="s">
        <v>15</v>
      </c>
      <c r="BV71" s="158">
        <v>21820.7163</v>
      </c>
      <c r="BW71" s="148" t="s">
        <v>307</v>
      </c>
      <c r="BX71" s="149" t="s">
        <v>15</v>
      </c>
      <c r="BY71" s="158">
        <v>0</v>
      </c>
      <c r="BZ71" s="148" t="s">
        <v>307</v>
      </c>
      <c r="CA71" s="149" t="s">
        <v>15</v>
      </c>
      <c r="CB71" s="158">
        <v>1577.66</v>
      </c>
      <c r="CC71" s="148" t="s">
        <v>307</v>
      </c>
      <c r="CD71" s="149" t="s">
        <v>15</v>
      </c>
      <c r="CE71" s="170" t="s">
        <v>321</v>
      </c>
      <c r="CF71" s="148" t="s">
        <v>30</v>
      </c>
      <c r="CG71" s="149" t="s">
        <v>15</v>
      </c>
      <c r="CH71" s="170" t="s">
        <v>321</v>
      </c>
      <c r="CI71" s="148" t="s">
        <v>30</v>
      </c>
      <c r="CJ71" s="149" t="s">
        <v>15</v>
      </c>
      <c r="CK71" s="170" t="s">
        <v>321</v>
      </c>
      <c r="CL71" s="148" t="s">
        <v>30</v>
      </c>
      <c r="CM71" s="149" t="s">
        <v>15</v>
      </c>
      <c r="CN71" s="170" t="s">
        <v>321</v>
      </c>
      <c r="CO71" s="148" t="s">
        <v>307</v>
      </c>
      <c r="CP71" s="149" t="s">
        <v>15</v>
      </c>
      <c r="CQ71" s="158">
        <v>15613.8</v>
      </c>
      <c r="CR71" s="148" t="s">
        <v>307</v>
      </c>
      <c r="CS71" s="84" t="s">
        <v>15</v>
      </c>
    </row>
    <row r="72" spans="1:97" ht="12" customHeight="1" x14ac:dyDescent="0.2">
      <c r="A72" s="81" t="s">
        <v>256</v>
      </c>
      <c r="B72" s="160">
        <f t="shared" si="2"/>
        <v>8905.9</v>
      </c>
      <c r="C72" s="148" t="s">
        <v>307</v>
      </c>
      <c r="D72" s="149" t="s">
        <v>15</v>
      </c>
      <c r="E72" s="160">
        <v>4551.7</v>
      </c>
      <c r="F72" s="148" t="s">
        <v>307</v>
      </c>
      <c r="G72" s="149" t="s">
        <v>15</v>
      </c>
      <c r="H72" s="158">
        <v>4354.2</v>
      </c>
      <c r="I72" s="148" t="s">
        <v>307</v>
      </c>
      <c r="J72" s="149" t="s">
        <v>15</v>
      </c>
      <c r="K72" s="158">
        <v>0</v>
      </c>
      <c r="L72" s="148" t="s">
        <v>307</v>
      </c>
      <c r="M72" s="149" t="s">
        <v>15</v>
      </c>
      <c r="N72" s="158" t="s">
        <v>321</v>
      </c>
      <c r="O72" s="148" t="s">
        <v>36</v>
      </c>
      <c r="P72" s="149" t="s">
        <v>15</v>
      </c>
      <c r="Q72" s="158">
        <v>1495.86</v>
      </c>
      <c r="R72" s="148" t="s">
        <v>307</v>
      </c>
      <c r="S72" s="149" t="s">
        <v>15</v>
      </c>
      <c r="T72" s="215" t="s">
        <v>321</v>
      </c>
      <c r="U72" s="216" t="s">
        <v>307</v>
      </c>
      <c r="V72" s="217" t="s">
        <v>15</v>
      </c>
      <c r="W72" s="215" t="s">
        <v>321</v>
      </c>
      <c r="X72" s="216" t="s">
        <v>307</v>
      </c>
      <c r="Y72" s="217" t="s">
        <v>15</v>
      </c>
      <c r="Z72" s="215" t="s">
        <v>321</v>
      </c>
      <c r="AA72" s="216" t="s">
        <v>307</v>
      </c>
      <c r="AB72" s="217" t="s">
        <v>15</v>
      </c>
      <c r="AC72" s="215" t="s">
        <v>321</v>
      </c>
      <c r="AD72" s="216" t="s">
        <v>307</v>
      </c>
      <c r="AE72" s="217" t="s">
        <v>15</v>
      </c>
      <c r="AF72" s="215" t="s">
        <v>321</v>
      </c>
      <c r="AG72" s="216" t="s">
        <v>307</v>
      </c>
      <c r="AH72" s="217" t="s">
        <v>15</v>
      </c>
      <c r="AI72" s="215" t="s">
        <v>321</v>
      </c>
      <c r="AJ72" s="216" t="s">
        <v>307</v>
      </c>
      <c r="AK72" s="217" t="s">
        <v>15</v>
      </c>
      <c r="AL72" s="215" t="s">
        <v>321</v>
      </c>
      <c r="AM72" s="148" t="s">
        <v>307</v>
      </c>
      <c r="AN72" s="149" t="s">
        <v>15</v>
      </c>
      <c r="AO72" s="160">
        <f t="shared" si="1"/>
        <v>34010.797019999998</v>
      </c>
      <c r="AP72" s="148" t="s">
        <v>307</v>
      </c>
      <c r="AQ72" s="149" t="s">
        <v>15</v>
      </c>
      <c r="AR72" s="158" t="s">
        <v>321</v>
      </c>
      <c r="AS72" s="148" t="s">
        <v>36</v>
      </c>
      <c r="AT72" s="149" t="s">
        <v>15</v>
      </c>
      <c r="AU72" s="215" t="s">
        <v>321</v>
      </c>
      <c r="AV72" s="216" t="s">
        <v>36</v>
      </c>
      <c r="AW72" s="217" t="s">
        <v>15</v>
      </c>
      <c r="AX72" s="215">
        <v>11458.995000000001</v>
      </c>
      <c r="AY72" s="216" t="s">
        <v>307</v>
      </c>
      <c r="AZ72" s="217" t="s">
        <v>15</v>
      </c>
      <c r="BA72" s="215">
        <v>22551.802019999999</v>
      </c>
      <c r="BB72" s="148" t="s">
        <v>307</v>
      </c>
      <c r="BC72" s="149" t="s">
        <v>15</v>
      </c>
      <c r="BD72" s="160">
        <v>0</v>
      </c>
      <c r="BE72" s="148" t="s">
        <v>307</v>
      </c>
      <c r="BF72" s="149" t="s">
        <v>15</v>
      </c>
      <c r="BG72" s="158" t="s">
        <v>321</v>
      </c>
      <c r="BH72" s="148" t="s">
        <v>36</v>
      </c>
      <c r="BI72" s="149" t="s">
        <v>15</v>
      </c>
      <c r="BJ72" s="158">
        <v>42916.69702</v>
      </c>
      <c r="BK72" s="148" t="s">
        <v>307</v>
      </c>
      <c r="BL72" s="149" t="s">
        <v>15</v>
      </c>
      <c r="BM72" s="158" t="s">
        <v>321</v>
      </c>
      <c r="BN72" s="148" t="s">
        <v>36</v>
      </c>
      <c r="BO72" s="149" t="s">
        <v>15</v>
      </c>
      <c r="BP72" s="158">
        <v>4551.7</v>
      </c>
      <c r="BQ72" s="148" t="s">
        <v>307</v>
      </c>
      <c r="BR72" s="149" t="s">
        <v>15</v>
      </c>
      <c r="BS72" s="158">
        <v>15813.195</v>
      </c>
      <c r="BT72" s="148" t="s">
        <v>307</v>
      </c>
      <c r="BU72" s="149" t="s">
        <v>15</v>
      </c>
      <c r="BV72" s="158">
        <v>22551.802019999999</v>
      </c>
      <c r="BW72" s="148" t="s">
        <v>307</v>
      </c>
      <c r="BX72" s="149" t="s">
        <v>15</v>
      </c>
      <c r="BY72" s="158">
        <v>0</v>
      </c>
      <c r="BZ72" s="148" t="s">
        <v>307</v>
      </c>
      <c r="CA72" s="149" t="s">
        <v>15</v>
      </c>
      <c r="CB72" s="158">
        <v>1495.86</v>
      </c>
      <c r="CC72" s="148" t="s">
        <v>307</v>
      </c>
      <c r="CD72" s="149" t="s">
        <v>15</v>
      </c>
      <c r="CE72" s="170" t="s">
        <v>321</v>
      </c>
      <c r="CF72" s="148" t="s">
        <v>30</v>
      </c>
      <c r="CG72" s="149" t="s">
        <v>15</v>
      </c>
      <c r="CH72" s="170" t="s">
        <v>321</v>
      </c>
      <c r="CI72" s="148" t="s">
        <v>30</v>
      </c>
      <c r="CJ72" s="149" t="s">
        <v>15</v>
      </c>
      <c r="CK72" s="170" t="s">
        <v>321</v>
      </c>
      <c r="CL72" s="148" t="s">
        <v>30</v>
      </c>
      <c r="CM72" s="149" t="s">
        <v>15</v>
      </c>
      <c r="CN72" s="170" t="s">
        <v>321</v>
      </c>
      <c r="CO72" s="148" t="s">
        <v>307</v>
      </c>
      <c r="CP72" s="149" t="s">
        <v>15</v>
      </c>
      <c r="CQ72" s="158">
        <v>15930.34</v>
      </c>
      <c r="CR72" s="148" t="s">
        <v>307</v>
      </c>
      <c r="CS72" s="84" t="s">
        <v>15</v>
      </c>
    </row>
    <row r="73" spans="1:97" ht="12" customHeight="1" x14ac:dyDescent="0.2">
      <c r="A73" s="81" t="s">
        <v>257</v>
      </c>
      <c r="B73" s="160">
        <f t="shared" si="2"/>
        <v>9164.2900000000009</v>
      </c>
      <c r="C73" s="148" t="s">
        <v>307</v>
      </c>
      <c r="D73" s="149" t="s">
        <v>15</v>
      </c>
      <c r="E73" s="160">
        <v>4979.1000000000004</v>
      </c>
      <c r="F73" s="148" t="s">
        <v>307</v>
      </c>
      <c r="G73" s="149" t="s">
        <v>15</v>
      </c>
      <c r="H73" s="158">
        <v>4185.1899999999996</v>
      </c>
      <c r="I73" s="148" t="s">
        <v>307</v>
      </c>
      <c r="J73" s="149" t="s">
        <v>15</v>
      </c>
      <c r="K73" s="158">
        <v>0</v>
      </c>
      <c r="L73" s="148" t="s">
        <v>307</v>
      </c>
      <c r="M73" s="149" t="s">
        <v>15</v>
      </c>
      <c r="N73" s="158" t="s">
        <v>321</v>
      </c>
      <c r="O73" s="148" t="s">
        <v>36</v>
      </c>
      <c r="P73" s="149" t="s">
        <v>15</v>
      </c>
      <c r="Q73" s="158">
        <v>2771.44</v>
      </c>
      <c r="R73" s="148" t="s">
        <v>307</v>
      </c>
      <c r="S73" s="149" t="s">
        <v>15</v>
      </c>
      <c r="T73" s="215" t="s">
        <v>321</v>
      </c>
      <c r="U73" s="216" t="s">
        <v>307</v>
      </c>
      <c r="V73" s="217" t="s">
        <v>15</v>
      </c>
      <c r="W73" s="215" t="s">
        <v>321</v>
      </c>
      <c r="X73" s="216" t="s">
        <v>307</v>
      </c>
      <c r="Y73" s="217" t="s">
        <v>15</v>
      </c>
      <c r="Z73" s="215" t="s">
        <v>321</v>
      </c>
      <c r="AA73" s="216" t="s">
        <v>307</v>
      </c>
      <c r="AB73" s="217" t="s">
        <v>15</v>
      </c>
      <c r="AC73" s="215" t="s">
        <v>321</v>
      </c>
      <c r="AD73" s="216" t="s">
        <v>307</v>
      </c>
      <c r="AE73" s="217" t="s">
        <v>15</v>
      </c>
      <c r="AF73" s="215" t="s">
        <v>321</v>
      </c>
      <c r="AG73" s="216" t="s">
        <v>307</v>
      </c>
      <c r="AH73" s="217" t="s">
        <v>15</v>
      </c>
      <c r="AI73" s="215" t="s">
        <v>321</v>
      </c>
      <c r="AJ73" s="216" t="s">
        <v>307</v>
      </c>
      <c r="AK73" s="217" t="s">
        <v>15</v>
      </c>
      <c r="AL73" s="215" t="s">
        <v>321</v>
      </c>
      <c r="AM73" s="148" t="s">
        <v>307</v>
      </c>
      <c r="AN73" s="149" t="s">
        <v>15</v>
      </c>
      <c r="AO73" s="160">
        <f t="shared" si="1"/>
        <v>35862.758000000002</v>
      </c>
      <c r="AP73" s="148" t="s">
        <v>307</v>
      </c>
      <c r="AQ73" s="149" t="s">
        <v>15</v>
      </c>
      <c r="AR73" s="158" t="s">
        <v>321</v>
      </c>
      <c r="AS73" s="148" t="s">
        <v>36</v>
      </c>
      <c r="AT73" s="149" t="s">
        <v>15</v>
      </c>
      <c r="AU73" s="215" t="s">
        <v>321</v>
      </c>
      <c r="AV73" s="216" t="s">
        <v>36</v>
      </c>
      <c r="AW73" s="217" t="s">
        <v>15</v>
      </c>
      <c r="AX73" s="215">
        <v>12705.848</v>
      </c>
      <c r="AY73" s="216" t="s">
        <v>307</v>
      </c>
      <c r="AZ73" s="217" t="s">
        <v>15</v>
      </c>
      <c r="BA73" s="215">
        <v>23156.91</v>
      </c>
      <c r="BB73" s="148" t="s">
        <v>307</v>
      </c>
      <c r="BC73" s="149" t="s">
        <v>15</v>
      </c>
      <c r="BD73" s="160">
        <v>0</v>
      </c>
      <c r="BE73" s="148" t="s">
        <v>307</v>
      </c>
      <c r="BF73" s="149" t="s">
        <v>15</v>
      </c>
      <c r="BG73" s="158" t="s">
        <v>321</v>
      </c>
      <c r="BH73" s="148" t="s">
        <v>36</v>
      </c>
      <c r="BI73" s="149" t="s">
        <v>15</v>
      </c>
      <c r="BJ73" s="158">
        <v>45027.048000000003</v>
      </c>
      <c r="BK73" s="148" t="s">
        <v>307</v>
      </c>
      <c r="BL73" s="149" t="s">
        <v>15</v>
      </c>
      <c r="BM73" s="158" t="s">
        <v>321</v>
      </c>
      <c r="BN73" s="148" t="s">
        <v>36</v>
      </c>
      <c r="BO73" s="149" t="s">
        <v>15</v>
      </c>
      <c r="BP73" s="158">
        <v>4979.1000000000004</v>
      </c>
      <c r="BQ73" s="148" t="s">
        <v>307</v>
      </c>
      <c r="BR73" s="149" t="s">
        <v>15</v>
      </c>
      <c r="BS73" s="158">
        <v>16891.038</v>
      </c>
      <c r="BT73" s="148" t="s">
        <v>307</v>
      </c>
      <c r="BU73" s="149" t="s">
        <v>15</v>
      </c>
      <c r="BV73" s="158">
        <v>23156.91</v>
      </c>
      <c r="BW73" s="148" t="s">
        <v>307</v>
      </c>
      <c r="BX73" s="149" t="s">
        <v>15</v>
      </c>
      <c r="BY73" s="158">
        <v>0</v>
      </c>
      <c r="BZ73" s="148" t="s">
        <v>307</v>
      </c>
      <c r="CA73" s="149" t="s">
        <v>15</v>
      </c>
      <c r="CB73" s="158">
        <v>2771.44</v>
      </c>
      <c r="CC73" s="148" t="s">
        <v>307</v>
      </c>
      <c r="CD73" s="149" t="s">
        <v>15</v>
      </c>
      <c r="CE73" s="170" t="s">
        <v>321</v>
      </c>
      <c r="CF73" s="148" t="s">
        <v>30</v>
      </c>
      <c r="CG73" s="149" t="s">
        <v>15</v>
      </c>
      <c r="CH73" s="170" t="s">
        <v>321</v>
      </c>
      <c r="CI73" s="148" t="s">
        <v>30</v>
      </c>
      <c r="CJ73" s="149" t="s">
        <v>15</v>
      </c>
      <c r="CK73" s="170" t="s">
        <v>321</v>
      </c>
      <c r="CL73" s="148" t="s">
        <v>30</v>
      </c>
      <c r="CM73" s="149" t="s">
        <v>15</v>
      </c>
      <c r="CN73" s="170" t="s">
        <v>321</v>
      </c>
      <c r="CO73" s="148" t="s">
        <v>307</v>
      </c>
      <c r="CP73" s="149" t="s">
        <v>15</v>
      </c>
      <c r="CQ73" s="158">
        <v>16810.57</v>
      </c>
      <c r="CR73" s="148" t="s">
        <v>307</v>
      </c>
      <c r="CS73" s="84" t="s">
        <v>15</v>
      </c>
    </row>
    <row r="74" spans="1:97" ht="12" customHeight="1" x14ac:dyDescent="0.2">
      <c r="A74" s="81" t="s">
        <v>258</v>
      </c>
      <c r="B74" s="160">
        <f t="shared" si="2"/>
        <v>9199.9399999999987</v>
      </c>
      <c r="C74" s="148" t="s">
        <v>307</v>
      </c>
      <c r="D74" s="149" t="s">
        <v>15</v>
      </c>
      <c r="E74" s="160">
        <v>4554.7</v>
      </c>
      <c r="F74" s="148" t="s">
        <v>307</v>
      </c>
      <c r="G74" s="149" t="s">
        <v>15</v>
      </c>
      <c r="H74" s="158">
        <v>4645.24</v>
      </c>
      <c r="I74" s="148" t="s">
        <v>307</v>
      </c>
      <c r="J74" s="149" t="s">
        <v>15</v>
      </c>
      <c r="K74" s="158">
        <v>0</v>
      </c>
      <c r="L74" s="148" t="s">
        <v>307</v>
      </c>
      <c r="M74" s="149" t="s">
        <v>15</v>
      </c>
      <c r="N74" s="158" t="s">
        <v>321</v>
      </c>
      <c r="O74" s="148" t="s">
        <v>36</v>
      </c>
      <c r="P74" s="149" t="s">
        <v>15</v>
      </c>
      <c r="Q74" s="158">
        <v>1556.64</v>
      </c>
      <c r="R74" s="148" t="s">
        <v>307</v>
      </c>
      <c r="S74" s="149" t="s">
        <v>15</v>
      </c>
      <c r="T74" s="215" t="s">
        <v>321</v>
      </c>
      <c r="U74" s="216" t="s">
        <v>307</v>
      </c>
      <c r="V74" s="217" t="s">
        <v>15</v>
      </c>
      <c r="W74" s="215" t="s">
        <v>321</v>
      </c>
      <c r="X74" s="216" t="s">
        <v>307</v>
      </c>
      <c r="Y74" s="217" t="s">
        <v>15</v>
      </c>
      <c r="Z74" s="215" t="s">
        <v>321</v>
      </c>
      <c r="AA74" s="216" t="s">
        <v>307</v>
      </c>
      <c r="AB74" s="217" t="s">
        <v>15</v>
      </c>
      <c r="AC74" s="215" t="s">
        <v>321</v>
      </c>
      <c r="AD74" s="216" t="s">
        <v>307</v>
      </c>
      <c r="AE74" s="217" t="s">
        <v>15</v>
      </c>
      <c r="AF74" s="215" t="s">
        <v>321</v>
      </c>
      <c r="AG74" s="216" t="s">
        <v>307</v>
      </c>
      <c r="AH74" s="217" t="s">
        <v>15</v>
      </c>
      <c r="AI74" s="215" t="s">
        <v>321</v>
      </c>
      <c r="AJ74" s="216" t="s">
        <v>307</v>
      </c>
      <c r="AK74" s="217" t="s">
        <v>15</v>
      </c>
      <c r="AL74" s="215" t="s">
        <v>321</v>
      </c>
      <c r="AM74" s="148" t="s">
        <v>307</v>
      </c>
      <c r="AN74" s="149" t="s">
        <v>15</v>
      </c>
      <c r="AO74" s="160">
        <f t="shared" si="1"/>
        <v>37366.144229999998</v>
      </c>
      <c r="AP74" s="148" t="s">
        <v>307</v>
      </c>
      <c r="AQ74" s="149" t="s">
        <v>15</v>
      </c>
      <c r="AR74" s="158" t="s">
        <v>321</v>
      </c>
      <c r="AS74" s="148" t="s">
        <v>36</v>
      </c>
      <c r="AT74" s="149" t="s">
        <v>15</v>
      </c>
      <c r="AU74" s="215" t="s">
        <v>321</v>
      </c>
      <c r="AV74" s="216" t="s">
        <v>36</v>
      </c>
      <c r="AW74" s="217" t="s">
        <v>15</v>
      </c>
      <c r="AX74" s="215">
        <v>12560.031000000001</v>
      </c>
      <c r="AY74" s="216" t="s">
        <v>307</v>
      </c>
      <c r="AZ74" s="217" t="s">
        <v>15</v>
      </c>
      <c r="BA74" s="215">
        <v>24806.113229999999</v>
      </c>
      <c r="BB74" s="148" t="s">
        <v>307</v>
      </c>
      <c r="BC74" s="149" t="s">
        <v>15</v>
      </c>
      <c r="BD74" s="160">
        <v>0</v>
      </c>
      <c r="BE74" s="148" t="s">
        <v>307</v>
      </c>
      <c r="BF74" s="149" t="s">
        <v>15</v>
      </c>
      <c r="BG74" s="158" t="s">
        <v>321</v>
      </c>
      <c r="BH74" s="148" t="s">
        <v>36</v>
      </c>
      <c r="BI74" s="149" t="s">
        <v>15</v>
      </c>
      <c r="BJ74" s="158">
        <v>46566.08423</v>
      </c>
      <c r="BK74" s="148" t="s">
        <v>307</v>
      </c>
      <c r="BL74" s="149" t="s">
        <v>15</v>
      </c>
      <c r="BM74" s="158" t="s">
        <v>321</v>
      </c>
      <c r="BN74" s="148" t="s">
        <v>36</v>
      </c>
      <c r="BO74" s="149" t="s">
        <v>15</v>
      </c>
      <c r="BP74" s="158">
        <v>4554.7</v>
      </c>
      <c r="BQ74" s="148" t="s">
        <v>307</v>
      </c>
      <c r="BR74" s="149" t="s">
        <v>15</v>
      </c>
      <c r="BS74" s="158">
        <v>17205.271000000001</v>
      </c>
      <c r="BT74" s="148" t="s">
        <v>307</v>
      </c>
      <c r="BU74" s="149" t="s">
        <v>15</v>
      </c>
      <c r="BV74" s="158">
        <v>24806.113229999999</v>
      </c>
      <c r="BW74" s="148" t="s">
        <v>307</v>
      </c>
      <c r="BX74" s="149" t="s">
        <v>15</v>
      </c>
      <c r="BY74" s="158">
        <v>0</v>
      </c>
      <c r="BZ74" s="148" t="s">
        <v>307</v>
      </c>
      <c r="CA74" s="149" t="s">
        <v>15</v>
      </c>
      <c r="CB74" s="158">
        <v>1556.64</v>
      </c>
      <c r="CC74" s="148" t="s">
        <v>307</v>
      </c>
      <c r="CD74" s="149" t="s">
        <v>15</v>
      </c>
      <c r="CE74" s="170" t="s">
        <v>321</v>
      </c>
      <c r="CF74" s="148" t="s">
        <v>30</v>
      </c>
      <c r="CG74" s="149" t="s">
        <v>15</v>
      </c>
      <c r="CH74" s="170" t="s">
        <v>321</v>
      </c>
      <c r="CI74" s="148" t="s">
        <v>30</v>
      </c>
      <c r="CJ74" s="149" t="s">
        <v>15</v>
      </c>
      <c r="CK74" s="170" t="s">
        <v>321</v>
      </c>
      <c r="CL74" s="148" t="s">
        <v>30</v>
      </c>
      <c r="CM74" s="149" t="s">
        <v>15</v>
      </c>
      <c r="CN74" s="170" t="s">
        <v>321</v>
      </c>
      <c r="CO74" s="148" t="s">
        <v>307</v>
      </c>
      <c r="CP74" s="149" t="s">
        <v>15</v>
      </c>
      <c r="CQ74" s="158">
        <v>17272.09</v>
      </c>
      <c r="CR74" s="148" t="s">
        <v>307</v>
      </c>
      <c r="CS74" s="84" t="s">
        <v>15</v>
      </c>
    </row>
    <row r="75" spans="1:97" ht="12" customHeight="1" x14ac:dyDescent="0.2">
      <c r="A75" s="81" t="s">
        <v>259</v>
      </c>
      <c r="B75" s="160">
        <f t="shared" si="2"/>
        <v>10541.130000000001</v>
      </c>
      <c r="C75" s="148" t="s">
        <v>307</v>
      </c>
      <c r="D75" s="149" t="s">
        <v>15</v>
      </c>
      <c r="E75" s="160">
        <v>4646.6000000000004</v>
      </c>
      <c r="F75" s="148" t="s">
        <v>307</v>
      </c>
      <c r="G75" s="149" t="s">
        <v>15</v>
      </c>
      <c r="H75" s="158">
        <v>5894.53</v>
      </c>
      <c r="I75" s="148" t="s">
        <v>307</v>
      </c>
      <c r="J75" s="149" t="s">
        <v>15</v>
      </c>
      <c r="K75" s="158">
        <v>0</v>
      </c>
      <c r="L75" s="148" t="s">
        <v>307</v>
      </c>
      <c r="M75" s="149" t="s">
        <v>15</v>
      </c>
      <c r="N75" s="158" t="s">
        <v>321</v>
      </c>
      <c r="O75" s="148" t="s">
        <v>36</v>
      </c>
      <c r="P75" s="149" t="s">
        <v>15</v>
      </c>
      <c r="Q75" s="158">
        <v>2952.54</v>
      </c>
      <c r="R75" s="148" t="s">
        <v>307</v>
      </c>
      <c r="S75" s="149" t="s">
        <v>15</v>
      </c>
      <c r="T75" s="215" t="s">
        <v>321</v>
      </c>
      <c r="U75" s="216" t="s">
        <v>307</v>
      </c>
      <c r="V75" s="217" t="s">
        <v>15</v>
      </c>
      <c r="W75" s="215" t="s">
        <v>321</v>
      </c>
      <c r="X75" s="216" t="s">
        <v>307</v>
      </c>
      <c r="Y75" s="217" t="s">
        <v>15</v>
      </c>
      <c r="Z75" s="215" t="s">
        <v>321</v>
      </c>
      <c r="AA75" s="216" t="s">
        <v>307</v>
      </c>
      <c r="AB75" s="217" t="s">
        <v>15</v>
      </c>
      <c r="AC75" s="215" t="s">
        <v>321</v>
      </c>
      <c r="AD75" s="216" t="s">
        <v>307</v>
      </c>
      <c r="AE75" s="217" t="s">
        <v>15</v>
      </c>
      <c r="AF75" s="215" t="s">
        <v>321</v>
      </c>
      <c r="AG75" s="216" t="s">
        <v>307</v>
      </c>
      <c r="AH75" s="217" t="s">
        <v>15</v>
      </c>
      <c r="AI75" s="215" t="s">
        <v>321</v>
      </c>
      <c r="AJ75" s="216" t="s">
        <v>307</v>
      </c>
      <c r="AK75" s="217" t="s">
        <v>15</v>
      </c>
      <c r="AL75" s="215" t="s">
        <v>321</v>
      </c>
      <c r="AM75" s="148" t="s">
        <v>307</v>
      </c>
      <c r="AN75" s="149" t="s">
        <v>15</v>
      </c>
      <c r="AO75" s="160">
        <f t="shared" si="1"/>
        <v>37849.27059</v>
      </c>
      <c r="AP75" s="148" t="s">
        <v>307</v>
      </c>
      <c r="AQ75" s="149" t="s">
        <v>15</v>
      </c>
      <c r="AR75" s="158" t="s">
        <v>321</v>
      </c>
      <c r="AS75" s="148" t="s">
        <v>36</v>
      </c>
      <c r="AT75" s="149" t="s">
        <v>15</v>
      </c>
      <c r="AU75" s="215" t="s">
        <v>321</v>
      </c>
      <c r="AV75" s="216" t="s">
        <v>36</v>
      </c>
      <c r="AW75" s="217" t="s">
        <v>15</v>
      </c>
      <c r="AX75" s="215">
        <v>12440.477999999999</v>
      </c>
      <c r="AY75" s="216" t="s">
        <v>307</v>
      </c>
      <c r="AZ75" s="217" t="s">
        <v>15</v>
      </c>
      <c r="BA75" s="215">
        <v>25408.792590000001</v>
      </c>
      <c r="BB75" s="148" t="s">
        <v>307</v>
      </c>
      <c r="BC75" s="149" t="s">
        <v>15</v>
      </c>
      <c r="BD75" s="160">
        <v>0</v>
      </c>
      <c r="BE75" s="148" t="s">
        <v>307</v>
      </c>
      <c r="BF75" s="149" t="s">
        <v>15</v>
      </c>
      <c r="BG75" s="158" t="s">
        <v>321</v>
      </c>
      <c r="BH75" s="148" t="s">
        <v>36</v>
      </c>
      <c r="BI75" s="149" t="s">
        <v>15</v>
      </c>
      <c r="BJ75" s="158">
        <v>48390.400589999997</v>
      </c>
      <c r="BK75" s="148" t="s">
        <v>307</v>
      </c>
      <c r="BL75" s="149" t="s">
        <v>15</v>
      </c>
      <c r="BM75" s="158" t="s">
        <v>321</v>
      </c>
      <c r="BN75" s="148" t="s">
        <v>36</v>
      </c>
      <c r="BO75" s="149" t="s">
        <v>15</v>
      </c>
      <c r="BP75" s="158">
        <v>4646.6000000000004</v>
      </c>
      <c r="BQ75" s="148" t="s">
        <v>307</v>
      </c>
      <c r="BR75" s="149" t="s">
        <v>15</v>
      </c>
      <c r="BS75" s="158">
        <v>18335.008000000002</v>
      </c>
      <c r="BT75" s="148" t="s">
        <v>307</v>
      </c>
      <c r="BU75" s="149" t="s">
        <v>15</v>
      </c>
      <c r="BV75" s="158">
        <v>25408.792590000001</v>
      </c>
      <c r="BW75" s="148" t="s">
        <v>307</v>
      </c>
      <c r="BX75" s="149" t="s">
        <v>15</v>
      </c>
      <c r="BY75" s="158">
        <v>0</v>
      </c>
      <c r="BZ75" s="148" t="s">
        <v>307</v>
      </c>
      <c r="CA75" s="149" t="s">
        <v>15</v>
      </c>
      <c r="CB75" s="158">
        <v>2952.54</v>
      </c>
      <c r="CC75" s="148" t="s">
        <v>307</v>
      </c>
      <c r="CD75" s="149" t="s">
        <v>15</v>
      </c>
      <c r="CE75" s="170" t="s">
        <v>321</v>
      </c>
      <c r="CF75" s="148" t="s">
        <v>30</v>
      </c>
      <c r="CG75" s="149" t="s">
        <v>15</v>
      </c>
      <c r="CH75" s="170" t="s">
        <v>321</v>
      </c>
      <c r="CI75" s="148" t="s">
        <v>30</v>
      </c>
      <c r="CJ75" s="149" t="s">
        <v>15</v>
      </c>
      <c r="CK75" s="170" t="s">
        <v>321</v>
      </c>
      <c r="CL75" s="148" t="s">
        <v>30</v>
      </c>
      <c r="CM75" s="149" t="s">
        <v>15</v>
      </c>
      <c r="CN75" s="170" t="s">
        <v>321</v>
      </c>
      <c r="CO75" s="148" t="s">
        <v>307</v>
      </c>
      <c r="CP75" s="149" t="s">
        <v>15</v>
      </c>
      <c r="CQ75" s="158">
        <v>18093.849999999999</v>
      </c>
      <c r="CR75" s="148" t="s">
        <v>307</v>
      </c>
      <c r="CS75" s="84" t="s">
        <v>15</v>
      </c>
    </row>
    <row r="76" spans="1:97" ht="12" customHeight="1" x14ac:dyDescent="0.2">
      <c r="A76" s="81" t="s">
        <v>260</v>
      </c>
      <c r="B76" s="160">
        <f t="shared" si="2"/>
        <v>11405.34</v>
      </c>
      <c r="C76" s="148" t="s">
        <v>307</v>
      </c>
      <c r="D76" s="149" t="s">
        <v>15</v>
      </c>
      <c r="E76" s="160">
        <v>4670.1000000000004</v>
      </c>
      <c r="F76" s="148" t="s">
        <v>307</v>
      </c>
      <c r="G76" s="149" t="s">
        <v>15</v>
      </c>
      <c r="H76" s="158">
        <v>6735.24</v>
      </c>
      <c r="I76" s="148" t="s">
        <v>307</v>
      </c>
      <c r="J76" s="149" t="s">
        <v>15</v>
      </c>
      <c r="K76" s="158">
        <v>0</v>
      </c>
      <c r="L76" s="148" t="s">
        <v>307</v>
      </c>
      <c r="M76" s="149" t="s">
        <v>15</v>
      </c>
      <c r="N76" s="158" t="s">
        <v>321</v>
      </c>
      <c r="O76" s="148" t="s">
        <v>36</v>
      </c>
      <c r="P76" s="149" t="s">
        <v>15</v>
      </c>
      <c r="Q76" s="158">
        <v>3153.74</v>
      </c>
      <c r="R76" s="148" t="s">
        <v>307</v>
      </c>
      <c r="S76" s="149" t="s">
        <v>15</v>
      </c>
      <c r="T76" s="215" t="s">
        <v>321</v>
      </c>
      <c r="U76" s="216" t="s">
        <v>307</v>
      </c>
      <c r="V76" s="217" t="s">
        <v>15</v>
      </c>
      <c r="W76" s="215" t="s">
        <v>321</v>
      </c>
      <c r="X76" s="216" t="s">
        <v>307</v>
      </c>
      <c r="Y76" s="217" t="s">
        <v>15</v>
      </c>
      <c r="Z76" s="215" t="s">
        <v>321</v>
      </c>
      <c r="AA76" s="216" t="s">
        <v>307</v>
      </c>
      <c r="AB76" s="217" t="s">
        <v>15</v>
      </c>
      <c r="AC76" s="215" t="s">
        <v>321</v>
      </c>
      <c r="AD76" s="216" t="s">
        <v>307</v>
      </c>
      <c r="AE76" s="217" t="s">
        <v>15</v>
      </c>
      <c r="AF76" s="215" t="s">
        <v>321</v>
      </c>
      <c r="AG76" s="216" t="s">
        <v>307</v>
      </c>
      <c r="AH76" s="217" t="s">
        <v>15</v>
      </c>
      <c r="AI76" s="215" t="s">
        <v>321</v>
      </c>
      <c r="AJ76" s="216" t="s">
        <v>307</v>
      </c>
      <c r="AK76" s="217" t="s">
        <v>15</v>
      </c>
      <c r="AL76" s="215" t="s">
        <v>321</v>
      </c>
      <c r="AM76" s="148" t="s">
        <v>307</v>
      </c>
      <c r="AN76" s="149" t="s">
        <v>15</v>
      </c>
      <c r="AO76" s="160">
        <f t="shared" si="1"/>
        <v>38789.989759999997</v>
      </c>
      <c r="AP76" s="148" t="s">
        <v>307</v>
      </c>
      <c r="AQ76" s="149" t="s">
        <v>15</v>
      </c>
      <c r="AR76" s="158" t="s">
        <v>321</v>
      </c>
      <c r="AS76" s="148" t="s">
        <v>36</v>
      </c>
      <c r="AT76" s="149" t="s">
        <v>15</v>
      </c>
      <c r="AU76" s="215" t="s">
        <v>321</v>
      </c>
      <c r="AV76" s="216" t="s">
        <v>36</v>
      </c>
      <c r="AW76" s="217" t="s">
        <v>15</v>
      </c>
      <c r="AX76" s="215">
        <v>12425.847</v>
      </c>
      <c r="AY76" s="216" t="s">
        <v>307</v>
      </c>
      <c r="AZ76" s="217" t="s">
        <v>15</v>
      </c>
      <c r="BA76" s="215">
        <v>26364.142759999999</v>
      </c>
      <c r="BB76" s="148" t="s">
        <v>307</v>
      </c>
      <c r="BC76" s="149" t="s">
        <v>15</v>
      </c>
      <c r="BD76" s="160">
        <v>0</v>
      </c>
      <c r="BE76" s="148" t="s">
        <v>307</v>
      </c>
      <c r="BF76" s="149" t="s">
        <v>15</v>
      </c>
      <c r="BG76" s="158" t="s">
        <v>321</v>
      </c>
      <c r="BH76" s="148" t="s">
        <v>36</v>
      </c>
      <c r="BI76" s="149" t="s">
        <v>15</v>
      </c>
      <c r="BJ76" s="158">
        <v>50195.329760000001</v>
      </c>
      <c r="BK76" s="148" t="s">
        <v>307</v>
      </c>
      <c r="BL76" s="149" t="s">
        <v>15</v>
      </c>
      <c r="BM76" s="158" t="s">
        <v>321</v>
      </c>
      <c r="BN76" s="148" t="s">
        <v>36</v>
      </c>
      <c r="BO76" s="149" t="s">
        <v>15</v>
      </c>
      <c r="BP76" s="158">
        <v>4670.1000000000004</v>
      </c>
      <c r="BQ76" s="148" t="s">
        <v>307</v>
      </c>
      <c r="BR76" s="149" t="s">
        <v>15</v>
      </c>
      <c r="BS76" s="158">
        <v>19161.087</v>
      </c>
      <c r="BT76" s="148" t="s">
        <v>307</v>
      </c>
      <c r="BU76" s="149" t="s">
        <v>15</v>
      </c>
      <c r="BV76" s="158">
        <v>26364.142759999999</v>
      </c>
      <c r="BW76" s="148" t="s">
        <v>307</v>
      </c>
      <c r="BX76" s="149" t="s">
        <v>15</v>
      </c>
      <c r="BY76" s="158">
        <v>0</v>
      </c>
      <c r="BZ76" s="148" t="s">
        <v>307</v>
      </c>
      <c r="CA76" s="149" t="s">
        <v>15</v>
      </c>
      <c r="CB76" s="158">
        <v>3153.74</v>
      </c>
      <c r="CC76" s="148" t="s">
        <v>307</v>
      </c>
      <c r="CD76" s="149" t="s">
        <v>15</v>
      </c>
      <c r="CE76" s="170" t="s">
        <v>321</v>
      </c>
      <c r="CF76" s="148" t="s">
        <v>30</v>
      </c>
      <c r="CG76" s="149" t="s">
        <v>15</v>
      </c>
      <c r="CH76" s="170" t="s">
        <v>321</v>
      </c>
      <c r="CI76" s="148" t="s">
        <v>30</v>
      </c>
      <c r="CJ76" s="149" t="s">
        <v>15</v>
      </c>
      <c r="CK76" s="170" t="s">
        <v>321</v>
      </c>
      <c r="CL76" s="148" t="s">
        <v>30</v>
      </c>
      <c r="CM76" s="149" t="s">
        <v>15</v>
      </c>
      <c r="CN76" s="170" t="s">
        <v>321</v>
      </c>
      <c r="CO76" s="148" t="s">
        <v>307</v>
      </c>
      <c r="CP76" s="149" t="s">
        <v>15</v>
      </c>
      <c r="CQ76" s="158">
        <v>18959.419999999998</v>
      </c>
      <c r="CR76" s="148" t="s">
        <v>307</v>
      </c>
      <c r="CS76" s="84" t="s">
        <v>15</v>
      </c>
    </row>
    <row r="77" spans="1:97" ht="12" customHeight="1" x14ac:dyDescent="0.2">
      <c r="A77" s="81" t="s">
        <v>261</v>
      </c>
      <c r="B77" s="160">
        <f t="shared" si="2"/>
        <v>11263.599999999999</v>
      </c>
      <c r="C77" s="148" t="s">
        <v>307</v>
      </c>
      <c r="D77" s="149" t="s">
        <v>15</v>
      </c>
      <c r="E77" s="160">
        <v>5107.2</v>
      </c>
      <c r="F77" s="148" t="s">
        <v>307</v>
      </c>
      <c r="G77" s="149" t="s">
        <v>15</v>
      </c>
      <c r="H77" s="158">
        <v>6156.4</v>
      </c>
      <c r="I77" s="148" t="s">
        <v>307</v>
      </c>
      <c r="J77" s="149" t="s">
        <v>15</v>
      </c>
      <c r="K77" s="158">
        <v>0</v>
      </c>
      <c r="L77" s="148" t="s">
        <v>307</v>
      </c>
      <c r="M77" s="149" t="s">
        <v>15</v>
      </c>
      <c r="N77" s="158" t="s">
        <v>321</v>
      </c>
      <c r="O77" s="148" t="s">
        <v>36</v>
      </c>
      <c r="P77" s="149" t="s">
        <v>15</v>
      </c>
      <c r="Q77" s="158">
        <v>4222.6400000000003</v>
      </c>
      <c r="R77" s="148" t="s">
        <v>307</v>
      </c>
      <c r="S77" s="149" t="s">
        <v>15</v>
      </c>
      <c r="T77" s="215" t="s">
        <v>321</v>
      </c>
      <c r="U77" s="216" t="s">
        <v>307</v>
      </c>
      <c r="V77" s="217" t="s">
        <v>15</v>
      </c>
      <c r="W77" s="215" t="s">
        <v>321</v>
      </c>
      <c r="X77" s="216" t="s">
        <v>307</v>
      </c>
      <c r="Y77" s="217" t="s">
        <v>15</v>
      </c>
      <c r="Z77" s="215" t="s">
        <v>321</v>
      </c>
      <c r="AA77" s="216" t="s">
        <v>307</v>
      </c>
      <c r="AB77" s="217" t="s">
        <v>15</v>
      </c>
      <c r="AC77" s="215" t="s">
        <v>321</v>
      </c>
      <c r="AD77" s="216" t="s">
        <v>307</v>
      </c>
      <c r="AE77" s="217" t="s">
        <v>15</v>
      </c>
      <c r="AF77" s="215" t="s">
        <v>321</v>
      </c>
      <c r="AG77" s="216" t="s">
        <v>307</v>
      </c>
      <c r="AH77" s="217" t="s">
        <v>15</v>
      </c>
      <c r="AI77" s="215" t="s">
        <v>321</v>
      </c>
      <c r="AJ77" s="216" t="s">
        <v>307</v>
      </c>
      <c r="AK77" s="217" t="s">
        <v>15</v>
      </c>
      <c r="AL77" s="215" t="s">
        <v>321</v>
      </c>
      <c r="AM77" s="148" t="s">
        <v>307</v>
      </c>
      <c r="AN77" s="149" t="s">
        <v>15</v>
      </c>
      <c r="AO77" s="160">
        <f t="shared" si="1"/>
        <v>37440.665999999997</v>
      </c>
      <c r="AP77" s="148" t="s">
        <v>307</v>
      </c>
      <c r="AQ77" s="149" t="s">
        <v>15</v>
      </c>
      <c r="AR77" s="158" t="s">
        <v>321</v>
      </c>
      <c r="AS77" s="148" t="s">
        <v>36</v>
      </c>
      <c r="AT77" s="149" t="s">
        <v>15</v>
      </c>
      <c r="AU77" s="215" t="s">
        <v>321</v>
      </c>
      <c r="AV77" s="216" t="s">
        <v>36</v>
      </c>
      <c r="AW77" s="217" t="s">
        <v>15</v>
      </c>
      <c r="AX77" s="215">
        <v>12024.046</v>
      </c>
      <c r="AY77" s="216" t="s">
        <v>307</v>
      </c>
      <c r="AZ77" s="217" t="s">
        <v>15</v>
      </c>
      <c r="BA77" s="215">
        <v>25416.62</v>
      </c>
      <c r="BB77" s="148" t="s">
        <v>307</v>
      </c>
      <c r="BC77" s="149" t="s">
        <v>15</v>
      </c>
      <c r="BD77" s="160">
        <v>0</v>
      </c>
      <c r="BE77" s="148" t="s">
        <v>307</v>
      </c>
      <c r="BF77" s="149" t="s">
        <v>15</v>
      </c>
      <c r="BG77" s="158" t="s">
        <v>321</v>
      </c>
      <c r="BH77" s="148" t="s">
        <v>36</v>
      </c>
      <c r="BI77" s="149" t="s">
        <v>15</v>
      </c>
      <c r="BJ77" s="158">
        <v>48704.266000000003</v>
      </c>
      <c r="BK77" s="148" t="s">
        <v>307</v>
      </c>
      <c r="BL77" s="149" t="s">
        <v>15</v>
      </c>
      <c r="BM77" s="158" t="s">
        <v>321</v>
      </c>
      <c r="BN77" s="148" t="s">
        <v>36</v>
      </c>
      <c r="BO77" s="149" t="s">
        <v>15</v>
      </c>
      <c r="BP77" s="158">
        <v>5107.2</v>
      </c>
      <c r="BQ77" s="148" t="s">
        <v>307</v>
      </c>
      <c r="BR77" s="149" t="s">
        <v>15</v>
      </c>
      <c r="BS77" s="158">
        <v>18180.446</v>
      </c>
      <c r="BT77" s="148" t="s">
        <v>307</v>
      </c>
      <c r="BU77" s="149" t="s">
        <v>15</v>
      </c>
      <c r="BV77" s="158">
        <v>25416.62</v>
      </c>
      <c r="BW77" s="148" t="s">
        <v>307</v>
      </c>
      <c r="BX77" s="149" t="s">
        <v>15</v>
      </c>
      <c r="BY77" s="158">
        <v>0</v>
      </c>
      <c r="BZ77" s="148" t="s">
        <v>307</v>
      </c>
      <c r="CA77" s="149" t="s">
        <v>15</v>
      </c>
      <c r="CB77" s="158">
        <v>4222.6400000000003</v>
      </c>
      <c r="CC77" s="148" t="s">
        <v>307</v>
      </c>
      <c r="CD77" s="149" t="s">
        <v>15</v>
      </c>
      <c r="CE77" s="170" t="s">
        <v>321</v>
      </c>
      <c r="CF77" s="148" t="s">
        <v>30</v>
      </c>
      <c r="CG77" s="149" t="s">
        <v>15</v>
      </c>
      <c r="CH77" s="170" t="s">
        <v>321</v>
      </c>
      <c r="CI77" s="148" t="s">
        <v>30</v>
      </c>
      <c r="CJ77" s="149" t="s">
        <v>15</v>
      </c>
      <c r="CK77" s="170" t="s">
        <v>321</v>
      </c>
      <c r="CL77" s="148" t="s">
        <v>30</v>
      </c>
      <c r="CM77" s="149" t="s">
        <v>15</v>
      </c>
      <c r="CN77" s="170" t="s">
        <v>321</v>
      </c>
      <c r="CO77" s="148" t="s">
        <v>307</v>
      </c>
      <c r="CP77" s="149" t="s">
        <v>15</v>
      </c>
      <c r="CQ77" s="158">
        <v>17762.43</v>
      </c>
      <c r="CR77" s="148" t="s">
        <v>307</v>
      </c>
      <c r="CS77" s="84" t="s">
        <v>15</v>
      </c>
    </row>
    <row r="78" spans="1:97" ht="12" customHeight="1" x14ac:dyDescent="0.2">
      <c r="A78" s="81" t="s">
        <v>262</v>
      </c>
      <c r="B78" s="160">
        <f t="shared" si="2"/>
        <v>8535.68</v>
      </c>
      <c r="C78" s="148" t="s">
        <v>307</v>
      </c>
      <c r="D78" s="149" t="s">
        <v>15</v>
      </c>
      <c r="E78" s="160">
        <v>5556.6</v>
      </c>
      <c r="F78" s="148" t="s">
        <v>307</v>
      </c>
      <c r="G78" s="149" t="s">
        <v>15</v>
      </c>
      <c r="H78" s="158">
        <v>2979.08</v>
      </c>
      <c r="I78" s="148" t="s">
        <v>307</v>
      </c>
      <c r="J78" s="149" t="s">
        <v>15</v>
      </c>
      <c r="K78" s="158">
        <v>0</v>
      </c>
      <c r="L78" s="148" t="s">
        <v>307</v>
      </c>
      <c r="M78" s="149" t="s">
        <v>15</v>
      </c>
      <c r="N78" s="158" t="s">
        <v>321</v>
      </c>
      <c r="O78" s="148" t="s">
        <v>36</v>
      </c>
      <c r="P78" s="149" t="s">
        <v>15</v>
      </c>
      <c r="Q78" s="158">
        <v>7141.04</v>
      </c>
      <c r="R78" s="148" t="s">
        <v>307</v>
      </c>
      <c r="S78" s="149" t="s">
        <v>15</v>
      </c>
      <c r="T78" s="215" t="s">
        <v>321</v>
      </c>
      <c r="U78" s="216" t="s">
        <v>307</v>
      </c>
      <c r="V78" s="217" t="s">
        <v>15</v>
      </c>
      <c r="W78" s="215" t="s">
        <v>321</v>
      </c>
      <c r="X78" s="216" t="s">
        <v>307</v>
      </c>
      <c r="Y78" s="217" t="s">
        <v>15</v>
      </c>
      <c r="Z78" s="215" t="s">
        <v>321</v>
      </c>
      <c r="AA78" s="216" t="s">
        <v>307</v>
      </c>
      <c r="AB78" s="217" t="s">
        <v>15</v>
      </c>
      <c r="AC78" s="215" t="s">
        <v>321</v>
      </c>
      <c r="AD78" s="216" t="s">
        <v>307</v>
      </c>
      <c r="AE78" s="217" t="s">
        <v>15</v>
      </c>
      <c r="AF78" s="215" t="s">
        <v>321</v>
      </c>
      <c r="AG78" s="216" t="s">
        <v>307</v>
      </c>
      <c r="AH78" s="217" t="s">
        <v>15</v>
      </c>
      <c r="AI78" s="215" t="s">
        <v>321</v>
      </c>
      <c r="AJ78" s="216" t="s">
        <v>307</v>
      </c>
      <c r="AK78" s="217" t="s">
        <v>15</v>
      </c>
      <c r="AL78" s="215" t="s">
        <v>321</v>
      </c>
      <c r="AM78" s="148" t="s">
        <v>307</v>
      </c>
      <c r="AN78" s="149" t="s">
        <v>15</v>
      </c>
      <c r="AO78" s="160">
        <f t="shared" si="1"/>
        <v>36141.99323</v>
      </c>
      <c r="AP78" s="148" t="s">
        <v>307</v>
      </c>
      <c r="AQ78" s="149" t="s">
        <v>15</v>
      </c>
      <c r="AR78" s="158" t="s">
        <v>321</v>
      </c>
      <c r="AS78" s="148" t="s">
        <v>36</v>
      </c>
      <c r="AT78" s="149" t="s">
        <v>15</v>
      </c>
      <c r="AU78" s="215" t="s">
        <v>321</v>
      </c>
      <c r="AV78" s="216" t="s">
        <v>36</v>
      </c>
      <c r="AW78" s="217" t="s">
        <v>15</v>
      </c>
      <c r="AX78" s="215">
        <v>11674.93</v>
      </c>
      <c r="AY78" s="216" t="s">
        <v>307</v>
      </c>
      <c r="AZ78" s="217" t="s">
        <v>15</v>
      </c>
      <c r="BA78" s="215">
        <v>24467.06323</v>
      </c>
      <c r="BB78" s="148" t="s">
        <v>307</v>
      </c>
      <c r="BC78" s="149" t="s">
        <v>15</v>
      </c>
      <c r="BD78" s="160">
        <v>0</v>
      </c>
      <c r="BE78" s="148" t="s">
        <v>307</v>
      </c>
      <c r="BF78" s="149" t="s">
        <v>15</v>
      </c>
      <c r="BG78" s="158" t="s">
        <v>321</v>
      </c>
      <c r="BH78" s="148" t="s">
        <v>36</v>
      </c>
      <c r="BI78" s="149" t="s">
        <v>15</v>
      </c>
      <c r="BJ78" s="158">
        <v>44677.67323</v>
      </c>
      <c r="BK78" s="148" t="s">
        <v>307</v>
      </c>
      <c r="BL78" s="149" t="s">
        <v>15</v>
      </c>
      <c r="BM78" s="158" t="s">
        <v>321</v>
      </c>
      <c r="BN78" s="148" t="s">
        <v>36</v>
      </c>
      <c r="BO78" s="149" t="s">
        <v>15</v>
      </c>
      <c r="BP78" s="158">
        <v>5556.6</v>
      </c>
      <c r="BQ78" s="148" t="s">
        <v>307</v>
      </c>
      <c r="BR78" s="149" t="s">
        <v>15</v>
      </c>
      <c r="BS78" s="158">
        <v>14654.01</v>
      </c>
      <c r="BT78" s="148" t="s">
        <v>307</v>
      </c>
      <c r="BU78" s="149" t="s">
        <v>15</v>
      </c>
      <c r="BV78" s="158">
        <v>24467.06323</v>
      </c>
      <c r="BW78" s="148" t="s">
        <v>307</v>
      </c>
      <c r="BX78" s="149" t="s">
        <v>15</v>
      </c>
      <c r="BY78" s="158">
        <v>0</v>
      </c>
      <c r="BZ78" s="148" t="s">
        <v>307</v>
      </c>
      <c r="CA78" s="149" t="s">
        <v>15</v>
      </c>
      <c r="CB78" s="158">
        <v>7141.04</v>
      </c>
      <c r="CC78" s="148" t="s">
        <v>307</v>
      </c>
      <c r="CD78" s="149" t="s">
        <v>15</v>
      </c>
      <c r="CE78" s="170" t="s">
        <v>321</v>
      </c>
      <c r="CF78" s="148" t="s">
        <v>30</v>
      </c>
      <c r="CG78" s="149" t="s">
        <v>15</v>
      </c>
      <c r="CH78" s="170" t="s">
        <v>321</v>
      </c>
      <c r="CI78" s="148" t="s">
        <v>30</v>
      </c>
      <c r="CJ78" s="149" t="s">
        <v>15</v>
      </c>
      <c r="CK78" s="170" t="s">
        <v>321</v>
      </c>
      <c r="CL78" s="148" t="s">
        <v>30</v>
      </c>
      <c r="CM78" s="149" t="s">
        <v>15</v>
      </c>
      <c r="CN78" s="170" t="s">
        <v>321</v>
      </c>
      <c r="CO78" s="148" t="s">
        <v>307</v>
      </c>
      <c r="CP78" s="149" t="s">
        <v>15</v>
      </c>
      <c r="CQ78" s="158">
        <v>14752.1</v>
      </c>
      <c r="CR78" s="148" t="s">
        <v>307</v>
      </c>
      <c r="CS78" s="84" t="s">
        <v>15</v>
      </c>
    </row>
    <row r="79" spans="1:97" ht="12" customHeight="1" x14ac:dyDescent="0.2">
      <c r="A79" s="81" t="s">
        <v>263</v>
      </c>
      <c r="B79" s="160">
        <f t="shared" si="2"/>
        <v>7155.88</v>
      </c>
      <c r="C79" s="148" t="s">
        <v>307</v>
      </c>
      <c r="D79" s="149" t="s">
        <v>15</v>
      </c>
      <c r="E79" s="160">
        <v>6040.3</v>
      </c>
      <c r="F79" s="148" t="s">
        <v>307</v>
      </c>
      <c r="G79" s="149" t="s">
        <v>15</v>
      </c>
      <c r="H79" s="158">
        <v>1115.58</v>
      </c>
      <c r="I79" s="148" t="s">
        <v>307</v>
      </c>
      <c r="J79" s="149" t="s">
        <v>15</v>
      </c>
      <c r="K79" s="158">
        <v>0</v>
      </c>
      <c r="L79" s="148" t="s">
        <v>307</v>
      </c>
      <c r="M79" s="149" t="s">
        <v>15</v>
      </c>
      <c r="N79" s="158" t="s">
        <v>321</v>
      </c>
      <c r="O79" s="148" t="s">
        <v>36</v>
      </c>
      <c r="P79" s="149" t="s">
        <v>15</v>
      </c>
      <c r="Q79" s="158">
        <v>4981.74</v>
      </c>
      <c r="R79" s="148" t="s">
        <v>307</v>
      </c>
      <c r="S79" s="149" t="s">
        <v>15</v>
      </c>
      <c r="T79" s="215" t="s">
        <v>321</v>
      </c>
      <c r="U79" s="216" t="s">
        <v>307</v>
      </c>
      <c r="V79" s="217" t="s">
        <v>15</v>
      </c>
      <c r="W79" s="215" t="s">
        <v>321</v>
      </c>
      <c r="X79" s="216" t="s">
        <v>307</v>
      </c>
      <c r="Y79" s="217" t="s">
        <v>15</v>
      </c>
      <c r="Z79" s="215" t="s">
        <v>321</v>
      </c>
      <c r="AA79" s="216" t="s">
        <v>307</v>
      </c>
      <c r="AB79" s="217" t="s">
        <v>15</v>
      </c>
      <c r="AC79" s="215" t="s">
        <v>321</v>
      </c>
      <c r="AD79" s="216" t="s">
        <v>307</v>
      </c>
      <c r="AE79" s="217" t="s">
        <v>15</v>
      </c>
      <c r="AF79" s="215" t="s">
        <v>321</v>
      </c>
      <c r="AG79" s="216" t="s">
        <v>307</v>
      </c>
      <c r="AH79" s="217" t="s">
        <v>15</v>
      </c>
      <c r="AI79" s="215" t="s">
        <v>321</v>
      </c>
      <c r="AJ79" s="216" t="s">
        <v>307</v>
      </c>
      <c r="AK79" s="217" t="s">
        <v>15</v>
      </c>
      <c r="AL79" s="215" t="s">
        <v>321</v>
      </c>
      <c r="AM79" s="148" t="s">
        <v>307</v>
      </c>
      <c r="AN79" s="149" t="s">
        <v>15</v>
      </c>
      <c r="AO79" s="160">
        <f t="shared" si="1"/>
        <v>39770.966549999997</v>
      </c>
      <c r="AP79" s="148" t="s">
        <v>307</v>
      </c>
      <c r="AQ79" s="149" t="s">
        <v>15</v>
      </c>
      <c r="AR79" s="158" t="s">
        <v>321</v>
      </c>
      <c r="AS79" s="148" t="s">
        <v>36</v>
      </c>
      <c r="AT79" s="149" t="s">
        <v>15</v>
      </c>
      <c r="AU79" s="215" t="s">
        <v>321</v>
      </c>
      <c r="AV79" s="216" t="s">
        <v>36</v>
      </c>
      <c r="AW79" s="217" t="s">
        <v>15</v>
      </c>
      <c r="AX79" s="215">
        <v>12456.828100000001</v>
      </c>
      <c r="AY79" s="216" t="s">
        <v>307</v>
      </c>
      <c r="AZ79" s="217" t="s">
        <v>15</v>
      </c>
      <c r="BA79" s="215">
        <v>27314.138449999999</v>
      </c>
      <c r="BB79" s="148" t="s">
        <v>307</v>
      </c>
      <c r="BC79" s="149" t="s">
        <v>15</v>
      </c>
      <c r="BD79" s="160">
        <v>0</v>
      </c>
      <c r="BE79" s="148" t="s">
        <v>307</v>
      </c>
      <c r="BF79" s="149" t="s">
        <v>15</v>
      </c>
      <c r="BG79" s="158" t="s">
        <v>321</v>
      </c>
      <c r="BH79" s="148" t="s">
        <v>36</v>
      </c>
      <c r="BI79" s="149" t="s">
        <v>15</v>
      </c>
      <c r="BJ79" s="158">
        <v>46926.846550000002</v>
      </c>
      <c r="BK79" s="148" t="s">
        <v>307</v>
      </c>
      <c r="BL79" s="149" t="s">
        <v>15</v>
      </c>
      <c r="BM79" s="158" t="s">
        <v>321</v>
      </c>
      <c r="BN79" s="148" t="s">
        <v>36</v>
      </c>
      <c r="BO79" s="149" t="s">
        <v>15</v>
      </c>
      <c r="BP79" s="158">
        <v>6040.3</v>
      </c>
      <c r="BQ79" s="148" t="s">
        <v>307</v>
      </c>
      <c r="BR79" s="149" t="s">
        <v>15</v>
      </c>
      <c r="BS79" s="158">
        <v>13572.408100000001</v>
      </c>
      <c r="BT79" s="148" t="s">
        <v>307</v>
      </c>
      <c r="BU79" s="149" t="s">
        <v>15</v>
      </c>
      <c r="BV79" s="158">
        <v>27314.138449999999</v>
      </c>
      <c r="BW79" s="148" t="s">
        <v>307</v>
      </c>
      <c r="BX79" s="149" t="s">
        <v>15</v>
      </c>
      <c r="BY79" s="158">
        <v>0</v>
      </c>
      <c r="BZ79" s="148" t="s">
        <v>307</v>
      </c>
      <c r="CA79" s="149" t="s">
        <v>15</v>
      </c>
      <c r="CB79" s="158">
        <v>4981.74</v>
      </c>
      <c r="CC79" s="148" t="s">
        <v>307</v>
      </c>
      <c r="CD79" s="149" t="s">
        <v>15</v>
      </c>
      <c r="CE79" s="170" t="s">
        <v>321</v>
      </c>
      <c r="CF79" s="148" t="s">
        <v>30</v>
      </c>
      <c r="CG79" s="149" t="s">
        <v>15</v>
      </c>
      <c r="CH79" s="170" t="s">
        <v>321</v>
      </c>
      <c r="CI79" s="148" t="s">
        <v>30</v>
      </c>
      <c r="CJ79" s="149" t="s">
        <v>15</v>
      </c>
      <c r="CK79" s="170" t="s">
        <v>321</v>
      </c>
      <c r="CL79" s="148" t="s">
        <v>30</v>
      </c>
      <c r="CM79" s="149" t="s">
        <v>15</v>
      </c>
      <c r="CN79" s="170" t="s">
        <v>321</v>
      </c>
      <c r="CO79" s="148" t="s">
        <v>307</v>
      </c>
      <c r="CP79" s="149" t="s">
        <v>15</v>
      </c>
      <c r="CQ79" s="158">
        <v>13589.38</v>
      </c>
      <c r="CR79" s="148" t="s">
        <v>307</v>
      </c>
      <c r="CS79" s="84" t="s">
        <v>15</v>
      </c>
    </row>
    <row r="80" spans="1:97" ht="12" customHeight="1" x14ac:dyDescent="0.2">
      <c r="A80" s="81" t="s">
        <v>264</v>
      </c>
      <c r="B80" s="160">
        <f t="shared" si="2"/>
        <v>6071</v>
      </c>
      <c r="C80" s="148" t="s">
        <v>307</v>
      </c>
      <c r="D80" s="149" t="s">
        <v>15</v>
      </c>
      <c r="E80" s="160">
        <v>6027.1</v>
      </c>
      <c r="F80" s="148" t="s">
        <v>307</v>
      </c>
      <c r="G80" s="149" t="s">
        <v>15</v>
      </c>
      <c r="H80" s="158">
        <v>43.9</v>
      </c>
      <c r="I80" s="148" t="s">
        <v>307</v>
      </c>
      <c r="J80" s="149" t="s">
        <v>15</v>
      </c>
      <c r="K80" s="158">
        <v>0</v>
      </c>
      <c r="L80" s="148" t="s">
        <v>307</v>
      </c>
      <c r="M80" s="149" t="s">
        <v>15</v>
      </c>
      <c r="N80" s="158" t="s">
        <v>321</v>
      </c>
      <c r="O80" s="148" t="s">
        <v>36</v>
      </c>
      <c r="P80" s="149" t="s">
        <v>15</v>
      </c>
      <c r="Q80" s="158">
        <v>8029.14</v>
      </c>
      <c r="R80" s="148" t="s">
        <v>307</v>
      </c>
      <c r="S80" s="149" t="s">
        <v>15</v>
      </c>
      <c r="T80" s="215" t="s">
        <v>321</v>
      </c>
      <c r="U80" s="216" t="s">
        <v>307</v>
      </c>
      <c r="V80" s="217" t="s">
        <v>15</v>
      </c>
      <c r="W80" s="215" t="s">
        <v>321</v>
      </c>
      <c r="X80" s="216" t="s">
        <v>307</v>
      </c>
      <c r="Y80" s="217" t="s">
        <v>15</v>
      </c>
      <c r="Z80" s="215" t="s">
        <v>321</v>
      </c>
      <c r="AA80" s="216" t="s">
        <v>307</v>
      </c>
      <c r="AB80" s="217" t="s">
        <v>15</v>
      </c>
      <c r="AC80" s="215" t="s">
        <v>321</v>
      </c>
      <c r="AD80" s="216" t="s">
        <v>307</v>
      </c>
      <c r="AE80" s="217" t="s">
        <v>15</v>
      </c>
      <c r="AF80" s="215" t="s">
        <v>321</v>
      </c>
      <c r="AG80" s="216" t="s">
        <v>307</v>
      </c>
      <c r="AH80" s="217" t="s">
        <v>15</v>
      </c>
      <c r="AI80" s="215" t="s">
        <v>321</v>
      </c>
      <c r="AJ80" s="216" t="s">
        <v>307</v>
      </c>
      <c r="AK80" s="217" t="s">
        <v>15</v>
      </c>
      <c r="AL80" s="215" t="s">
        <v>321</v>
      </c>
      <c r="AM80" s="148" t="s">
        <v>307</v>
      </c>
      <c r="AN80" s="149" t="s">
        <v>15</v>
      </c>
      <c r="AO80" s="160">
        <f t="shared" si="1"/>
        <v>39010.044990000002</v>
      </c>
      <c r="AP80" s="148" t="s">
        <v>307</v>
      </c>
      <c r="AQ80" s="149" t="s">
        <v>15</v>
      </c>
      <c r="AR80" s="158" t="s">
        <v>321</v>
      </c>
      <c r="AS80" s="148" t="s">
        <v>36</v>
      </c>
      <c r="AT80" s="149" t="s">
        <v>15</v>
      </c>
      <c r="AU80" s="215" t="s">
        <v>321</v>
      </c>
      <c r="AV80" s="216" t="s">
        <v>36</v>
      </c>
      <c r="AW80" s="217" t="s">
        <v>15</v>
      </c>
      <c r="AX80" s="215">
        <v>13082.2</v>
      </c>
      <c r="AY80" s="216" t="s">
        <v>307</v>
      </c>
      <c r="AZ80" s="217" t="s">
        <v>15</v>
      </c>
      <c r="BA80" s="215">
        <v>25927.844990000001</v>
      </c>
      <c r="BB80" s="148" t="s">
        <v>307</v>
      </c>
      <c r="BC80" s="149" t="s">
        <v>15</v>
      </c>
      <c r="BD80" s="160">
        <v>0</v>
      </c>
      <c r="BE80" s="148" t="s">
        <v>307</v>
      </c>
      <c r="BF80" s="149" t="s">
        <v>15</v>
      </c>
      <c r="BG80" s="158" t="s">
        <v>321</v>
      </c>
      <c r="BH80" s="148" t="s">
        <v>36</v>
      </c>
      <c r="BI80" s="149" t="s">
        <v>15</v>
      </c>
      <c r="BJ80" s="158">
        <v>45081.044990000002</v>
      </c>
      <c r="BK80" s="148" t="s">
        <v>307</v>
      </c>
      <c r="BL80" s="149" t="s">
        <v>15</v>
      </c>
      <c r="BM80" s="158" t="s">
        <v>321</v>
      </c>
      <c r="BN80" s="148" t="s">
        <v>36</v>
      </c>
      <c r="BO80" s="149" t="s">
        <v>15</v>
      </c>
      <c r="BP80" s="158">
        <v>6027.1</v>
      </c>
      <c r="BQ80" s="148" t="s">
        <v>307</v>
      </c>
      <c r="BR80" s="149" t="s">
        <v>15</v>
      </c>
      <c r="BS80" s="158">
        <v>13126.1</v>
      </c>
      <c r="BT80" s="148" t="s">
        <v>307</v>
      </c>
      <c r="BU80" s="149" t="s">
        <v>15</v>
      </c>
      <c r="BV80" s="158">
        <v>25927.844990000001</v>
      </c>
      <c r="BW80" s="148" t="s">
        <v>307</v>
      </c>
      <c r="BX80" s="149" t="s">
        <v>15</v>
      </c>
      <c r="BY80" s="158">
        <v>0</v>
      </c>
      <c r="BZ80" s="148" t="s">
        <v>307</v>
      </c>
      <c r="CA80" s="149" t="s">
        <v>15</v>
      </c>
      <c r="CB80" s="158">
        <v>8029.14</v>
      </c>
      <c r="CC80" s="148" t="s">
        <v>307</v>
      </c>
      <c r="CD80" s="149" t="s">
        <v>15</v>
      </c>
      <c r="CE80" s="170" t="s">
        <v>321</v>
      </c>
      <c r="CF80" s="148" t="s">
        <v>30</v>
      </c>
      <c r="CG80" s="149" t="s">
        <v>15</v>
      </c>
      <c r="CH80" s="170" t="s">
        <v>321</v>
      </c>
      <c r="CI80" s="148" t="s">
        <v>30</v>
      </c>
      <c r="CJ80" s="149" t="s">
        <v>15</v>
      </c>
      <c r="CK80" s="170" t="s">
        <v>321</v>
      </c>
      <c r="CL80" s="148" t="s">
        <v>30</v>
      </c>
      <c r="CM80" s="149" t="s">
        <v>15</v>
      </c>
      <c r="CN80" s="170" t="s">
        <v>321</v>
      </c>
      <c r="CO80" s="148" t="s">
        <v>307</v>
      </c>
      <c r="CP80" s="149" t="s">
        <v>15</v>
      </c>
      <c r="CQ80" s="158">
        <v>13190.99</v>
      </c>
      <c r="CR80" s="148" t="s">
        <v>307</v>
      </c>
      <c r="CS80" s="84" t="s">
        <v>15</v>
      </c>
    </row>
    <row r="81" spans="1:97" ht="12" customHeight="1" x14ac:dyDescent="0.2">
      <c r="A81" s="81" t="s">
        <v>265</v>
      </c>
      <c r="B81" s="160">
        <f t="shared" si="2"/>
        <v>7101</v>
      </c>
      <c r="C81" s="148" t="s">
        <v>307</v>
      </c>
      <c r="D81" s="149" t="s">
        <v>15</v>
      </c>
      <c r="E81" s="160">
        <v>7101</v>
      </c>
      <c r="F81" s="148" t="s">
        <v>307</v>
      </c>
      <c r="G81" s="149" t="s">
        <v>15</v>
      </c>
      <c r="H81" s="158">
        <v>0</v>
      </c>
      <c r="I81" s="148" t="s">
        <v>307</v>
      </c>
      <c r="J81" s="149" t="s">
        <v>15</v>
      </c>
      <c r="K81" s="158">
        <v>0</v>
      </c>
      <c r="L81" s="148" t="s">
        <v>307</v>
      </c>
      <c r="M81" s="149" t="s">
        <v>15</v>
      </c>
      <c r="N81" s="158" t="s">
        <v>321</v>
      </c>
      <c r="O81" s="148" t="s">
        <v>36</v>
      </c>
      <c r="P81" s="149" t="s">
        <v>15</v>
      </c>
      <c r="Q81" s="158">
        <v>8562.0400000000009</v>
      </c>
      <c r="R81" s="148" t="s">
        <v>307</v>
      </c>
      <c r="S81" s="149" t="s">
        <v>15</v>
      </c>
      <c r="T81" s="215" t="s">
        <v>321</v>
      </c>
      <c r="U81" s="216" t="s">
        <v>307</v>
      </c>
      <c r="V81" s="217" t="s">
        <v>15</v>
      </c>
      <c r="W81" s="215" t="s">
        <v>321</v>
      </c>
      <c r="X81" s="216" t="s">
        <v>307</v>
      </c>
      <c r="Y81" s="217" t="s">
        <v>15</v>
      </c>
      <c r="Z81" s="215" t="s">
        <v>321</v>
      </c>
      <c r="AA81" s="216" t="s">
        <v>307</v>
      </c>
      <c r="AB81" s="217" t="s">
        <v>15</v>
      </c>
      <c r="AC81" s="215" t="s">
        <v>321</v>
      </c>
      <c r="AD81" s="216" t="s">
        <v>307</v>
      </c>
      <c r="AE81" s="217" t="s">
        <v>15</v>
      </c>
      <c r="AF81" s="215" t="s">
        <v>321</v>
      </c>
      <c r="AG81" s="216" t="s">
        <v>307</v>
      </c>
      <c r="AH81" s="217" t="s">
        <v>15</v>
      </c>
      <c r="AI81" s="215" t="s">
        <v>321</v>
      </c>
      <c r="AJ81" s="216" t="s">
        <v>307</v>
      </c>
      <c r="AK81" s="217" t="s">
        <v>15</v>
      </c>
      <c r="AL81" s="215" t="s">
        <v>321</v>
      </c>
      <c r="AM81" s="148" t="s">
        <v>307</v>
      </c>
      <c r="AN81" s="149" t="s">
        <v>15</v>
      </c>
      <c r="AO81" s="160">
        <f t="shared" si="1"/>
        <v>39167.01</v>
      </c>
      <c r="AP81" s="148" t="s">
        <v>307</v>
      </c>
      <c r="AQ81" s="149" t="s">
        <v>15</v>
      </c>
      <c r="AR81" s="158" t="s">
        <v>321</v>
      </c>
      <c r="AS81" s="148" t="s">
        <v>36</v>
      </c>
      <c r="AT81" s="149" t="s">
        <v>15</v>
      </c>
      <c r="AU81" s="215" t="s">
        <v>321</v>
      </c>
      <c r="AV81" s="216" t="s">
        <v>36</v>
      </c>
      <c r="AW81" s="217" t="s">
        <v>15</v>
      </c>
      <c r="AX81" s="215">
        <v>12277.1</v>
      </c>
      <c r="AY81" s="216" t="s">
        <v>307</v>
      </c>
      <c r="AZ81" s="217" t="s">
        <v>15</v>
      </c>
      <c r="BA81" s="215">
        <v>26889.91</v>
      </c>
      <c r="BB81" s="148" t="s">
        <v>307</v>
      </c>
      <c r="BC81" s="149" t="s">
        <v>15</v>
      </c>
      <c r="BD81" s="160">
        <v>0</v>
      </c>
      <c r="BE81" s="148" t="s">
        <v>307</v>
      </c>
      <c r="BF81" s="149" t="s">
        <v>15</v>
      </c>
      <c r="BG81" s="158" t="s">
        <v>321</v>
      </c>
      <c r="BH81" s="148" t="s">
        <v>36</v>
      </c>
      <c r="BI81" s="149" t="s">
        <v>15</v>
      </c>
      <c r="BJ81" s="158">
        <v>46268.01</v>
      </c>
      <c r="BK81" s="148" t="s">
        <v>307</v>
      </c>
      <c r="BL81" s="149" t="s">
        <v>15</v>
      </c>
      <c r="BM81" s="158" t="s">
        <v>321</v>
      </c>
      <c r="BN81" s="148" t="s">
        <v>36</v>
      </c>
      <c r="BO81" s="149" t="s">
        <v>15</v>
      </c>
      <c r="BP81" s="158">
        <v>7101</v>
      </c>
      <c r="BQ81" s="148" t="s">
        <v>307</v>
      </c>
      <c r="BR81" s="149" t="s">
        <v>15</v>
      </c>
      <c r="BS81" s="158">
        <v>12277.1</v>
      </c>
      <c r="BT81" s="148" t="s">
        <v>307</v>
      </c>
      <c r="BU81" s="149" t="s">
        <v>15</v>
      </c>
      <c r="BV81" s="158">
        <v>26889.91</v>
      </c>
      <c r="BW81" s="148" t="s">
        <v>307</v>
      </c>
      <c r="BX81" s="149" t="s">
        <v>15</v>
      </c>
      <c r="BY81" s="158">
        <v>0</v>
      </c>
      <c r="BZ81" s="148" t="s">
        <v>307</v>
      </c>
      <c r="CA81" s="149" t="s">
        <v>15</v>
      </c>
      <c r="CB81" s="158">
        <v>8562.0400000000009</v>
      </c>
      <c r="CC81" s="148" t="s">
        <v>307</v>
      </c>
      <c r="CD81" s="149" t="s">
        <v>15</v>
      </c>
      <c r="CE81" s="170" t="s">
        <v>321</v>
      </c>
      <c r="CF81" s="148" t="s">
        <v>30</v>
      </c>
      <c r="CG81" s="149" t="s">
        <v>15</v>
      </c>
      <c r="CH81" s="170" t="s">
        <v>321</v>
      </c>
      <c r="CI81" s="148" t="s">
        <v>30</v>
      </c>
      <c r="CJ81" s="149" t="s">
        <v>15</v>
      </c>
      <c r="CK81" s="170" t="s">
        <v>321</v>
      </c>
      <c r="CL81" s="148" t="s">
        <v>30</v>
      </c>
      <c r="CM81" s="149" t="s">
        <v>15</v>
      </c>
      <c r="CN81" s="170" t="s">
        <v>321</v>
      </c>
      <c r="CO81" s="148" t="s">
        <v>307</v>
      </c>
      <c r="CP81" s="149" t="s">
        <v>15</v>
      </c>
      <c r="CQ81" s="158">
        <v>12439.06</v>
      </c>
      <c r="CR81" s="148" t="s">
        <v>307</v>
      </c>
      <c r="CS81" s="84" t="s">
        <v>15</v>
      </c>
    </row>
    <row r="82" spans="1:97" ht="12" customHeight="1" x14ac:dyDescent="0.2">
      <c r="A82" s="81" t="s">
        <v>266</v>
      </c>
      <c r="B82" s="160">
        <f t="shared" si="2"/>
        <v>7880.7</v>
      </c>
      <c r="C82" s="148" t="s">
        <v>307</v>
      </c>
      <c r="D82" s="149" t="s">
        <v>15</v>
      </c>
      <c r="E82" s="160">
        <v>7880.7</v>
      </c>
      <c r="F82" s="148" t="s">
        <v>307</v>
      </c>
      <c r="G82" s="149" t="s">
        <v>15</v>
      </c>
      <c r="H82" s="158">
        <v>0</v>
      </c>
      <c r="I82" s="148" t="s">
        <v>307</v>
      </c>
      <c r="J82" s="149" t="s">
        <v>15</v>
      </c>
      <c r="K82" s="158">
        <v>0</v>
      </c>
      <c r="L82" s="148" t="s">
        <v>307</v>
      </c>
      <c r="M82" s="149" t="s">
        <v>15</v>
      </c>
      <c r="N82" s="158" t="s">
        <v>321</v>
      </c>
      <c r="O82" s="148" t="s">
        <v>36</v>
      </c>
      <c r="P82" s="149" t="s">
        <v>15</v>
      </c>
      <c r="Q82" s="158">
        <v>8088.54</v>
      </c>
      <c r="R82" s="148" t="s">
        <v>307</v>
      </c>
      <c r="S82" s="149" t="s">
        <v>15</v>
      </c>
      <c r="T82" s="215" t="s">
        <v>321</v>
      </c>
      <c r="U82" s="216" t="s">
        <v>307</v>
      </c>
      <c r="V82" s="217" t="s">
        <v>15</v>
      </c>
      <c r="W82" s="215" t="s">
        <v>321</v>
      </c>
      <c r="X82" s="216" t="s">
        <v>307</v>
      </c>
      <c r="Y82" s="217" t="s">
        <v>15</v>
      </c>
      <c r="Z82" s="215" t="s">
        <v>321</v>
      </c>
      <c r="AA82" s="216" t="s">
        <v>307</v>
      </c>
      <c r="AB82" s="217" t="s">
        <v>15</v>
      </c>
      <c r="AC82" s="215" t="s">
        <v>321</v>
      </c>
      <c r="AD82" s="216" t="s">
        <v>307</v>
      </c>
      <c r="AE82" s="217" t="s">
        <v>15</v>
      </c>
      <c r="AF82" s="215" t="s">
        <v>321</v>
      </c>
      <c r="AG82" s="216" t="s">
        <v>307</v>
      </c>
      <c r="AH82" s="217" t="s">
        <v>15</v>
      </c>
      <c r="AI82" s="215" t="s">
        <v>321</v>
      </c>
      <c r="AJ82" s="216" t="s">
        <v>307</v>
      </c>
      <c r="AK82" s="217" t="s">
        <v>15</v>
      </c>
      <c r="AL82" s="215" t="s">
        <v>321</v>
      </c>
      <c r="AM82" s="148" t="s">
        <v>307</v>
      </c>
      <c r="AN82" s="149" t="s">
        <v>15</v>
      </c>
      <c r="AO82" s="160">
        <f t="shared" si="1"/>
        <v>37812.300000000003</v>
      </c>
      <c r="AP82" s="148" t="s">
        <v>307</v>
      </c>
      <c r="AQ82" s="149" t="s">
        <v>15</v>
      </c>
      <c r="AR82" s="158" t="s">
        <v>321</v>
      </c>
      <c r="AS82" s="148" t="s">
        <v>36</v>
      </c>
      <c r="AT82" s="149" t="s">
        <v>15</v>
      </c>
      <c r="AU82" s="215" t="s">
        <v>321</v>
      </c>
      <c r="AV82" s="216" t="s">
        <v>36</v>
      </c>
      <c r="AW82" s="217" t="s">
        <v>15</v>
      </c>
      <c r="AX82" s="215">
        <v>11846.4</v>
      </c>
      <c r="AY82" s="216" t="s">
        <v>307</v>
      </c>
      <c r="AZ82" s="217" t="s">
        <v>15</v>
      </c>
      <c r="BA82" s="215">
        <v>25965.9</v>
      </c>
      <c r="BB82" s="148" t="s">
        <v>307</v>
      </c>
      <c r="BC82" s="149" t="s">
        <v>15</v>
      </c>
      <c r="BD82" s="160">
        <v>0</v>
      </c>
      <c r="BE82" s="148" t="s">
        <v>307</v>
      </c>
      <c r="BF82" s="149" t="s">
        <v>15</v>
      </c>
      <c r="BG82" s="158" t="s">
        <v>321</v>
      </c>
      <c r="BH82" s="148" t="s">
        <v>36</v>
      </c>
      <c r="BI82" s="149" t="s">
        <v>15</v>
      </c>
      <c r="BJ82" s="158">
        <v>45693</v>
      </c>
      <c r="BK82" s="148" t="s">
        <v>307</v>
      </c>
      <c r="BL82" s="149" t="s">
        <v>15</v>
      </c>
      <c r="BM82" s="158" t="s">
        <v>321</v>
      </c>
      <c r="BN82" s="148" t="s">
        <v>36</v>
      </c>
      <c r="BO82" s="149" t="s">
        <v>15</v>
      </c>
      <c r="BP82" s="158">
        <v>7880.7</v>
      </c>
      <c r="BQ82" s="148" t="s">
        <v>307</v>
      </c>
      <c r="BR82" s="149" t="s">
        <v>15</v>
      </c>
      <c r="BS82" s="158">
        <v>11846.4</v>
      </c>
      <c r="BT82" s="148" t="s">
        <v>307</v>
      </c>
      <c r="BU82" s="149" t="s">
        <v>15</v>
      </c>
      <c r="BV82" s="158">
        <v>25965.9</v>
      </c>
      <c r="BW82" s="148" t="s">
        <v>307</v>
      </c>
      <c r="BX82" s="149" t="s">
        <v>15</v>
      </c>
      <c r="BY82" s="158">
        <v>0</v>
      </c>
      <c r="BZ82" s="148" t="s">
        <v>307</v>
      </c>
      <c r="CA82" s="149" t="s">
        <v>15</v>
      </c>
      <c r="CB82" s="158">
        <v>8088.54</v>
      </c>
      <c r="CC82" s="148" t="s">
        <v>307</v>
      </c>
      <c r="CD82" s="149" t="s">
        <v>15</v>
      </c>
      <c r="CE82" s="170" t="s">
        <v>321</v>
      </c>
      <c r="CF82" s="148" t="s">
        <v>30</v>
      </c>
      <c r="CG82" s="149" t="s">
        <v>15</v>
      </c>
      <c r="CH82" s="170" t="s">
        <v>321</v>
      </c>
      <c r="CI82" s="148" t="s">
        <v>30</v>
      </c>
      <c r="CJ82" s="149" t="s">
        <v>15</v>
      </c>
      <c r="CK82" s="170" t="s">
        <v>321</v>
      </c>
      <c r="CL82" s="148" t="s">
        <v>30</v>
      </c>
      <c r="CM82" s="149" t="s">
        <v>15</v>
      </c>
      <c r="CN82" s="170" t="s">
        <v>321</v>
      </c>
      <c r="CO82" s="148" t="s">
        <v>307</v>
      </c>
      <c r="CP82" s="149" t="s">
        <v>15</v>
      </c>
      <c r="CQ82" s="158">
        <v>11911.69</v>
      </c>
      <c r="CR82" s="148" t="s">
        <v>307</v>
      </c>
      <c r="CS82" s="84" t="s">
        <v>15</v>
      </c>
    </row>
    <row r="83" spans="1:97" ht="12" customHeight="1" x14ac:dyDescent="0.2">
      <c r="A83" s="81" t="s">
        <v>267</v>
      </c>
      <c r="B83" s="160">
        <f t="shared" si="2"/>
        <v>9099.7000000000007</v>
      </c>
      <c r="C83" s="148" t="s">
        <v>307</v>
      </c>
      <c r="D83" s="149" t="s">
        <v>15</v>
      </c>
      <c r="E83" s="160">
        <v>9099.7000000000007</v>
      </c>
      <c r="F83" s="148" t="s">
        <v>307</v>
      </c>
      <c r="G83" s="149" t="s">
        <v>15</v>
      </c>
      <c r="H83" s="158">
        <v>0</v>
      </c>
      <c r="I83" s="148" t="s">
        <v>307</v>
      </c>
      <c r="J83" s="149" t="s">
        <v>15</v>
      </c>
      <c r="K83" s="158">
        <v>0</v>
      </c>
      <c r="L83" s="148" t="s">
        <v>307</v>
      </c>
      <c r="M83" s="149" t="s">
        <v>15</v>
      </c>
      <c r="N83" s="158" t="s">
        <v>321</v>
      </c>
      <c r="O83" s="148" t="s">
        <v>36</v>
      </c>
      <c r="P83" s="149" t="s">
        <v>15</v>
      </c>
      <c r="Q83" s="158">
        <v>6848.54</v>
      </c>
      <c r="R83" s="148" t="s">
        <v>307</v>
      </c>
      <c r="S83" s="149" t="s">
        <v>15</v>
      </c>
      <c r="T83" s="215" t="s">
        <v>321</v>
      </c>
      <c r="U83" s="216" t="s">
        <v>307</v>
      </c>
      <c r="V83" s="217" t="s">
        <v>15</v>
      </c>
      <c r="W83" s="215" t="s">
        <v>321</v>
      </c>
      <c r="X83" s="216" t="s">
        <v>307</v>
      </c>
      <c r="Y83" s="217" t="s">
        <v>15</v>
      </c>
      <c r="Z83" s="215" t="s">
        <v>321</v>
      </c>
      <c r="AA83" s="216" t="s">
        <v>307</v>
      </c>
      <c r="AB83" s="217" t="s">
        <v>15</v>
      </c>
      <c r="AC83" s="215" t="s">
        <v>321</v>
      </c>
      <c r="AD83" s="216" t="s">
        <v>307</v>
      </c>
      <c r="AE83" s="217" t="s">
        <v>15</v>
      </c>
      <c r="AF83" s="215" t="s">
        <v>321</v>
      </c>
      <c r="AG83" s="216" t="s">
        <v>307</v>
      </c>
      <c r="AH83" s="217" t="s">
        <v>15</v>
      </c>
      <c r="AI83" s="215" t="s">
        <v>321</v>
      </c>
      <c r="AJ83" s="216" t="s">
        <v>307</v>
      </c>
      <c r="AK83" s="217" t="s">
        <v>15</v>
      </c>
      <c r="AL83" s="215" t="s">
        <v>321</v>
      </c>
      <c r="AM83" s="148" t="s">
        <v>307</v>
      </c>
      <c r="AN83" s="149" t="s">
        <v>15</v>
      </c>
      <c r="AO83" s="160">
        <f t="shared" si="1"/>
        <v>36503.599999999999</v>
      </c>
      <c r="AP83" s="148" t="s">
        <v>307</v>
      </c>
      <c r="AQ83" s="149" t="s">
        <v>15</v>
      </c>
      <c r="AR83" s="158" t="s">
        <v>321</v>
      </c>
      <c r="AS83" s="148" t="s">
        <v>36</v>
      </c>
      <c r="AT83" s="149" t="s">
        <v>15</v>
      </c>
      <c r="AU83" s="215" t="s">
        <v>321</v>
      </c>
      <c r="AV83" s="216" t="s">
        <v>36</v>
      </c>
      <c r="AW83" s="217" t="s">
        <v>15</v>
      </c>
      <c r="AX83" s="215">
        <v>10864.5</v>
      </c>
      <c r="AY83" s="216" t="s">
        <v>307</v>
      </c>
      <c r="AZ83" s="217" t="s">
        <v>15</v>
      </c>
      <c r="BA83" s="215">
        <v>25639.1</v>
      </c>
      <c r="BB83" s="148" t="s">
        <v>307</v>
      </c>
      <c r="BC83" s="149" t="s">
        <v>15</v>
      </c>
      <c r="BD83" s="160">
        <v>0</v>
      </c>
      <c r="BE83" s="148" t="s">
        <v>307</v>
      </c>
      <c r="BF83" s="149" t="s">
        <v>15</v>
      </c>
      <c r="BG83" s="158" t="s">
        <v>321</v>
      </c>
      <c r="BH83" s="148" t="s">
        <v>36</v>
      </c>
      <c r="BI83" s="149" t="s">
        <v>15</v>
      </c>
      <c r="BJ83" s="158">
        <v>45603.3</v>
      </c>
      <c r="BK83" s="148" t="s">
        <v>307</v>
      </c>
      <c r="BL83" s="149" t="s">
        <v>15</v>
      </c>
      <c r="BM83" s="158" t="s">
        <v>321</v>
      </c>
      <c r="BN83" s="148" t="s">
        <v>36</v>
      </c>
      <c r="BO83" s="149" t="s">
        <v>15</v>
      </c>
      <c r="BP83" s="158">
        <v>9099.7000000000007</v>
      </c>
      <c r="BQ83" s="148" t="s">
        <v>307</v>
      </c>
      <c r="BR83" s="149" t="s">
        <v>15</v>
      </c>
      <c r="BS83" s="158">
        <v>10864.5</v>
      </c>
      <c r="BT83" s="148" t="s">
        <v>307</v>
      </c>
      <c r="BU83" s="149" t="s">
        <v>15</v>
      </c>
      <c r="BV83" s="158">
        <v>25639.1</v>
      </c>
      <c r="BW83" s="148" t="s">
        <v>307</v>
      </c>
      <c r="BX83" s="149" t="s">
        <v>15</v>
      </c>
      <c r="BY83" s="158">
        <v>0</v>
      </c>
      <c r="BZ83" s="148" t="s">
        <v>307</v>
      </c>
      <c r="CA83" s="149" t="s">
        <v>15</v>
      </c>
      <c r="CB83" s="158">
        <v>6848.54</v>
      </c>
      <c r="CC83" s="148" t="s">
        <v>307</v>
      </c>
      <c r="CD83" s="149" t="s">
        <v>15</v>
      </c>
      <c r="CE83" s="170" t="s">
        <v>321</v>
      </c>
      <c r="CF83" s="148" t="s">
        <v>30</v>
      </c>
      <c r="CG83" s="149" t="s">
        <v>15</v>
      </c>
      <c r="CH83" s="170" t="s">
        <v>321</v>
      </c>
      <c r="CI83" s="148" t="s">
        <v>30</v>
      </c>
      <c r="CJ83" s="149" t="s">
        <v>15</v>
      </c>
      <c r="CK83" s="170" t="s">
        <v>321</v>
      </c>
      <c r="CL83" s="148" t="s">
        <v>30</v>
      </c>
      <c r="CM83" s="149" t="s">
        <v>15</v>
      </c>
      <c r="CN83" s="170" t="s">
        <v>321</v>
      </c>
      <c r="CO83" s="148" t="s">
        <v>307</v>
      </c>
      <c r="CP83" s="149" t="s">
        <v>15</v>
      </c>
      <c r="CQ83" s="158">
        <v>10714.29</v>
      </c>
      <c r="CR83" s="148" t="s">
        <v>307</v>
      </c>
      <c r="CS83" s="84" t="s">
        <v>15</v>
      </c>
    </row>
    <row r="84" spans="1:97" ht="12" customHeight="1" x14ac:dyDescent="0.2">
      <c r="A84" s="81" t="s">
        <v>268</v>
      </c>
      <c r="B84" s="160">
        <f t="shared" si="2"/>
        <v>12589.2</v>
      </c>
      <c r="C84" s="148" t="s">
        <v>307</v>
      </c>
      <c r="D84" s="149" t="s">
        <v>15</v>
      </c>
      <c r="E84" s="160">
        <v>12589.2</v>
      </c>
      <c r="F84" s="148" t="s">
        <v>307</v>
      </c>
      <c r="G84" s="149" t="s">
        <v>15</v>
      </c>
      <c r="H84" s="158">
        <v>0</v>
      </c>
      <c r="I84" s="148" t="s">
        <v>307</v>
      </c>
      <c r="J84" s="149" t="s">
        <v>15</v>
      </c>
      <c r="K84" s="158">
        <v>0</v>
      </c>
      <c r="L84" s="148" t="s">
        <v>307</v>
      </c>
      <c r="M84" s="149" t="s">
        <v>15</v>
      </c>
      <c r="N84" s="158" t="s">
        <v>321</v>
      </c>
      <c r="O84" s="148" t="s">
        <v>36</v>
      </c>
      <c r="P84" s="149" t="s">
        <v>15</v>
      </c>
      <c r="Q84" s="158">
        <v>6146.14</v>
      </c>
      <c r="R84" s="148" t="s">
        <v>307</v>
      </c>
      <c r="S84" s="149" t="s">
        <v>15</v>
      </c>
      <c r="T84" s="215" t="s">
        <v>321</v>
      </c>
      <c r="U84" s="216" t="s">
        <v>307</v>
      </c>
      <c r="V84" s="217" t="s">
        <v>15</v>
      </c>
      <c r="W84" s="215" t="s">
        <v>321</v>
      </c>
      <c r="X84" s="216" t="s">
        <v>307</v>
      </c>
      <c r="Y84" s="217" t="s">
        <v>15</v>
      </c>
      <c r="Z84" s="215" t="s">
        <v>321</v>
      </c>
      <c r="AA84" s="216" t="s">
        <v>307</v>
      </c>
      <c r="AB84" s="217" t="s">
        <v>15</v>
      </c>
      <c r="AC84" s="215" t="s">
        <v>321</v>
      </c>
      <c r="AD84" s="216" t="s">
        <v>307</v>
      </c>
      <c r="AE84" s="217" t="s">
        <v>15</v>
      </c>
      <c r="AF84" s="215" t="s">
        <v>321</v>
      </c>
      <c r="AG84" s="216" t="s">
        <v>307</v>
      </c>
      <c r="AH84" s="217" t="s">
        <v>15</v>
      </c>
      <c r="AI84" s="215" t="s">
        <v>321</v>
      </c>
      <c r="AJ84" s="216" t="s">
        <v>307</v>
      </c>
      <c r="AK84" s="217" t="s">
        <v>15</v>
      </c>
      <c r="AL84" s="215" t="s">
        <v>321</v>
      </c>
      <c r="AM84" s="148" t="s">
        <v>307</v>
      </c>
      <c r="AN84" s="149" t="s">
        <v>15</v>
      </c>
      <c r="AO84" s="160">
        <f t="shared" si="1"/>
        <v>36039.800000000003</v>
      </c>
      <c r="AP84" s="148" t="s">
        <v>307</v>
      </c>
      <c r="AQ84" s="149" t="s">
        <v>15</v>
      </c>
      <c r="AR84" s="158" t="s">
        <v>321</v>
      </c>
      <c r="AS84" s="148" t="s">
        <v>36</v>
      </c>
      <c r="AT84" s="149" t="s">
        <v>15</v>
      </c>
      <c r="AU84" s="215" t="s">
        <v>321</v>
      </c>
      <c r="AV84" s="216" t="s">
        <v>36</v>
      </c>
      <c r="AW84" s="217" t="s">
        <v>15</v>
      </c>
      <c r="AX84" s="215">
        <v>10788.1</v>
      </c>
      <c r="AY84" s="216" t="s">
        <v>307</v>
      </c>
      <c r="AZ84" s="217" t="s">
        <v>15</v>
      </c>
      <c r="BA84" s="215">
        <v>25251.7</v>
      </c>
      <c r="BB84" s="148" t="s">
        <v>307</v>
      </c>
      <c r="BC84" s="149" t="s">
        <v>15</v>
      </c>
      <c r="BD84" s="160">
        <v>0</v>
      </c>
      <c r="BE84" s="148" t="s">
        <v>307</v>
      </c>
      <c r="BF84" s="149" t="s">
        <v>15</v>
      </c>
      <c r="BG84" s="158" t="s">
        <v>321</v>
      </c>
      <c r="BH84" s="148" t="s">
        <v>36</v>
      </c>
      <c r="BI84" s="149" t="s">
        <v>15</v>
      </c>
      <c r="BJ84" s="158">
        <v>48629</v>
      </c>
      <c r="BK84" s="148" t="s">
        <v>307</v>
      </c>
      <c r="BL84" s="149" t="s">
        <v>15</v>
      </c>
      <c r="BM84" s="158" t="s">
        <v>321</v>
      </c>
      <c r="BN84" s="148" t="s">
        <v>36</v>
      </c>
      <c r="BO84" s="149" t="s">
        <v>15</v>
      </c>
      <c r="BP84" s="158">
        <v>12589.2</v>
      </c>
      <c r="BQ84" s="148" t="s">
        <v>307</v>
      </c>
      <c r="BR84" s="149" t="s">
        <v>15</v>
      </c>
      <c r="BS84" s="158">
        <v>10788.1</v>
      </c>
      <c r="BT84" s="148" t="s">
        <v>307</v>
      </c>
      <c r="BU84" s="149" t="s">
        <v>15</v>
      </c>
      <c r="BV84" s="158">
        <v>25251.7</v>
      </c>
      <c r="BW84" s="148" t="s">
        <v>307</v>
      </c>
      <c r="BX84" s="149" t="s">
        <v>15</v>
      </c>
      <c r="BY84" s="158">
        <v>0</v>
      </c>
      <c r="BZ84" s="148" t="s">
        <v>307</v>
      </c>
      <c r="CA84" s="149" t="s">
        <v>15</v>
      </c>
      <c r="CB84" s="158">
        <v>6146.14</v>
      </c>
      <c r="CC84" s="148" t="s">
        <v>307</v>
      </c>
      <c r="CD84" s="149" t="s">
        <v>15</v>
      </c>
      <c r="CE84" s="170" t="s">
        <v>321</v>
      </c>
      <c r="CF84" s="148" t="s">
        <v>30</v>
      </c>
      <c r="CG84" s="149" t="s">
        <v>15</v>
      </c>
      <c r="CH84" s="170" t="s">
        <v>321</v>
      </c>
      <c r="CI84" s="148" t="s">
        <v>30</v>
      </c>
      <c r="CJ84" s="149" t="s">
        <v>15</v>
      </c>
      <c r="CK84" s="170" t="s">
        <v>321</v>
      </c>
      <c r="CL84" s="148" t="s">
        <v>30</v>
      </c>
      <c r="CM84" s="149" t="s">
        <v>15</v>
      </c>
      <c r="CN84" s="170" t="s">
        <v>321</v>
      </c>
      <c r="CO84" s="148" t="s">
        <v>307</v>
      </c>
      <c r="CP84" s="149" t="s">
        <v>15</v>
      </c>
      <c r="CQ84" s="158">
        <v>10678.11</v>
      </c>
      <c r="CR84" s="148" t="s">
        <v>307</v>
      </c>
      <c r="CS84" s="84" t="s">
        <v>15</v>
      </c>
    </row>
    <row r="85" spans="1:97" ht="12" customHeight="1" x14ac:dyDescent="0.2">
      <c r="A85" s="81" t="s">
        <v>269</v>
      </c>
      <c r="B85" s="160">
        <f t="shared" si="2"/>
        <v>11518.56</v>
      </c>
      <c r="C85" s="148" t="s">
        <v>307</v>
      </c>
      <c r="D85" s="149" t="s">
        <v>15</v>
      </c>
      <c r="E85" s="160">
        <v>11518.56</v>
      </c>
      <c r="F85" s="148" t="s">
        <v>307</v>
      </c>
      <c r="G85" s="149" t="s">
        <v>15</v>
      </c>
      <c r="H85" s="158">
        <v>0</v>
      </c>
      <c r="I85" s="148" t="s">
        <v>307</v>
      </c>
      <c r="J85" s="149" t="s">
        <v>15</v>
      </c>
      <c r="K85" s="158">
        <v>0</v>
      </c>
      <c r="L85" s="148" t="s">
        <v>307</v>
      </c>
      <c r="M85" s="149" t="s">
        <v>15</v>
      </c>
      <c r="N85" s="158" t="s">
        <v>321</v>
      </c>
      <c r="O85" s="148" t="s">
        <v>36</v>
      </c>
      <c r="P85" s="149" t="s">
        <v>15</v>
      </c>
      <c r="Q85" s="158">
        <v>6431.75</v>
      </c>
      <c r="R85" s="148" t="s">
        <v>307</v>
      </c>
      <c r="S85" s="149" t="s">
        <v>15</v>
      </c>
      <c r="T85" s="215" t="s">
        <v>321</v>
      </c>
      <c r="U85" s="216" t="s">
        <v>307</v>
      </c>
      <c r="V85" s="217" t="s">
        <v>15</v>
      </c>
      <c r="W85" s="215" t="s">
        <v>321</v>
      </c>
      <c r="X85" s="216" t="s">
        <v>307</v>
      </c>
      <c r="Y85" s="217" t="s">
        <v>15</v>
      </c>
      <c r="Z85" s="215" t="s">
        <v>321</v>
      </c>
      <c r="AA85" s="216" t="s">
        <v>307</v>
      </c>
      <c r="AB85" s="217" t="s">
        <v>15</v>
      </c>
      <c r="AC85" s="215" t="s">
        <v>321</v>
      </c>
      <c r="AD85" s="216" t="s">
        <v>307</v>
      </c>
      <c r="AE85" s="217" t="s">
        <v>15</v>
      </c>
      <c r="AF85" s="215" t="s">
        <v>321</v>
      </c>
      <c r="AG85" s="216" t="s">
        <v>307</v>
      </c>
      <c r="AH85" s="217" t="s">
        <v>15</v>
      </c>
      <c r="AI85" s="215" t="s">
        <v>321</v>
      </c>
      <c r="AJ85" s="216" t="s">
        <v>307</v>
      </c>
      <c r="AK85" s="217" t="s">
        <v>15</v>
      </c>
      <c r="AL85" s="215" t="s">
        <v>321</v>
      </c>
      <c r="AM85" s="148" t="s">
        <v>307</v>
      </c>
      <c r="AN85" s="149" t="s">
        <v>15</v>
      </c>
      <c r="AO85" s="160">
        <f t="shared" si="1"/>
        <v>34474.300000000003</v>
      </c>
      <c r="AP85" s="148" t="s">
        <v>307</v>
      </c>
      <c r="AQ85" s="149" t="s">
        <v>15</v>
      </c>
      <c r="AR85" s="158" t="s">
        <v>321</v>
      </c>
      <c r="AS85" s="148" t="s">
        <v>36</v>
      </c>
      <c r="AT85" s="149" t="s">
        <v>15</v>
      </c>
      <c r="AU85" s="215" t="s">
        <v>321</v>
      </c>
      <c r="AV85" s="216" t="s">
        <v>36</v>
      </c>
      <c r="AW85" s="217" t="s">
        <v>15</v>
      </c>
      <c r="AX85" s="215">
        <v>10308.9</v>
      </c>
      <c r="AY85" s="216" t="s">
        <v>307</v>
      </c>
      <c r="AZ85" s="217" t="s">
        <v>15</v>
      </c>
      <c r="BA85" s="215">
        <v>24165.4</v>
      </c>
      <c r="BB85" s="148" t="s">
        <v>307</v>
      </c>
      <c r="BC85" s="149" t="s">
        <v>15</v>
      </c>
      <c r="BD85" s="160">
        <v>0</v>
      </c>
      <c r="BE85" s="148" t="s">
        <v>307</v>
      </c>
      <c r="BF85" s="149" t="s">
        <v>15</v>
      </c>
      <c r="BG85" s="158" t="s">
        <v>321</v>
      </c>
      <c r="BH85" s="148" t="s">
        <v>36</v>
      </c>
      <c r="BI85" s="149" t="s">
        <v>15</v>
      </c>
      <c r="BJ85" s="158">
        <v>45992.86</v>
      </c>
      <c r="BK85" s="148" t="s">
        <v>307</v>
      </c>
      <c r="BL85" s="149" t="s">
        <v>15</v>
      </c>
      <c r="BM85" s="158" t="s">
        <v>321</v>
      </c>
      <c r="BN85" s="148" t="s">
        <v>36</v>
      </c>
      <c r="BO85" s="149" t="s">
        <v>15</v>
      </c>
      <c r="BP85" s="158">
        <v>11518.56</v>
      </c>
      <c r="BQ85" s="148" t="s">
        <v>307</v>
      </c>
      <c r="BR85" s="149" t="s">
        <v>15</v>
      </c>
      <c r="BS85" s="158">
        <v>10308.9</v>
      </c>
      <c r="BT85" s="148" t="s">
        <v>307</v>
      </c>
      <c r="BU85" s="149" t="s">
        <v>15</v>
      </c>
      <c r="BV85" s="158">
        <v>24165.4</v>
      </c>
      <c r="BW85" s="148" t="s">
        <v>307</v>
      </c>
      <c r="BX85" s="149" t="s">
        <v>15</v>
      </c>
      <c r="BY85" s="158">
        <v>0</v>
      </c>
      <c r="BZ85" s="148" t="s">
        <v>307</v>
      </c>
      <c r="CA85" s="149" t="s">
        <v>15</v>
      </c>
      <c r="CB85" s="158">
        <v>6431.75</v>
      </c>
      <c r="CC85" s="148" t="s">
        <v>307</v>
      </c>
      <c r="CD85" s="149" t="s">
        <v>15</v>
      </c>
      <c r="CE85" s="170" t="s">
        <v>321</v>
      </c>
      <c r="CF85" s="148" t="s">
        <v>30</v>
      </c>
      <c r="CG85" s="149" t="s">
        <v>15</v>
      </c>
      <c r="CH85" s="170" t="s">
        <v>321</v>
      </c>
      <c r="CI85" s="148" t="s">
        <v>30</v>
      </c>
      <c r="CJ85" s="149" t="s">
        <v>15</v>
      </c>
      <c r="CK85" s="170" t="s">
        <v>321</v>
      </c>
      <c r="CL85" s="148" t="s">
        <v>30</v>
      </c>
      <c r="CM85" s="149" t="s">
        <v>15</v>
      </c>
      <c r="CN85" s="170" t="s">
        <v>321</v>
      </c>
      <c r="CO85" s="148" t="s">
        <v>307</v>
      </c>
      <c r="CP85" s="149" t="s">
        <v>15</v>
      </c>
      <c r="CQ85" s="158">
        <v>10745.66</v>
      </c>
      <c r="CR85" s="148" t="s">
        <v>307</v>
      </c>
      <c r="CS85" s="84" t="s">
        <v>15</v>
      </c>
    </row>
    <row r="86" spans="1:97" ht="12" customHeight="1" x14ac:dyDescent="0.2">
      <c r="A86" s="81" t="s">
        <v>270</v>
      </c>
      <c r="B86" s="160">
        <f t="shared" si="2"/>
        <v>13974.890000000001</v>
      </c>
      <c r="C86" s="148" t="s">
        <v>307</v>
      </c>
      <c r="D86" s="149" t="s">
        <v>15</v>
      </c>
      <c r="E86" s="160">
        <v>12083.29</v>
      </c>
      <c r="F86" s="148" t="s">
        <v>307</v>
      </c>
      <c r="G86" s="149" t="s">
        <v>15</v>
      </c>
      <c r="H86" s="158">
        <v>1891.6</v>
      </c>
      <c r="I86" s="148" t="s">
        <v>307</v>
      </c>
      <c r="J86" s="149" t="s">
        <v>15</v>
      </c>
      <c r="K86" s="158">
        <v>0</v>
      </c>
      <c r="L86" s="148" t="s">
        <v>307</v>
      </c>
      <c r="M86" s="149" t="s">
        <v>15</v>
      </c>
      <c r="N86" s="158" t="s">
        <v>321</v>
      </c>
      <c r="O86" s="148" t="s">
        <v>36</v>
      </c>
      <c r="P86" s="149" t="s">
        <v>15</v>
      </c>
      <c r="Q86" s="158">
        <v>7870.08</v>
      </c>
      <c r="R86" s="148" t="s">
        <v>307</v>
      </c>
      <c r="S86" s="149" t="s">
        <v>15</v>
      </c>
      <c r="T86" s="215" t="s">
        <v>321</v>
      </c>
      <c r="U86" s="216" t="s">
        <v>307</v>
      </c>
      <c r="V86" s="217" t="s">
        <v>15</v>
      </c>
      <c r="W86" s="215" t="s">
        <v>321</v>
      </c>
      <c r="X86" s="216" t="s">
        <v>307</v>
      </c>
      <c r="Y86" s="217" t="s">
        <v>15</v>
      </c>
      <c r="Z86" s="215" t="s">
        <v>321</v>
      </c>
      <c r="AA86" s="216" t="s">
        <v>307</v>
      </c>
      <c r="AB86" s="217" t="s">
        <v>15</v>
      </c>
      <c r="AC86" s="215" t="s">
        <v>321</v>
      </c>
      <c r="AD86" s="216" t="s">
        <v>307</v>
      </c>
      <c r="AE86" s="217" t="s">
        <v>15</v>
      </c>
      <c r="AF86" s="215" t="s">
        <v>321</v>
      </c>
      <c r="AG86" s="216" t="s">
        <v>307</v>
      </c>
      <c r="AH86" s="217" t="s">
        <v>15</v>
      </c>
      <c r="AI86" s="215" t="s">
        <v>321</v>
      </c>
      <c r="AJ86" s="216" t="s">
        <v>307</v>
      </c>
      <c r="AK86" s="217" t="s">
        <v>15</v>
      </c>
      <c r="AL86" s="215" t="s">
        <v>321</v>
      </c>
      <c r="AM86" s="148" t="s">
        <v>307</v>
      </c>
      <c r="AN86" s="149" t="s">
        <v>15</v>
      </c>
      <c r="AO86" s="160">
        <f t="shared" si="1"/>
        <v>36299.9</v>
      </c>
      <c r="AP86" s="148" t="s">
        <v>307</v>
      </c>
      <c r="AQ86" s="149" t="s">
        <v>15</v>
      </c>
      <c r="AR86" s="158" t="s">
        <v>321</v>
      </c>
      <c r="AS86" s="148" t="s">
        <v>36</v>
      </c>
      <c r="AT86" s="149" t="s">
        <v>15</v>
      </c>
      <c r="AU86" s="215" t="s">
        <v>321</v>
      </c>
      <c r="AV86" s="216" t="s">
        <v>36</v>
      </c>
      <c r="AW86" s="217" t="s">
        <v>15</v>
      </c>
      <c r="AX86" s="215">
        <v>12326.2</v>
      </c>
      <c r="AY86" s="216" t="s">
        <v>307</v>
      </c>
      <c r="AZ86" s="217" t="s">
        <v>15</v>
      </c>
      <c r="BA86" s="215">
        <v>23973.7</v>
      </c>
      <c r="BB86" s="148" t="s">
        <v>307</v>
      </c>
      <c r="BC86" s="149" t="s">
        <v>15</v>
      </c>
      <c r="BD86" s="160">
        <v>0</v>
      </c>
      <c r="BE86" s="148" t="s">
        <v>307</v>
      </c>
      <c r="BF86" s="149" t="s">
        <v>15</v>
      </c>
      <c r="BG86" s="158" t="s">
        <v>321</v>
      </c>
      <c r="BH86" s="148" t="s">
        <v>36</v>
      </c>
      <c r="BI86" s="149" t="s">
        <v>15</v>
      </c>
      <c r="BJ86" s="158">
        <v>50274.79</v>
      </c>
      <c r="BK86" s="148" t="s">
        <v>307</v>
      </c>
      <c r="BL86" s="149" t="s">
        <v>15</v>
      </c>
      <c r="BM86" s="158" t="s">
        <v>321</v>
      </c>
      <c r="BN86" s="148" t="s">
        <v>36</v>
      </c>
      <c r="BO86" s="149" t="s">
        <v>15</v>
      </c>
      <c r="BP86" s="158">
        <v>12083.29</v>
      </c>
      <c r="BQ86" s="148" t="s">
        <v>307</v>
      </c>
      <c r="BR86" s="149" t="s">
        <v>15</v>
      </c>
      <c r="BS86" s="158">
        <v>14217.8</v>
      </c>
      <c r="BT86" s="148" t="s">
        <v>307</v>
      </c>
      <c r="BU86" s="149" t="s">
        <v>15</v>
      </c>
      <c r="BV86" s="158">
        <v>23973.7</v>
      </c>
      <c r="BW86" s="148" t="s">
        <v>307</v>
      </c>
      <c r="BX86" s="149" t="s">
        <v>15</v>
      </c>
      <c r="BY86" s="158">
        <v>0</v>
      </c>
      <c r="BZ86" s="148" t="s">
        <v>307</v>
      </c>
      <c r="CA86" s="149" t="s">
        <v>15</v>
      </c>
      <c r="CB86" s="158">
        <v>7870.08</v>
      </c>
      <c r="CC86" s="148" t="s">
        <v>307</v>
      </c>
      <c r="CD86" s="149" t="s">
        <v>15</v>
      </c>
      <c r="CE86" s="170" t="s">
        <v>321</v>
      </c>
      <c r="CF86" s="148" t="s">
        <v>30</v>
      </c>
      <c r="CG86" s="149" t="s">
        <v>15</v>
      </c>
      <c r="CH86" s="170" t="s">
        <v>321</v>
      </c>
      <c r="CI86" s="148" t="s">
        <v>30</v>
      </c>
      <c r="CJ86" s="149" t="s">
        <v>15</v>
      </c>
      <c r="CK86" s="170" t="s">
        <v>321</v>
      </c>
      <c r="CL86" s="148" t="s">
        <v>30</v>
      </c>
      <c r="CM86" s="149" t="s">
        <v>15</v>
      </c>
      <c r="CN86" s="170" t="s">
        <v>321</v>
      </c>
      <c r="CO86" s="148" t="s">
        <v>307</v>
      </c>
      <c r="CP86" s="149" t="s">
        <v>15</v>
      </c>
      <c r="CQ86" s="158">
        <v>16141</v>
      </c>
      <c r="CR86" s="148" t="s">
        <v>307</v>
      </c>
      <c r="CS86" s="84" t="s">
        <v>15</v>
      </c>
    </row>
    <row r="87" spans="1:97" ht="12" customHeight="1" x14ac:dyDescent="0.2">
      <c r="A87" s="81" t="s">
        <v>271</v>
      </c>
      <c r="B87" s="160">
        <f t="shared" si="2"/>
        <v>16011.77</v>
      </c>
      <c r="C87" s="148" t="s">
        <v>307</v>
      </c>
      <c r="D87" s="149" t="s">
        <v>15</v>
      </c>
      <c r="E87" s="160">
        <v>13302.67</v>
      </c>
      <c r="F87" s="148" t="s">
        <v>307</v>
      </c>
      <c r="G87" s="149" t="s">
        <v>15</v>
      </c>
      <c r="H87" s="158">
        <v>2709.1</v>
      </c>
      <c r="I87" s="148" t="s">
        <v>307</v>
      </c>
      <c r="J87" s="149" t="s">
        <v>15</v>
      </c>
      <c r="K87" s="158">
        <v>0</v>
      </c>
      <c r="L87" s="148" t="s">
        <v>307</v>
      </c>
      <c r="M87" s="149" t="s">
        <v>15</v>
      </c>
      <c r="N87" s="158" t="s">
        <v>321</v>
      </c>
      <c r="O87" s="148" t="s">
        <v>36</v>
      </c>
      <c r="P87" s="149" t="s">
        <v>15</v>
      </c>
      <c r="Q87" s="158">
        <v>8231.17</v>
      </c>
      <c r="R87" s="148" t="s">
        <v>307</v>
      </c>
      <c r="S87" s="149" t="s">
        <v>15</v>
      </c>
      <c r="T87" s="215" t="s">
        <v>321</v>
      </c>
      <c r="U87" s="216" t="s">
        <v>307</v>
      </c>
      <c r="V87" s="217" t="s">
        <v>15</v>
      </c>
      <c r="W87" s="215" t="s">
        <v>321</v>
      </c>
      <c r="X87" s="216" t="s">
        <v>307</v>
      </c>
      <c r="Y87" s="217" t="s">
        <v>15</v>
      </c>
      <c r="Z87" s="215" t="s">
        <v>321</v>
      </c>
      <c r="AA87" s="216" t="s">
        <v>307</v>
      </c>
      <c r="AB87" s="217" t="s">
        <v>15</v>
      </c>
      <c r="AC87" s="215" t="s">
        <v>321</v>
      </c>
      <c r="AD87" s="216" t="s">
        <v>307</v>
      </c>
      <c r="AE87" s="217" t="s">
        <v>15</v>
      </c>
      <c r="AF87" s="215" t="s">
        <v>321</v>
      </c>
      <c r="AG87" s="216" t="s">
        <v>307</v>
      </c>
      <c r="AH87" s="217" t="s">
        <v>15</v>
      </c>
      <c r="AI87" s="215" t="s">
        <v>321</v>
      </c>
      <c r="AJ87" s="216" t="s">
        <v>307</v>
      </c>
      <c r="AK87" s="217" t="s">
        <v>15</v>
      </c>
      <c r="AL87" s="215" t="s">
        <v>321</v>
      </c>
      <c r="AM87" s="148" t="s">
        <v>307</v>
      </c>
      <c r="AN87" s="149" t="s">
        <v>15</v>
      </c>
      <c r="AO87" s="160">
        <f t="shared" si="1"/>
        <v>35153.9</v>
      </c>
      <c r="AP87" s="148" t="s">
        <v>307</v>
      </c>
      <c r="AQ87" s="149" t="s">
        <v>15</v>
      </c>
      <c r="AR87" s="158" t="s">
        <v>321</v>
      </c>
      <c r="AS87" s="148" t="s">
        <v>36</v>
      </c>
      <c r="AT87" s="149" t="s">
        <v>15</v>
      </c>
      <c r="AU87" s="215" t="s">
        <v>321</v>
      </c>
      <c r="AV87" s="216" t="s">
        <v>36</v>
      </c>
      <c r="AW87" s="217" t="s">
        <v>15</v>
      </c>
      <c r="AX87" s="215">
        <v>13125.4</v>
      </c>
      <c r="AY87" s="216" t="s">
        <v>307</v>
      </c>
      <c r="AZ87" s="217" t="s">
        <v>15</v>
      </c>
      <c r="BA87" s="215">
        <v>22028.5</v>
      </c>
      <c r="BB87" s="148" t="s">
        <v>307</v>
      </c>
      <c r="BC87" s="149" t="s">
        <v>15</v>
      </c>
      <c r="BD87" s="160">
        <v>0</v>
      </c>
      <c r="BE87" s="148" t="s">
        <v>307</v>
      </c>
      <c r="BF87" s="149" t="s">
        <v>15</v>
      </c>
      <c r="BG87" s="158" t="s">
        <v>321</v>
      </c>
      <c r="BH87" s="148" t="s">
        <v>36</v>
      </c>
      <c r="BI87" s="149" t="s">
        <v>15</v>
      </c>
      <c r="BJ87" s="158">
        <v>51165.67</v>
      </c>
      <c r="BK87" s="148" t="s">
        <v>307</v>
      </c>
      <c r="BL87" s="149" t="s">
        <v>15</v>
      </c>
      <c r="BM87" s="158" t="s">
        <v>321</v>
      </c>
      <c r="BN87" s="148" t="s">
        <v>36</v>
      </c>
      <c r="BO87" s="149" t="s">
        <v>15</v>
      </c>
      <c r="BP87" s="158">
        <v>13302.67</v>
      </c>
      <c r="BQ87" s="148" t="s">
        <v>307</v>
      </c>
      <c r="BR87" s="149" t="s">
        <v>15</v>
      </c>
      <c r="BS87" s="158">
        <v>15834.5</v>
      </c>
      <c r="BT87" s="148" t="s">
        <v>307</v>
      </c>
      <c r="BU87" s="149" t="s">
        <v>15</v>
      </c>
      <c r="BV87" s="158">
        <v>22028.5</v>
      </c>
      <c r="BW87" s="148" t="s">
        <v>307</v>
      </c>
      <c r="BX87" s="149" t="s">
        <v>15</v>
      </c>
      <c r="BY87" s="158">
        <v>0</v>
      </c>
      <c r="BZ87" s="148" t="s">
        <v>307</v>
      </c>
      <c r="CA87" s="149" t="s">
        <v>15</v>
      </c>
      <c r="CB87" s="158">
        <v>8231.17</v>
      </c>
      <c r="CC87" s="148" t="s">
        <v>307</v>
      </c>
      <c r="CD87" s="149" t="s">
        <v>15</v>
      </c>
      <c r="CE87" s="170" t="s">
        <v>321</v>
      </c>
      <c r="CF87" s="148" t="s">
        <v>30</v>
      </c>
      <c r="CG87" s="149" t="s">
        <v>15</v>
      </c>
      <c r="CH87" s="170" t="s">
        <v>321</v>
      </c>
      <c r="CI87" s="148" t="s">
        <v>30</v>
      </c>
      <c r="CJ87" s="149" t="s">
        <v>15</v>
      </c>
      <c r="CK87" s="170" t="s">
        <v>321</v>
      </c>
      <c r="CL87" s="148" t="s">
        <v>30</v>
      </c>
      <c r="CM87" s="149" t="s">
        <v>15</v>
      </c>
      <c r="CN87" s="170" t="s">
        <v>321</v>
      </c>
      <c r="CO87" s="148" t="s">
        <v>307</v>
      </c>
      <c r="CP87" s="149" t="s">
        <v>15</v>
      </c>
      <c r="CQ87" s="158">
        <v>16762.18</v>
      </c>
      <c r="CR87" s="148" t="s">
        <v>307</v>
      </c>
      <c r="CS87" s="84" t="s">
        <v>15</v>
      </c>
    </row>
    <row r="88" spans="1:97" ht="12" customHeight="1" x14ac:dyDescent="0.2">
      <c r="A88" s="81" t="s">
        <v>272</v>
      </c>
      <c r="B88" s="160">
        <f t="shared" si="2"/>
        <v>16145.23</v>
      </c>
      <c r="C88" s="148" t="s">
        <v>307</v>
      </c>
      <c r="D88" s="149" t="s">
        <v>15</v>
      </c>
      <c r="E88" s="160">
        <v>14630.65</v>
      </c>
      <c r="F88" s="148" t="s">
        <v>307</v>
      </c>
      <c r="G88" s="149" t="s">
        <v>15</v>
      </c>
      <c r="H88" s="158">
        <v>1514.58</v>
      </c>
      <c r="I88" s="148" t="s">
        <v>307</v>
      </c>
      <c r="J88" s="149" t="s">
        <v>15</v>
      </c>
      <c r="K88" s="158">
        <v>0</v>
      </c>
      <c r="L88" s="148" t="s">
        <v>307</v>
      </c>
      <c r="M88" s="149" t="s">
        <v>15</v>
      </c>
      <c r="N88" s="158" t="s">
        <v>321</v>
      </c>
      <c r="O88" s="148" t="s">
        <v>36</v>
      </c>
      <c r="P88" s="149" t="s">
        <v>15</v>
      </c>
      <c r="Q88" s="158">
        <v>11251.06</v>
      </c>
      <c r="R88" s="148" t="s">
        <v>307</v>
      </c>
      <c r="S88" s="149" t="s">
        <v>15</v>
      </c>
      <c r="T88" s="215" t="s">
        <v>321</v>
      </c>
      <c r="U88" s="216" t="s">
        <v>307</v>
      </c>
      <c r="V88" s="217" t="s">
        <v>15</v>
      </c>
      <c r="W88" s="215" t="s">
        <v>321</v>
      </c>
      <c r="X88" s="216" t="s">
        <v>307</v>
      </c>
      <c r="Y88" s="217" t="s">
        <v>15</v>
      </c>
      <c r="Z88" s="215" t="s">
        <v>321</v>
      </c>
      <c r="AA88" s="216" t="s">
        <v>307</v>
      </c>
      <c r="AB88" s="217" t="s">
        <v>15</v>
      </c>
      <c r="AC88" s="215" t="s">
        <v>321</v>
      </c>
      <c r="AD88" s="216" t="s">
        <v>307</v>
      </c>
      <c r="AE88" s="217" t="s">
        <v>15</v>
      </c>
      <c r="AF88" s="215" t="s">
        <v>321</v>
      </c>
      <c r="AG88" s="216" t="s">
        <v>307</v>
      </c>
      <c r="AH88" s="217" t="s">
        <v>15</v>
      </c>
      <c r="AI88" s="215" t="s">
        <v>321</v>
      </c>
      <c r="AJ88" s="216" t="s">
        <v>307</v>
      </c>
      <c r="AK88" s="217" t="s">
        <v>15</v>
      </c>
      <c r="AL88" s="215" t="s">
        <v>321</v>
      </c>
      <c r="AM88" s="148" t="s">
        <v>307</v>
      </c>
      <c r="AN88" s="149" t="s">
        <v>15</v>
      </c>
      <c r="AO88" s="160">
        <f t="shared" si="1"/>
        <v>37147.599999999999</v>
      </c>
      <c r="AP88" s="148" t="s">
        <v>307</v>
      </c>
      <c r="AQ88" s="149" t="s">
        <v>15</v>
      </c>
      <c r="AR88" s="158" t="s">
        <v>321</v>
      </c>
      <c r="AS88" s="148" t="s">
        <v>36</v>
      </c>
      <c r="AT88" s="149" t="s">
        <v>15</v>
      </c>
      <c r="AU88" s="215" t="s">
        <v>321</v>
      </c>
      <c r="AV88" s="216" t="s">
        <v>36</v>
      </c>
      <c r="AW88" s="217" t="s">
        <v>15</v>
      </c>
      <c r="AX88" s="215">
        <v>13532.6</v>
      </c>
      <c r="AY88" s="216" t="s">
        <v>307</v>
      </c>
      <c r="AZ88" s="217" t="s">
        <v>15</v>
      </c>
      <c r="BA88" s="215">
        <v>23615</v>
      </c>
      <c r="BB88" s="148" t="s">
        <v>307</v>
      </c>
      <c r="BC88" s="149" t="s">
        <v>15</v>
      </c>
      <c r="BD88" s="160">
        <v>0</v>
      </c>
      <c r="BE88" s="148" t="s">
        <v>307</v>
      </c>
      <c r="BF88" s="149" t="s">
        <v>15</v>
      </c>
      <c r="BG88" s="158" t="s">
        <v>321</v>
      </c>
      <c r="BH88" s="148" t="s">
        <v>36</v>
      </c>
      <c r="BI88" s="149" t="s">
        <v>15</v>
      </c>
      <c r="BJ88" s="158">
        <v>53292.83</v>
      </c>
      <c r="BK88" s="148" t="s">
        <v>307</v>
      </c>
      <c r="BL88" s="149" t="s">
        <v>15</v>
      </c>
      <c r="BM88" s="158" t="s">
        <v>321</v>
      </c>
      <c r="BN88" s="148" t="s">
        <v>36</v>
      </c>
      <c r="BO88" s="149" t="s">
        <v>15</v>
      </c>
      <c r="BP88" s="158">
        <v>14630.65</v>
      </c>
      <c r="BQ88" s="148" t="s">
        <v>307</v>
      </c>
      <c r="BR88" s="149" t="s">
        <v>15</v>
      </c>
      <c r="BS88" s="158">
        <v>15047.18</v>
      </c>
      <c r="BT88" s="148" t="s">
        <v>307</v>
      </c>
      <c r="BU88" s="149" t="s">
        <v>15</v>
      </c>
      <c r="BV88" s="158">
        <v>23615</v>
      </c>
      <c r="BW88" s="148" t="s">
        <v>307</v>
      </c>
      <c r="BX88" s="149" t="s">
        <v>15</v>
      </c>
      <c r="BY88" s="158">
        <v>0</v>
      </c>
      <c r="BZ88" s="148" t="s">
        <v>307</v>
      </c>
      <c r="CA88" s="149" t="s">
        <v>15</v>
      </c>
      <c r="CB88" s="158">
        <v>11251.06</v>
      </c>
      <c r="CC88" s="148" t="s">
        <v>307</v>
      </c>
      <c r="CD88" s="149" t="s">
        <v>15</v>
      </c>
      <c r="CE88" s="170" t="s">
        <v>321</v>
      </c>
      <c r="CF88" s="148" t="s">
        <v>30</v>
      </c>
      <c r="CG88" s="149" t="s">
        <v>15</v>
      </c>
      <c r="CH88" s="170" t="s">
        <v>321</v>
      </c>
      <c r="CI88" s="148" t="s">
        <v>30</v>
      </c>
      <c r="CJ88" s="149" t="s">
        <v>15</v>
      </c>
      <c r="CK88" s="170" t="s">
        <v>321</v>
      </c>
      <c r="CL88" s="148" t="s">
        <v>30</v>
      </c>
      <c r="CM88" s="149" t="s">
        <v>15</v>
      </c>
      <c r="CN88" s="170" t="s">
        <v>321</v>
      </c>
      <c r="CO88" s="148" t="s">
        <v>307</v>
      </c>
      <c r="CP88" s="149" t="s">
        <v>15</v>
      </c>
      <c r="CQ88" s="158">
        <v>16015.57</v>
      </c>
      <c r="CR88" s="148" t="s">
        <v>307</v>
      </c>
      <c r="CS88" s="84" t="s">
        <v>15</v>
      </c>
    </row>
    <row r="89" spans="1:97" ht="12" customHeight="1" x14ac:dyDescent="0.2">
      <c r="A89" s="81" t="s">
        <v>273</v>
      </c>
      <c r="B89" s="160">
        <f t="shared" si="2"/>
        <v>17937.97</v>
      </c>
      <c r="C89" s="148" t="s">
        <v>307</v>
      </c>
      <c r="D89" s="149" t="s">
        <v>15</v>
      </c>
      <c r="E89" s="160">
        <v>15753.31</v>
      </c>
      <c r="F89" s="148" t="s">
        <v>307</v>
      </c>
      <c r="G89" s="149" t="s">
        <v>15</v>
      </c>
      <c r="H89" s="158">
        <v>1813.08</v>
      </c>
      <c r="I89" s="148" t="s">
        <v>307</v>
      </c>
      <c r="J89" s="149" t="s">
        <v>15</v>
      </c>
      <c r="K89" s="158">
        <v>371.58</v>
      </c>
      <c r="L89" s="148" t="s">
        <v>307</v>
      </c>
      <c r="M89" s="149" t="s">
        <v>15</v>
      </c>
      <c r="N89" s="158" t="s">
        <v>321</v>
      </c>
      <c r="O89" s="148" t="s">
        <v>36</v>
      </c>
      <c r="P89" s="149" t="s">
        <v>15</v>
      </c>
      <c r="Q89" s="158">
        <v>16411.52</v>
      </c>
      <c r="R89" s="148" t="s">
        <v>307</v>
      </c>
      <c r="S89" s="149" t="s">
        <v>15</v>
      </c>
      <c r="T89" s="215" t="s">
        <v>321</v>
      </c>
      <c r="U89" s="216" t="s">
        <v>307</v>
      </c>
      <c r="V89" s="217" t="s">
        <v>15</v>
      </c>
      <c r="W89" s="215" t="s">
        <v>321</v>
      </c>
      <c r="X89" s="216" t="s">
        <v>307</v>
      </c>
      <c r="Y89" s="217" t="s">
        <v>15</v>
      </c>
      <c r="Z89" s="215" t="s">
        <v>321</v>
      </c>
      <c r="AA89" s="216" t="s">
        <v>307</v>
      </c>
      <c r="AB89" s="217" t="s">
        <v>15</v>
      </c>
      <c r="AC89" s="215" t="s">
        <v>321</v>
      </c>
      <c r="AD89" s="216" t="s">
        <v>307</v>
      </c>
      <c r="AE89" s="217" t="s">
        <v>15</v>
      </c>
      <c r="AF89" s="215" t="s">
        <v>321</v>
      </c>
      <c r="AG89" s="216" t="s">
        <v>307</v>
      </c>
      <c r="AH89" s="217" t="s">
        <v>15</v>
      </c>
      <c r="AI89" s="215" t="s">
        <v>321</v>
      </c>
      <c r="AJ89" s="216" t="s">
        <v>307</v>
      </c>
      <c r="AK89" s="217" t="s">
        <v>15</v>
      </c>
      <c r="AL89" s="215" t="s">
        <v>321</v>
      </c>
      <c r="AM89" s="148" t="s">
        <v>307</v>
      </c>
      <c r="AN89" s="149" t="s">
        <v>15</v>
      </c>
      <c r="AO89" s="160">
        <f t="shared" si="1"/>
        <v>37456.631107107401</v>
      </c>
      <c r="AP89" s="148" t="s">
        <v>307</v>
      </c>
      <c r="AQ89" s="149" t="s">
        <v>15</v>
      </c>
      <c r="AR89" s="158" t="s">
        <v>321</v>
      </c>
      <c r="AS89" s="148" t="s">
        <v>36</v>
      </c>
      <c r="AT89" s="149" t="s">
        <v>15</v>
      </c>
      <c r="AU89" s="215" t="s">
        <v>321</v>
      </c>
      <c r="AV89" s="216" t="s">
        <v>36</v>
      </c>
      <c r="AW89" s="217" t="s">
        <v>15</v>
      </c>
      <c r="AX89" s="215">
        <v>14205.1</v>
      </c>
      <c r="AY89" s="216" t="s">
        <v>307</v>
      </c>
      <c r="AZ89" s="217" t="s">
        <v>15</v>
      </c>
      <c r="BA89" s="215">
        <v>23251.531107107399</v>
      </c>
      <c r="BB89" s="148" t="s">
        <v>307</v>
      </c>
      <c r="BC89" s="149" t="s">
        <v>15</v>
      </c>
      <c r="BD89" s="160">
        <v>0</v>
      </c>
      <c r="BE89" s="148" t="s">
        <v>307</v>
      </c>
      <c r="BF89" s="149" t="s">
        <v>15</v>
      </c>
      <c r="BG89" s="158" t="s">
        <v>321</v>
      </c>
      <c r="BH89" s="148" t="s">
        <v>36</v>
      </c>
      <c r="BI89" s="149" t="s">
        <v>15</v>
      </c>
      <c r="BJ89" s="158">
        <v>55394.57</v>
      </c>
      <c r="BK89" s="148" t="s">
        <v>307</v>
      </c>
      <c r="BL89" s="149" t="s">
        <v>15</v>
      </c>
      <c r="BM89" s="158" t="s">
        <v>321</v>
      </c>
      <c r="BN89" s="148" t="s">
        <v>36</v>
      </c>
      <c r="BO89" s="149" t="s">
        <v>15</v>
      </c>
      <c r="BP89" s="158">
        <v>15753.31</v>
      </c>
      <c r="BQ89" s="148" t="s">
        <v>307</v>
      </c>
      <c r="BR89" s="149" t="s">
        <v>15</v>
      </c>
      <c r="BS89" s="158">
        <v>16018.18</v>
      </c>
      <c r="BT89" s="148" t="s">
        <v>307</v>
      </c>
      <c r="BU89" s="149" t="s">
        <v>15</v>
      </c>
      <c r="BV89" s="158">
        <v>23623.08</v>
      </c>
      <c r="BW89" s="148" t="s">
        <v>307</v>
      </c>
      <c r="BX89" s="149" t="s">
        <v>15</v>
      </c>
      <c r="BY89" s="158">
        <v>0</v>
      </c>
      <c r="BZ89" s="148" t="s">
        <v>307</v>
      </c>
      <c r="CA89" s="149" t="s">
        <v>15</v>
      </c>
      <c r="CB89" s="158">
        <v>16411.52</v>
      </c>
      <c r="CC89" s="148" t="s">
        <v>307</v>
      </c>
      <c r="CD89" s="149" t="s">
        <v>15</v>
      </c>
      <c r="CE89" s="170" t="s">
        <v>321</v>
      </c>
      <c r="CF89" s="148" t="s">
        <v>30</v>
      </c>
      <c r="CG89" s="149" t="s">
        <v>15</v>
      </c>
      <c r="CH89" s="170" t="s">
        <v>321</v>
      </c>
      <c r="CI89" s="148" t="s">
        <v>30</v>
      </c>
      <c r="CJ89" s="149" t="s">
        <v>15</v>
      </c>
      <c r="CK89" s="170" t="s">
        <v>321</v>
      </c>
      <c r="CL89" s="148" t="s">
        <v>30</v>
      </c>
      <c r="CM89" s="149" t="s">
        <v>15</v>
      </c>
      <c r="CN89" s="170" t="s">
        <v>321</v>
      </c>
      <c r="CO89" s="148" t="s">
        <v>307</v>
      </c>
      <c r="CP89" s="149" t="s">
        <v>15</v>
      </c>
      <c r="CQ89" s="158">
        <v>16220.81</v>
      </c>
      <c r="CR89" s="148" t="s">
        <v>307</v>
      </c>
      <c r="CS89" s="84" t="s">
        <v>15</v>
      </c>
    </row>
    <row r="90" spans="1:97" ht="12" customHeight="1" x14ac:dyDescent="0.2">
      <c r="A90" s="81" t="s">
        <v>211</v>
      </c>
      <c r="B90" s="160">
        <f t="shared" si="2"/>
        <v>20109.350000000002</v>
      </c>
      <c r="C90" s="148" t="s">
        <v>307</v>
      </c>
      <c r="D90" s="149" t="s">
        <v>15</v>
      </c>
      <c r="E90" s="160">
        <v>17177.900000000001</v>
      </c>
      <c r="F90" s="148" t="s">
        <v>307</v>
      </c>
      <c r="G90" s="149" t="s">
        <v>15</v>
      </c>
      <c r="H90" s="158">
        <v>2931.45</v>
      </c>
      <c r="I90" s="148" t="s">
        <v>307</v>
      </c>
      <c r="J90" s="149" t="s">
        <v>15</v>
      </c>
      <c r="K90" s="158">
        <v>0</v>
      </c>
      <c r="L90" s="148" t="s">
        <v>307</v>
      </c>
      <c r="M90" s="149" t="s">
        <v>15</v>
      </c>
      <c r="N90" s="158" t="s">
        <v>321</v>
      </c>
      <c r="O90" s="148" t="s">
        <v>36</v>
      </c>
      <c r="P90" s="149" t="s">
        <v>15</v>
      </c>
      <c r="Q90" s="158">
        <v>20027.439999999999</v>
      </c>
      <c r="R90" s="148" t="s">
        <v>307</v>
      </c>
      <c r="S90" s="149" t="s">
        <v>15</v>
      </c>
      <c r="T90" s="215" t="s">
        <v>321</v>
      </c>
      <c r="U90" s="216" t="s">
        <v>307</v>
      </c>
      <c r="V90" s="217" t="s">
        <v>15</v>
      </c>
      <c r="W90" s="215" t="s">
        <v>321</v>
      </c>
      <c r="X90" s="216" t="s">
        <v>307</v>
      </c>
      <c r="Y90" s="217" t="s">
        <v>15</v>
      </c>
      <c r="Z90" s="215" t="s">
        <v>321</v>
      </c>
      <c r="AA90" s="216" t="s">
        <v>307</v>
      </c>
      <c r="AB90" s="217" t="s">
        <v>15</v>
      </c>
      <c r="AC90" s="215" t="s">
        <v>321</v>
      </c>
      <c r="AD90" s="216" t="s">
        <v>307</v>
      </c>
      <c r="AE90" s="217" t="s">
        <v>15</v>
      </c>
      <c r="AF90" s="215" t="s">
        <v>321</v>
      </c>
      <c r="AG90" s="216" t="s">
        <v>307</v>
      </c>
      <c r="AH90" s="217" t="s">
        <v>15</v>
      </c>
      <c r="AI90" s="215" t="s">
        <v>321</v>
      </c>
      <c r="AJ90" s="216" t="s">
        <v>307</v>
      </c>
      <c r="AK90" s="217" t="s">
        <v>15</v>
      </c>
      <c r="AL90" s="215" t="s">
        <v>321</v>
      </c>
      <c r="AM90" s="148" t="s">
        <v>307</v>
      </c>
      <c r="AN90" s="149" t="s">
        <v>15</v>
      </c>
      <c r="AO90" s="160">
        <f t="shared" si="1"/>
        <v>38834.635214438997</v>
      </c>
      <c r="AP90" s="148" t="s">
        <v>307</v>
      </c>
      <c r="AQ90" s="149" t="s">
        <v>15</v>
      </c>
      <c r="AR90" s="158" t="s">
        <v>321</v>
      </c>
      <c r="AS90" s="148" t="s">
        <v>36</v>
      </c>
      <c r="AT90" s="149" t="s">
        <v>15</v>
      </c>
      <c r="AU90" s="215" t="s">
        <v>321</v>
      </c>
      <c r="AV90" s="216" t="s">
        <v>36</v>
      </c>
      <c r="AW90" s="217" t="s">
        <v>15</v>
      </c>
      <c r="AX90" s="215">
        <v>15231.890000000001</v>
      </c>
      <c r="AY90" s="216" t="s">
        <v>307</v>
      </c>
      <c r="AZ90" s="217" t="s">
        <v>15</v>
      </c>
      <c r="BA90" s="215">
        <v>23602.745214438997</v>
      </c>
      <c r="BB90" s="148" t="s">
        <v>307</v>
      </c>
      <c r="BC90" s="149" t="s">
        <v>15</v>
      </c>
      <c r="BD90" s="160">
        <v>0</v>
      </c>
      <c r="BE90" s="148" t="s">
        <v>307</v>
      </c>
      <c r="BF90" s="149" t="s">
        <v>15</v>
      </c>
      <c r="BG90" s="158" t="s">
        <v>321</v>
      </c>
      <c r="BH90" s="148" t="s">
        <v>36</v>
      </c>
      <c r="BI90" s="149" t="s">
        <v>15</v>
      </c>
      <c r="BJ90" s="158">
        <v>58943.94</v>
      </c>
      <c r="BK90" s="148" t="s">
        <v>307</v>
      </c>
      <c r="BL90" s="149" t="s">
        <v>15</v>
      </c>
      <c r="BM90" s="158" t="s">
        <v>321</v>
      </c>
      <c r="BN90" s="148" t="s">
        <v>36</v>
      </c>
      <c r="BO90" s="149" t="s">
        <v>15</v>
      </c>
      <c r="BP90" s="158">
        <v>17177.900000000001</v>
      </c>
      <c r="BQ90" s="148" t="s">
        <v>307</v>
      </c>
      <c r="BR90" s="149" t="s">
        <v>15</v>
      </c>
      <c r="BS90" s="158">
        <v>18163.34</v>
      </c>
      <c r="BT90" s="148" t="s">
        <v>307</v>
      </c>
      <c r="BU90" s="149" t="s">
        <v>15</v>
      </c>
      <c r="BV90" s="158">
        <v>23602.7</v>
      </c>
      <c r="BW90" s="148" t="s">
        <v>307</v>
      </c>
      <c r="BX90" s="149" t="s">
        <v>15</v>
      </c>
      <c r="BY90" s="158">
        <v>0</v>
      </c>
      <c r="BZ90" s="148" t="s">
        <v>307</v>
      </c>
      <c r="CA90" s="149" t="s">
        <v>15</v>
      </c>
      <c r="CB90" s="158">
        <v>20027.439999999999</v>
      </c>
      <c r="CC90" s="148" t="s">
        <v>307</v>
      </c>
      <c r="CD90" s="149" t="s">
        <v>15</v>
      </c>
      <c r="CE90" s="170" t="s">
        <v>321</v>
      </c>
      <c r="CF90" s="148" t="s">
        <v>30</v>
      </c>
      <c r="CG90" s="149" t="s">
        <v>15</v>
      </c>
      <c r="CH90" s="170" t="s">
        <v>321</v>
      </c>
      <c r="CI90" s="148" t="s">
        <v>30</v>
      </c>
      <c r="CJ90" s="149" t="s">
        <v>15</v>
      </c>
      <c r="CK90" s="170" t="s">
        <v>321</v>
      </c>
      <c r="CL90" s="148" t="s">
        <v>30</v>
      </c>
      <c r="CM90" s="149" t="s">
        <v>15</v>
      </c>
      <c r="CN90" s="170" t="s">
        <v>321</v>
      </c>
      <c r="CO90" s="148" t="s">
        <v>307</v>
      </c>
      <c r="CP90" s="149" t="s">
        <v>15</v>
      </c>
      <c r="CQ90" s="158">
        <v>19459.060000000001</v>
      </c>
      <c r="CR90" s="148" t="s">
        <v>307</v>
      </c>
      <c r="CS90" s="84" t="s">
        <v>15</v>
      </c>
    </row>
    <row r="91" spans="1:97" ht="12" customHeight="1" x14ac:dyDescent="0.2">
      <c r="A91" s="81" t="s">
        <v>274</v>
      </c>
      <c r="B91" s="160">
        <f t="shared" si="2"/>
        <v>20036.010000000002</v>
      </c>
      <c r="C91" s="148" t="s">
        <v>307</v>
      </c>
      <c r="D91" s="149" t="s">
        <v>15</v>
      </c>
      <c r="E91" s="160">
        <v>15703.47</v>
      </c>
      <c r="F91" s="148" t="s">
        <v>307</v>
      </c>
      <c r="G91" s="149" t="s">
        <v>15</v>
      </c>
      <c r="H91" s="158">
        <v>4164.0200000000004</v>
      </c>
      <c r="I91" s="148" t="s">
        <v>307</v>
      </c>
      <c r="J91" s="149" t="s">
        <v>15</v>
      </c>
      <c r="K91" s="158">
        <v>168.52</v>
      </c>
      <c r="L91" s="148" t="s">
        <v>307</v>
      </c>
      <c r="M91" s="149" t="s">
        <v>15</v>
      </c>
      <c r="N91" s="158" t="s">
        <v>321</v>
      </c>
      <c r="O91" s="148" t="s">
        <v>36</v>
      </c>
      <c r="P91" s="149" t="s">
        <v>15</v>
      </c>
      <c r="Q91" s="158">
        <v>20135.87</v>
      </c>
      <c r="R91" s="148" t="s">
        <v>307</v>
      </c>
      <c r="S91" s="149" t="s">
        <v>15</v>
      </c>
      <c r="T91" s="215" t="s">
        <v>321</v>
      </c>
      <c r="U91" s="216" t="s">
        <v>307</v>
      </c>
      <c r="V91" s="217" t="s">
        <v>15</v>
      </c>
      <c r="W91" s="215" t="s">
        <v>321</v>
      </c>
      <c r="X91" s="216" t="s">
        <v>307</v>
      </c>
      <c r="Y91" s="217" t="s">
        <v>15</v>
      </c>
      <c r="Z91" s="215" t="s">
        <v>321</v>
      </c>
      <c r="AA91" s="216" t="s">
        <v>307</v>
      </c>
      <c r="AB91" s="217" t="s">
        <v>15</v>
      </c>
      <c r="AC91" s="215" t="s">
        <v>321</v>
      </c>
      <c r="AD91" s="216" t="s">
        <v>307</v>
      </c>
      <c r="AE91" s="217" t="s">
        <v>15</v>
      </c>
      <c r="AF91" s="215" t="s">
        <v>321</v>
      </c>
      <c r="AG91" s="216" t="s">
        <v>307</v>
      </c>
      <c r="AH91" s="217" t="s">
        <v>15</v>
      </c>
      <c r="AI91" s="215" t="s">
        <v>321</v>
      </c>
      <c r="AJ91" s="216" t="s">
        <v>307</v>
      </c>
      <c r="AK91" s="217" t="s">
        <v>15</v>
      </c>
      <c r="AL91" s="215" t="s">
        <v>321</v>
      </c>
      <c r="AM91" s="148" t="s">
        <v>307</v>
      </c>
      <c r="AN91" s="149" t="s">
        <v>15</v>
      </c>
      <c r="AO91" s="160">
        <f t="shared" si="1"/>
        <v>37625.7291796352</v>
      </c>
      <c r="AP91" s="148" t="s">
        <v>307</v>
      </c>
      <c r="AQ91" s="149" t="s">
        <v>15</v>
      </c>
      <c r="AR91" s="158" t="s">
        <v>321</v>
      </c>
      <c r="AS91" s="148" t="s">
        <v>36</v>
      </c>
      <c r="AT91" s="149" t="s">
        <v>15</v>
      </c>
      <c r="AU91" s="215" t="s">
        <v>321</v>
      </c>
      <c r="AV91" s="216" t="s">
        <v>36</v>
      </c>
      <c r="AW91" s="217" t="s">
        <v>15</v>
      </c>
      <c r="AX91" s="215">
        <v>14857.57</v>
      </c>
      <c r="AY91" s="216" t="s">
        <v>307</v>
      </c>
      <c r="AZ91" s="217" t="s">
        <v>15</v>
      </c>
      <c r="BA91" s="215">
        <v>22768.1591796352</v>
      </c>
      <c r="BB91" s="148" t="s">
        <v>307</v>
      </c>
      <c r="BC91" s="149" t="s">
        <v>15</v>
      </c>
      <c r="BD91" s="160">
        <v>0</v>
      </c>
      <c r="BE91" s="148" t="s">
        <v>307</v>
      </c>
      <c r="BF91" s="149" t="s">
        <v>15</v>
      </c>
      <c r="BG91" s="158" t="s">
        <v>321</v>
      </c>
      <c r="BH91" s="148" t="s">
        <v>36</v>
      </c>
      <c r="BI91" s="149" t="s">
        <v>15</v>
      </c>
      <c r="BJ91" s="158">
        <v>57661.78</v>
      </c>
      <c r="BK91" s="148" t="s">
        <v>307</v>
      </c>
      <c r="BL91" s="149" t="s">
        <v>15</v>
      </c>
      <c r="BM91" s="158" t="s">
        <v>321</v>
      </c>
      <c r="BN91" s="148" t="s">
        <v>36</v>
      </c>
      <c r="BO91" s="149" t="s">
        <v>15</v>
      </c>
      <c r="BP91" s="158">
        <v>15703.47</v>
      </c>
      <c r="BQ91" s="148" t="s">
        <v>307</v>
      </c>
      <c r="BR91" s="149" t="s">
        <v>15</v>
      </c>
      <c r="BS91" s="158">
        <v>19021.59</v>
      </c>
      <c r="BT91" s="148" t="s">
        <v>307</v>
      </c>
      <c r="BU91" s="149" t="s">
        <v>15</v>
      </c>
      <c r="BV91" s="158">
        <v>22936.720000000001</v>
      </c>
      <c r="BW91" s="148" t="s">
        <v>307</v>
      </c>
      <c r="BX91" s="149" t="s">
        <v>15</v>
      </c>
      <c r="BY91" s="158">
        <v>0</v>
      </c>
      <c r="BZ91" s="148" t="s">
        <v>307</v>
      </c>
      <c r="CA91" s="149" t="s">
        <v>15</v>
      </c>
      <c r="CB91" s="158">
        <v>20135.87</v>
      </c>
      <c r="CC91" s="148" t="s">
        <v>307</v>
      </c>
      <c r="CD91" s="149" t="s">
        <v>15</v>
      </c>
      <c r="CE91" s="170" t="s">
        <v>321</v>
      </c>
      <c r="CF91" s="148" t="s">
        <v>30</v>
      </c>
      <c r="CG91" s="149" t="s">
        <v>15</v>
      </c>
      <c r="CH91" s="170" t="s">
        <v>321</v>
      </c>
      <c r="CI91" s="148" t="s">
        <v>30</v>
      </c>
      <c r="CJ91" s="149" t="s">
        <v>15</v>
      </c>
      <c r="CK91" s="170" t="s">
        <v>321</v>
      </c>
      <c r="CL91" s="148" t="s">
        <v>30</v>
      </c>
      <c r="CM91" s="149" t="s">
        <v>15</v>
      </c>
      <c r="CN91" s="170" t="s">
        <v>321</v>
      </c>
      <c r="CO91" s="148" t="s">
        <v>307</v>
      </c>
      <c r="CP91" s="149" t="s">
        <v>15</v>
      </c>
      <c r="CQ91" s="158">
        <v>19033.349999999999</v>
      </c>
      <c r="CR91" s="148" t="s">
        <v>307</v>
      </c>
      <c r="CS91" s="84" t="s">
        <v>15</v>
      </c>
    </row>
    <row r="92" spans="1:97" ht="12" customHeight="1" x14ac:dyDescent="0.2">
      <c r="A92" s="81" t="s">
        <v>275</v>
      </c>
      <c r="B92" s="160">
        <f t="shared" si="2"/>
        <v>19504.68</v>
      </c>
      <c r="C92" s="148" t="s">
        <v>307</v>
      </c>
      <c r="D92" s="149" t="s">
        <v>15</v>
      </c>
      <c r="E92" s="160">
        <v>15978.88</v>
      </c>
      <c r="F92" s="148" t="s">
        <v>307</v>
      </c>
      <c r="G92" s="149" t="s">
        <v>15</v>
      </c>
      <c r="H92" s="158">
        <v>3525.8</v>
      </c>
      <c r="I92" s="148" t="s">
        <v>307</v>
      </c>
      <c r="J92" s="149" t="s">
        <v>15</v>
      </c>
      <c r="K92" s="158">
        <v>0</v>
      </c>
      <c r="L92" s="148" t="s">
        <v>307</v>
      </c>
      <c r="M92" s="149" t="s">
        <v>15</v>
      </c>
      <c r="N92" s="158" t="s">
        <v>321</v>
      </c>
      <c r="O92" s="148" t="s">
        <v>36</v>
      </c>
      <c r="P92" s="149" t="s">
        <v>15</v>
      </c>
      <c r="Q92" s="158">
        <v>23343.34</v>
      </c>
      <c r="R92" s="148" t="s">
        <v>307</v>
      </c>
      <c r="S92" s="149" t="s">
        <v>15</v>
      </c>
      <c r="T92" s="215" t="s">
        <v>321</v>
      </c>
      <c r="U92" s="216" t="s">
        <v>307</v>
      </c>
      <c r="V92" s="217" t="s">
        <v>15</v>
      </c>
      <c r="W92" s="215" t="s">
        <v>321</v>
      </c>
      <c r="X92" s="216" t="s">
        <v>307</v>
      </c>
      <c r="Y92" s="217" t="s">
        <v>15</v>
      </c>
      <c r="Z92" s="215" t="s">
        <v>321</v>
      </c>
      <c r="AA92" s="216" t="s">
        <v>307</v>
      </c>
      <c r="AB92" s="217" t="s">
        <v>15</v>
      </c>
      <c r="AC92" s="215" t="s">
        <v>321</v>
      </c>
      <c r="AD92" s="216" t="s">
        <v>307</v>
      </c>
      <c r="AE92" s="217" t="s">
        <v>15</v>
      </c>
      <c r="AF92" s="215" t="s">
        <v>321</v>
      </c>
      <c r="AG92" s="216" t="s">
        <v>307</v>
      </c>
      <c r="AH92" s="217" t="s">
        <v>15</v>
      </c>
      <c r="AI92" s="215" t="s">
        <v>321</v>
      </c>
      <c r="AJ92" s="216" t="s">
        <v>307</v>
      </c>
      <c r="AK92" s="217" t="s">
        <v>15</v>
      </c>
      <c r="AL92" s="215" t="s">
        <v>321</v>
      </c>
      <c r="AM92" s="148" t="s">
        <v>307</v>
      </c>
      <c r="AN92" s="149" t="s">
        <v>15</v>
      </c>
      <c r="AO92" s="160">
        <f t="shared" si="1"/>
        <v>39456.854910187903</v>
      </c>
      <c r="AP92" s="148" t="s">
        <v>307</v>
      </c>
      <c r="AQ92" s="149" t="s">
        <v>15</v>
      </c>
      <c r="AR92" s="158" t="s">
        <v>321</v>
      </c>
      <c r="AS92" s="148" t="s">
        <v>36</v>
      </c>
      <c r="AT92" s="149" t="s">
        <v>15</v>
      </c>
      <c r="AU92" s="215" t="s">
        <v>321</v>
      </c>
      <c r="AV92" s="216" t="s">
        <v>36</v>
      </c>
      <c r="AW92" s="217" t="s">
        <v>15</v>
      </c>
      <c r="AX92" s="215">
        <v>15348.960000000001</v>
      </c>
      <c r="AY92" s="216" t="s">
        <v>307</v>
      </c>
      <c r="AZ92" s="217" t="s">
        <v>15</v>
      </c>
      <c r="BA92" s="215">
        <v>24107.894910187901</v>
      </c>
      <c r="BB92" s="148" t="s">
        <v>307</v>
      </c>
      <c r="BC92" s="149" t="s">
        <v>15</v>
      </c>
      <c r="BD92" s="160">
        <v>0</v>
      </c>
      <c r="BE92" s="148" t="s">
        <v>307</v>
      </c>
      <c r="BF92" s="149" t="s">
        <v>15</v>
      </c>
      <c r="BG92" s="158" t="s">
        <v>321</v>
      </c>
      <c r="BH92" s="148" t="s">
        <v>36</v>
      </c>
      <c r="BI92" s="149" t="s">
        <v>15</v>
      </c>
      <c r="BJ92" s="158">
        <v>58961.54</v>
      </c>
      <c r="BK92" s="148" t="s">
        <v>307</v>
      </c>
      <c r="BL92" s="149" t="s">
        <v>15</v>
      </c>
      <c r="BM92" s="158" t="s">
        <v>321</v>
      </c>
      <c r="BN92" s="148" t="s">
        <v>36</v>
      </c>
      <c r="BO92" s="149" t="s">
        <v>15</v>
      </c>
      <c r="BP92" s="158">
        <v>15978.88</v>
      </c>
      <c r="BQ92" s="148" t="s">
        <v>307</v>
      </c>
      <c r="BR92" s="149" t="s">
        <v>15</v>
      </c>
      <c r="BS92" s="158">
        <v>18874.759999999998</v>
      </c>
      <c r="BT92" s="148" t="s">
        <v>307</v>
      </c>
      <c r="BU92" s="149" t="s">
        <v>15</v>
      </c>
      <c r="BV92" s="158">
        <v>24107.9</v>
      </c>
      <c r="BW92" s="148" t="s">
        <v>307</v>
      </c>
      <c r="BX92" s="149" t="s">
        <v>15</v>
      </c>
      <c r="BY92" s="158">
        <v>0</v>
      </c>
      <c r="BZ92" s="148" t="s">
        <v>307</v>
      </c>
      <c r="CA92" s="149" t="s">
        <v>15</v>
      </c>
      <c r="CB92" s="158">
        <v>23343.34</v>
      </c>
      <c r="CC92" s="148" t="s">
        <v>307</v>
      </c>
      <c r="CD92" s="149" t="s">
        <v>15</v>
      </c>
      <c r="CE92" s="170" t="s">
        <v>321</v>
      </c>
      <c r="CF92" s="148" t="s">
        <v>30</v>
      </c>
      <c r="CG92" s="149" t="s">
        <v>15</v>
      </c>
      <c r="CH92" s="170" t="s">
        <v>321</v>
      </c>
      <c r="CI92" s="148" t="s">
        <v>30</v>
      </c>
      <c r="CJ92" s="149" t="s">
        <v>15</v>
      </c>
      <c r="CK92" s="170" t="s">
        <v>321</v>
      </c>
      <c r="CL92" s="148" t="s">
        <v>30</v>
      </c>
      <c r="CM92" s="149" t="s">
        <v>15</v>
      </c>
      <c r="CN92" s="170" t="s">
        <v>321</v>
      </c>
      <c r="CO92" s="148" t="s">
        <v>307</v>
      </c>
      <c r="CP92" s="149" t="s">
        <v>15</v>
      </c>
      <c r="CQ92" s="158">
        <v>19492.48</v>
      </c>
      <c r="CR92" s="148" t="s">
        <v>307</v>
      </c>
      <c r="CS92" s="84" t="s">
        <v>15</v>
      </c>
    </row>
    <row r="93" spans="1:97" ht="12" customHeight="1" x14ac:dyDescent="0.2">
      <c r="A93" s="81" t="s">
        <v>276</v>
      </c>
      <c r="B93" s="160">
        <f t="shared" si="2"/>
        <v>23112.897000000001</v>
      </c>
      <c r="C93" s="148" t="s">
        <v>307</v>
      </c>
      <c r="D93" s="149" t="s">
        <v>15</v>
      </c>
      <c r="E93" s="160">
        <v>13519.927</v>
      </c>
      <c r="F93" s="148" t="s">
        <v>307</v>
      </c>
      <c r="G93" s="149" t="s">
        <v>15</v>
      </c>
      <c r="H93" s="158">
        <v>7605.47</v>
      </c>
      <c r="I93" s="148" t="s">
        <v>307</v>
      </c>
      <c r="J93" s="149" t="s">
        <v>15</v>
      </c>
      <c r="K93" s="158">
        <v>1987.5</v>
      </c>
      <c r="L93" s="148" t="s">
        <v>307</v>
      </c>
      <c r="M93" s="149" t="s">
        <v>15</v>
      </c>
      <c r="N93" s="158" t="s">
        <v>321</v>
      </c>
      <c r="O93" s="148" t="s">
        <v>36</v>
      </c>
      <c r="P93" s="149" t="s">
        <v>15</v>
      </c>
      <c r="Q93" s="158">
        <v>25004.38</v>
      </c>
      <c r="R93" s="148" t="s">
        <v>307</v>
      </c>
      <c r="S93" s="149" t="s">
        <v>15</v>
      </c>
      <c r="T93" s="215" t="s">
        <v>321</v>
      </c>
      <c r="U93" s="216" t="s">
        <v>307</v>
      </c>
      <c r="V93" s="217" t="s">
        <v>15</v>
      </c>
      <c r="W93" s="215" t="s">
        <v>321</v>
      </c>
      <c r="X93" s="216" t="s">
        <v>307</v>
      </c>
      <c r="Y93" s="217" t="s">
        <v>15</v>
      </c>
      <c r="Z93" s="215" t="s">
        <v>321</v>
      </c>
      <c r="AA93" s="216" t="s">
        <v>307</v>
      </c>
      <c r="AB93" s="217" t="s">
        <v>15</v>
      </c>
      <c r="AC93" s="215" t="s">
        <v>321</v>
      </c>
      <c r="AD93" s="216" t="s">
        <v>307</v>
      </c>
      <c r="AE93" s="217" t="s">
        <v>15</v>
      </c>
      <c r="AF93" s="215" t="s">
        <v>321</v>
      </c>
      <c r="AG93" s="216" t="s">
        <v>307</v>
      </c>
      <c r="AH93" s="217" t="s">
        <v>15</v>
      </c>
      <c r="AI93" s="215" t="s">
        <v>321</v>
      </c>
      <c r="AJ93" s="216" t="s">
        <v>307</v>
      </c>
      <c r="AK93" s="217" t="s">
        <v>15</v>
      </c>
      <c r="AL93" s="215" t="s">
        <v>321</v>
      </c>
      <c r="AM93" s="148" t="s">
        <v>307</v>
      </c>
      <c r="AN93" s="149" t="s">
        <v>15</v>
      </c>
      <c r="AO93" s="160">
        <f t="shared" si="1"/>
        <v>44311.8797224378</v>
      </c>
      <c r="AP93" s="148" t="s">
        <v>307</v>
      </c>
      <c r="AQ93" s="149" t="s">
        <v>15</v>
      </c>
      <c r="AR93" s="158" t="s">
        <v>321</v>
      </c>
      <c r="AS93" s="148" t="s">
        <v>36</v>
      </c>
      <c r="AT93" s="149" t="s">
        <v>15</v>
      </c>
      <c r="AU93" s="215" t="s">
        <v>321</v>
      </c>
      <c r="AV93" s="216" t="s">
        <v>36</v>
      </c>
      <c r="AW93" s="217" t="s">
        <v>15</v>
      </c>
      <c r="AX93" s="215">
        <v>18127.25</v>
      </c>
      <c r="AY93" s="216" t="s">
        <v>307</v>
      </c>
      <c r="AZ93" s="217" t="s">
        <v>15</v>
      </c>
      <c r="BA93" s="215">
        <v>26184.6297224378</v>
      </c>
      <c r="BB93" s="148" t="s">
        <v>307</v>
      </c>
      <c r="BC93" s="149" t="s">
        <v>15</v>
      </c>
      <c r="BD93" s="160">
        <v>0</v>
      </c>
      <c r="BE93" s="148" t="s">
        <v>307</v>
      </c>
      <c r="BF93" s="149" t="s">
        <v>15</v>
      </c>
      <c r="BG93" s="158" t="s">
        <v>321</v>
      </c>
      <c r="BH93" s="148" t="s">
        <v>36</v>
      </c>
      <c r="BI93" s="149" t="s">
        <v>15</v>
      </c>
      <c r="BJ93" s="158">
        <v>67424.747000000003</v>
      </c>
      <c r="BK93" s="148" t="s">
        <v>307</v>
      </c>
      <c r="BL93" s="149" t="s">
        <v>15</v>
      </c>
      <c r="BM93" s="158" t="s">
        <v>321</v>
      </c>
      <c r="BN93" s="148" t="s">
        <v>36</v>
      </c>
      <c r="BO93" s="149" t="s">
        <v>15</v>
      </c>
      <c r="BP93" s="158">
        <v>13519.927</v>
      </c>
      <c r="BQ93" s="148" t="s">
        <v>307</v>
      </c>
      <c r="BR93" s="149" t="s">
        <v>15</v>
      </c>
      <c r="BS93" s="158">
        <v>25732.720000000001</v>
      </c>
      <c r="BT93" s="148" t="s">
        <v>307</v>
      </c>
      <c r="BU93" s="149" t="s">
        <v>15</v>
      </c>
      <c r="BV93" s="158">
        <v>28172.1</v>
      </c>
      <c r="BW93" s="148" t="s">
        <v>307</v>
      </c>
      <c r="BX93" s="149" t="s">
        <v>15</v>
      </c>
      <c r="BY93" s="158">
        <v>0</v>
      </c>
      <c r="BZ93" s="148" t="s">
        <v>307</v>
      </c>
      <c r="CA93" s="149" t="s">
        <v>15</v>
      </c>
      <c r="CB93" s="158">
        <v>25004.38</v>
      </c>
      <c r="CC93" s="148" t="s">
        <v>307</v>
      </c>
      <c r="CD93" s="149" t="s">
        <v>15</v>
      </c>
      <c r="CE93" s="170" t="s">
        <v>321</v>
      </c>
      <c r="CF93" s="148" t="s">
        <v>30</v>
      </c>
      <c r="CG93" s="149" t="s">
        <v>15</v>
      </c>
      <c r="CH93" s="170" t="s">
        <v>321</v>
      </c>
      <c r="CI93" s="148" t="s">
        <v>30</v>
      </c>
      <c r="CJ93" s="149" t="s">
        <v>15</v>
      </c>
      <c r="CK93" s="170" t="s">
        <v>321</v>
      </c>
      <c r="CL93" s="148" t="s">
        <v>30</v>
      </c>
      <c r="CM93" s="149" t="s">
        <v>15</v>
      </c>
      <c r="CN93" s="170" t="s">
        <v>321</v>
      </c>
      <c r="CO93" s="148" t="s">
        <v>307</v>
      </c>
      <c r="CP93" s="149" t="s">
        <v>15</v>
      </c>
      <c r="CQ93" s="158">
        <v>25643.62</v>
      </c>
      <c r="CR93" s="148" t="s">
        <v>307</v>
      </c>
      <c r="CS93" s="84" t="s">
        <v>15</v>
      </c>
    </row>
    <row r="94" spans="1:97" ht="12" customHeight="1" x14ac:dyDescent="0.2">
      <c r="A94" s="81" t="s">
        <v>277</v>
      </c>
      <c r="B94" s="160">
        <f t="shared" si="2"/>
        <v>35893.100000000006</v>
      </c>
      <c r="C94" s="148" t="s">
        <v>307</v>
      </c>
      <c r="D94" s="149" t="s">
        <v>15</v>
      </c>
      <c r="E94" s="160">
        <v>14022.77</v>
      </c>
      <c r="F94" s="148" t="s">
        <v>307</v>
      </c>
      <c r="G94" s="149" t="s">
        <v>15</v>
      </c>
      <c r="H94" s="158">
        <v>21707.83</v>
      </c>
      <c r="I94" s="148" t="s">
        <v>307</v>
      </c>
      <c r="J94" s="149" t="s">
        <v>15</v>
      </c>
      <c r="K94" s="158">
        <v>162.5</v>
      </c>
      <c r="L94" s="148" t="s">
        <v>307</v>
      </c>
      <c r="M94" s="149" t="s">
        <v>15</v>
      </c>
      <c r="N94" s="158" t="s">
        <v>321</v>
      </c>
      <c r="O94" s="148" t="s">
        <v>36</v>
      </c>
      <c r="P94" s="149" t="s">
        <v>15</v>
      </c>
      <c r="Q94" s="158">
        <v>27213.919999999998</v>
      </c>
      <c r="R94" s="148" t="s">
        <v>307</v>
      </c>
      <c r="S94" s="149" t="s">
        <v>15</v>
      </c>
      <c r="T94" s="215" t="s">
        <v>321</v>
      </c>
      <c r="U94" s="216" t="s">
        <v>307</v>
      </c>
      <c r="V94" s="217" t="s">
        <v>15</v>
      </c>
      <c r="W94" s="215" t="s">
        <v>321</v>
      </c>
      <c r="X94" s="216" t="s">
        <v>307</v>
      </c>
      <c r="Y94" s="217" t="s">
        <v>15</v>
      </c>
      <c r="Z94" s="215" t="s">
        <v>321</v>
      </c>
      <c r="AA94" s="216" t="s">
        <v>307</v>
      </c>
      <c r="AB94" s="217" t="s">
        <v>15</v>
      </c>
      <c r="AC94" s="215" t="s">
        <v>321</v>
      </c>
      <c r="AD94" s="216" t="s">
        <v>307</v>
      </c>
      <c r="AE94" s="217" t="s">
        <v>15</v>
      </c>
      <c r="AF94" s="215" t="s">
        <v>321</v>
      </c>
      <c r="AG94" s="216" t="s">
        <v>307</v>
      </c>
      <c r="AH94" s="217" t="s">
        <v>15</v>
      </c>
      <c r="AI94" s="215" t="s">
        <v>321</v>
      </c>
      <c r="AJ94" s="216" t="s">
        <v>307</v>
      </c>
      <c r="AK94" s="217" t="s">
        <v>15</v>
      </c>
      <c r="AL94" s="215" t="s">
        <v>321</v>
      </c>
      <c r="AM94" s="148" t="s">
        <v>307</v>
      </c>
      <c r="AN94" s="149" t="s">
        <v>15</v>
      </c>
      <c r="AO94" s="160">
        <f t="shared" si="1"/>
        <v>45975.040286437696</v>
      </c>
      <c r="AP94" s="148" t="s">
        <v>307</v>
      </c>
      <c r="AQ94" s="149" t="s">
        <v>15</v>
      </c>
      <c r="AR94" s="158" t="s">
        <v>321</v>
      </c>
      <c r="AS94" s="148" t="s">
        <v>36</v>
      </c>
      <c r="AT94" s="149" t="s">
        <v>15</v>
      </c>
      <c r="AU94" s="215" t="s">
        <v>321</v>
      </c>
      <c r="AV94" s="216" t="s">
        <v>36</v>
      </c>
      <c r="AW94" s="217" t="s">
        <v>15</v>
      </c>
      <c r="AX94" s="215">
        <v>18872.11</v>
      </c>
      <c r="AY94" s="216" t="s">
        <v>307</v>
      </c>
      <c r="AZ94" s="217" t="s">
        <v>15</v>
      </c>
      <c r="BA94" s="215">
        <v>27102.930286437699</v>
      </c>
      <c r="BB94" s="148" t="s">
        <v>307</v>
      </c>
      <c r="BC94" s="149" t="s">
        <v>15</v>
      </c>
      <c r="BD94" s="160">
        <v>5.45</v>
      </c>
      <c r="BE94" s="148" t="s">
        <v>307</v>
      </c>
      <c r="BF94" s="149" t="s">
        <v>15</v>
      </c>
      <c r="BG94" s="158" t="s">
        <v>321</v>
      </c>
      <c r="BH94" s="148" t="s">
        <v>36</v>
      </c>
      <c r="BI94" s="149" t="s">
        <v>15</v>
      </c>
      <c r="BJ94" s="158">
        <v>81868.11</v>
      </c>
      <c r="BK94" s="148" t="s">
        <v>307</v>
      </c>
      <c r="BL94" s="149" t="s">
        <v>15</v>
      </c>
      <c r="BM94" s="158" t="s">
        <v>321</v>
      </c>
      <c r="BN94" s="148" t="s">
        <v>36</v>
      </c>
      <c r="BO94" s="149" t="s">
        <v>15</v>
      </c>
      <c r="BP94" s="158">
        <v>14022.77</v>
      </c>
      <c r="BQ94" s="148" t="s">
        <v>307</v>
      </c>
      <c r="BR94" s="149" t="s">
        <v>15</v>
      </c>
      <c r="BS94" s="158">
        <v>40579.94</v>
      </c>
      <c r="BT94" s="148" t="s">
        <v>307</v>
      </c>
      <c r="BU94" s="149" t="s">
        <v>15</v>
      </c>
      <c r="BV94" s="158">
        <v>27265.4</v>
      </c>
      <c r="BW94" s="148" t="s">
        <v>307</v>
      </c>
      <c r="BX94" s="149" t="s">
        <v>15</v>
      </c>
      <c r="BY94" s="158">
        <v>5.45</v>
      </c>
      <c r="BZ94" s="148" t="s">
        <v>307</v>
      </c>
      <c r="CA94" s="149" t="s">
        <v>15</v>
      </c>
      <c r="CB94" s="158">
        <v>27213.919999999998</v>
      </c>
      <c r="CC94" s="148" t="s">
        <v>307</v>
      </c>
      <c r="CD94" s="149" t="s">
        <v>15</v>
      </c>
      <c r="CE94" s="170" t="s">
        <v>321</v>
      </c>
      <c r="CF94" s="148" t="s">
        <v>30</v>
      </c>
      <c r="CG94" s="149" t="s">
        <v>15</v>
      </c>
      <c r="CH94" s="170" t="s">
        <v>321</v>
      </c>
      <c r="CI94" s="148" t="s">
        <v>30</v>
      </c>
      <c r="CJ94" s="149" t="s">
        <v>15</v>
      </c>
      <c r="CK94" s="170" t="s">
        <v>321</v>
      </c>
      <c r="CL94" s="148" t="s">
        <v>30</v>
      </c>
      <c r="CM94" s="149" t="s">
        <v>15</v>
      </c>
      <c r="CN94" s="170" t="s">
        <v>321</v>
      </c>
      <c r="CO94" s="148" t="s">
        <v>307</v>
      </c>
      <c r="CP94" s="149" t="s">
        <v>15</v>
      </c>
      <c r="CQ94" s="158">
        <v>43316.4</v>
      </c>
      <c r="CR94" s="148" t="s">
        <v>307</v>
      </c>
      <c r="CS94" s="84" t="s">
        <v>15</v>
      </c>
    </row>
    <row r="95" spans="1:97" ht="12" customHeight="1" x14ac:dyDescent="0.2">
      <c r="A95" s="81" t="s">
        <v>278</v>
      </c>
      <c r="B95" s="160">
        <f t="shared" si="2"/>
        <v>39627.58</v>
      </c>
      <c r="C95" s="148" t="s">
        <v>307</v>
      </c>
      <c r="D95" s="149" t="s">
        <v>15</v>
      </c>
      <c r="E95" s="160">
        <v>12697.78</v>
      </c>
      <c r="F95" s="148" t="s">
        <v>307</v>
      </c>
      <c r="G95" s="149" t="s">
        <v>15</v>
      </c>
      <c r="H95" s="158">
        <v>26417.3</v>
      </c>
      <c r="I95" s="148" t="s">
        <v>307</v>
      </c>
      <c r="J95" s="149" t="s">
        <v>15</v>
      </c>
      <c r="K95" s="158">
        <v>512.5</v>
      </c>
      <c r="L95" s="148" t="s">
        <v>307</v>
      </c>
      <c r="M95" s="149" t="s">
        <v>15</v>
      </c>
      <c r="N95" s="158" t="s">
        <v>321</v>
      </c>
      <c r="O95" s="148" t="s">
        <v>36</v>
      </c>
      <c r="P95" s="149" t="s">
        <v>15</v>
      </c>
      <c r="Q95" s="158">
        <v>27596.560000000001</v>
      </c>
      <c r="R95" s="148" t="s">
        <v>307</v>
      </c>
      <c r="S95" s="149" t="s">
        <v>15</v>
      </c>
      <c r="T95" s="215" t="s">
        <v>321</v>
      </c>
      <c r="U95" s="216" t="s">
        <v>307</v>
      </c>
      <c r="V95" s="217" t="s">
        <v>15</v>
      </c>
      <c r="W95" s="215" t="s">
        <v>321</v>
      </c>
      <c r="X95" s="216" t="s">
        <v>307</v>
      </c>
      <c r="Y95" s="217" t="s">
        <v>15</v>
      </c>
      <c r="Z95" s="215" t="s">
        <v>321</v>
      </c>
      <c r="AA95" s="216" t="s">
        <v>307</v>
      </c>
      <c r="AB95" s="217" t="s">
        <v>15</v>
      </c>
      <c r="AC95" s="215" t="s">
        <v>321</v>
      </c>
      <c r="AD95" s="216" t="s">
        <v>307</v>
      </c>
      <c r="AE95" s="217" t="s">
        <v>15</v>
      </c>
      <c r="AF95" s="215" t="s">
        <v>321</v>
      </c>
      <c r="AG95" s="216" t="s">
        <v>307</v>
      </c>
      <c r="AH95" s="217" t="s">
        <v>15</v>
      </c>
      <c r="AI95" s="215" t="s">
        <v>321</v>
      </c>
      <c r="AJ95" s="216" t="s">
        <v>307</v>
      </c>
      <c r="AK95" s="217" t="s">
        <v>15</v>
      </c>
      <c r="AL95" s="215" t="s">
        <v>321</v>
      </c>
      <c r="AM95" s="148" t="s">
        <v>307</v>
      </c>
      <c r="AN95" s="149" t="s">
        <v>15</v>
      </c>
      <c r="AO95" s="160">
        <f t="shared" si="1"/>
        <v>46962.924087226202</v>
      </c>
      <c r="AP95" s="148" t="s">
        <v>307</v>
      </c>
      <c r="AQ95" s="149" t="s">
        <v>15</v>
      </c>
      <c r="AR95" s="158" t="s">
        <v>321</v>
      </c>
      <c r="AS95" s="148" t="s">
        <v>36</v>
      </c>
      <c r="AT95" s="149" t="s">
        <v>15</v>
      </c>
      <c r="AU95" s="215" t="s">
        <v>321</v>
      </c>
      <c r="AV95" s="216" t="s">
        <v>36</v>
      </c>
      <c r="AW95" s="217" t="s">
        <v>15</v>
      </c>
      <c r="AX95" s="215">
        <v>21063.17</v>
      </c>
      <c r="AY95" s="216" t="s">
        <v>307</v>
      </c>
      <c r="AZ95" s="217" t="s">
        <v>15</v>
      </c>
      <c r="BA95" s="215">
        <v>25899.7540872262</v>
      </c>
      <c r="BB95" s="148" t="s">
        <v>307</v>
      </c>
      <c r="BC95" s="149" t="s">
        <v>15</v>
      </c>
      <c r="BD95" s="160">
        <v>10.9</v>
      </c>
      <c r="BE95" s="148" t="s">
        <v>307</v>
      </c>
      <c r="BF95" s="149" t="s">
        <v>15</v>
      </c>
      <c r="BG95" s="158" t="s">
        <v>321</v>
      </c>
      <c r="BH95" s="148" t="s">
        <v>36</v>
      </c>
      <c r="BI95" s="149" t="s">
        <v>15</v>
      </c>
      <c r="BJ95" s="158">
        <v>86590.55</v>
      </c>
      <c r="BK95" s="148" t="s">
        <v>307</v>
      </c>
      <c r="BL95" s="149" t="s">
        <v>15</v>
      </c>
      <c r="BM95" s="158" t="s">
        <v>321</v>
      </c>
      <c r="BN95" s="148" t="s">
        <v>36</v>
      </c>
      <c r="BO95" s="149" t="s">
        <v>15</v>
      </c>
      <c r="BP95" s="158">
        <v>12697.78</v>
      </c>
      <c r="BQ95" s="148" t="s">
        <v>307</v>
      </c>
      <c r="BR95" s="149" t="s">
        <v>15</v>
      </c>
      <c r="BS95" s="158">
        <v>47480.47</v>
      </c>
      <c r="BT95" s="148" t="s">
        <v>307</v>
      </c>
      <c r="BU95" s="149" t="s">
        <v>15</v>
      </c>
      <c r="BV95" s="158">
        <v>26412.3</v>
      </c>
      <c r="BW95" s="148" t="s">
        <v>307</v>
      </c>
      <c r="BX95" s="149" t="s">
        <v>15</v>
      </c>
      <c r="BY95" s="158">
        <v>10.9</v>
      </c>
      <c r="BZ95" s="148" t="s">
        <v>307</v>
      </c>
      <c r="CA95" s="149" t="s">
        <v>15</v>
      </c>
      <c r="CB95" s="158">
        <v>27596.560000000001</v>
      </c>
      <c r="CC95" s="148" t="s">
        <v>307</v>
      </c>
      <c r="CD95" s="149" t="s">
        <v>15</v>
      </c>
      <c r="CE95" s="170" t="s">
        <v>321</v>
      </c>
      <c r="CF95" s="148" t="s">
        <v>30</v>
      </c>
      <c r="CG95" s="149" t="s">
        <v>15</v>
      </c>
      <c r="CH95" s="170" t="s">
        <v>321</v>
      </c>
      <c r="CI95" s="148" t="s">
        <v>30</v>
      </c>
      <c r="CJ95" s="149" t="s">
        <v>15</v>
      </c>
      <c r="CK95" s="170" t="s">
        <v>321</v>
      </c>
      <c r="CL95" s="148" t="s">
        <v>30</v>
      </c>
      <c r="CM95" s="149" t="s">
        <v>15</v>
      </c>
      <c r="CN95" s="170" t="s">
        <v>321</v>
      </c>
      <c r="CO95" s="148" t="s">
        <v>307</v>
      </c>
      <c r="CP95" s="149" t="s">
        <v>15</v>
      </c>
      <c r="CQ95" s="158">
        <v>48583.64</v>
      </c>
      <c r="CR95" s="148" t="s">
        <v>307</v>
      </c>
      <c r="CS95" s="84" t="s">
        <v>15</v>
      </c>
    </row>
    <row r="96" spans="1:97" ht="12" customHeight="1" x14ac:dyDescent="0.2">
      <c r="A96" s="81" t="s">
        <v>279</v>
      </c>
      <c r="B96" s="160">
        <f t="shared" si="2"/>
        <v>40146.6</v>
      </c>
      <c r="C96" s="148" t="s">
        <v>307</v>
      </c>
      <c r="D96" s="149" t="s">
        <v>15</v>
      </c>
      <c r="E96" s="160">
        <v>13956.74</v>
      </c>
      <c r="F96" s="148" t="s">
        <v>307</v>
      </c>
      <c r="G96" s="149" t="s">
        <v>15</v>
      </c>
      <c r="H96" s="158">
        <v>26027.360000000001</v>
      </c>
      <c r="I96" s="148" t="s">
        <v>307</v>
      </c>
      <c r="J96" s="149" t="s">
        <v>15</v>
      </c>
      <c r="K96" s="158">
        <v>162.5</v>
      </c>
      <c r="L96" s="148" t="s">
        <v>307</v>
      </c>
      <c r="M96" s="149" t="s">
        <v>15</v>
      </c>
      <c r="N96" s="158" t="s">
        <v>321</v>
      </c>
      <c r="O96" s="148" t="s">
        <v>36</v>
      </c>
      <c r="P96" s="149" t="s">
        <v>15</v>
      </c>
      <c r="Q96" s="158">
        <v>29730.77</v>
      </c>
      <c r="R96" s="148" t="s">
        <v>307</v>
      </c>
      <c r="S96" s="149" t="s">
        <v>15</v>
      </c>
      <c r="T96" s="215" t="s">
        <v>321</v>
      </c>
      <c r="U96" s="216" t="s">
        <v>307</v>
      </c>
      <c r="V96" s="217" t="s">
        <v>15</v>
      </c>
      <c r="W96" s="215" t="s">
        <v>321</v>
      </c>
      <c r="X96" s="216" t="s">
        <v>307</v>
      </c>
      <c r="Y96" s="217" t="s">
        <v>15</v>
      </c>
      <c r="Z96" s="215" t="s">
        <v>321</v>
      </c>
      <c r="AA96" s="216" t="s">
        <v>307</v>
      </c>
      <c r="AB96" s="217" t="s">
        <v>15</v>
      </c>
      <c r="AC96" s="215" t="s">
        <v>321</v>
      </c>
      <c r="AD96" s="216" t="s">
        <v>307</v>
      </c>
      <c r="AE96" s="217" t="s">
        <v>15</v>
      </c>
      <c r="AF96" s="215" t="s">
        <v>321</v>
      </c>
      <c r="AG96" s="216" t="s">
        <v>307</v>
      </c>
      <c r="AH96" s="217" t="s">
        <v>15</v>
      </c>
      <c r="AI96" s="215" t="s">
        <v>321</v>
      </c>
      <c r="AJ96" s="216" t="s">
        <v>307</v>
      </c>
      <c r="AK96" s="217" t="s">
        <v>15</v>
      </c>
      <c r="AL96" s="215" t="s">
        <v>321</v>
      </c>
      <c r="AM96" s="148" t="s">
        <v>307</v>
      </c>
      <c r="AN96" s="149" t="s">
        <v>15</v>
      </c>
      <c r="AO96" s="160">
        <f t="shared" si="1"/>
        <v>66434.913961433107</v>
      </c>
      <c r="AP96" s="148" t="s">
        <v>307</v>
      </c>
      <c r="AQ96" s="149" t="s">
        <v>15</v>
      </c>
      <c r="AR96" s="158" t="s">
        <v>321</v>
      </c>
      <c r="AS96" s="148" t="s">
        <v>36</v>
      </c>
      <c r="AT96" s="149" t="s">
        <v>15</v>
      </c>
      <c r="AU96" s="215" t="s">
        <v>321</v>
      </c>
      <c r="AV96" s="216" t="s">
        <v>36</v>
      </c>
      <c r="AW96" s="217" t="s">
        <v>15</v>
      </c>
      <c r="AX96" s="215">
        <v>25616.79</v>
      </c>
      <c r="AY96" s="216" t="s">
        <v>307</v>
      </c>
      <c r="AZ96" s="217" t="s">
        <v>15</v>
      </c>
      <c r="BA96" s="215">
        <v>40818.123961433099</v>
      </c>
      <c r="BB96" s="148" t="s">
        <v>307</v>
      </c>
      <c r="BC96" s="149" t="s">
        <v>15</v>
      </c>
      <c r="BD96" s="160">
        <v>16.350000000000001</v>
      </c>
      <c r="BE96" s="148" t="s">
        <v>307</v>
      </c>
      <c r="BF96" s="149" t="s">
        <v>15</v>
      </c>
      <c r="BG96" s="158" t="s">
        <v>321</v>
      </c>
      <c r="BH96" s="148" t="s">
        <v>36</v>
      </c>
      <c r="BI96" s="149" t="s">
        <v>15</v>
      </c>
      <c r="BJ96" s="158">
        <v>106581.49</v>
      </c>
      <c r="BK96" s="148" t="s">
        <v>307</v>
      </c>
      <c r="BL96" s="149" t="s">
        <v>15</v>
      </c>
      <c r="BM96" s="158" t="s">
        <v>321</v>
      </c>
      <c r="BN96" s="148" t="s">
        <v>36</v>
      </c>
      <c r="BO96" s="149" t="s">
        <v>15</v>
      </c>
      <c r="BP96" s="158">
        <v>13956.74</v>
      </c>
      <c r="BQ96" s="148" t="s">
        <v>307</v>
      </c>
      <c r="BR96" s="149" t="s">
        <v>15</v>
      </c>
      <c r="BS96" s="158">
        <v>51644.15</v>
      </c>
      <c r="BT96" s="148" t="s">
        <v>307</v>
      </c>
      <c r="BU96" s="149" t="s">
        <v>15</v>
      </c>
      <c r="BV96" s="158">
        <v>40980.6</v>
      </c>
      <c r="BW96" s="148" t="s">
        <v>307</v>
      </c>
      <c r="BX96" s="149" t="s">
        <v>15</v>
      </c>
      <c r="BY96" s="158">
        <v>16.350000000000001</v>
      </c>
      <c r="BZ96" s="148" t="s">
        <v>307</v>
      </c>
      <c r="CA96" s="149" t="s">
        <v>15</v>
      </c>
      <c r="CB96" s="158">
        <v>29730.77</v>
      </c>
      <c r="CC96" s="148" t="s">
        <v>307</v>
      </c>
      <c r="CD96" s="149" t="s">
        <v>15</v>
      </c>
      <c r="CE96" s="170" t="s">
        <v>321</v>
      </c>
      <c r="CF96" s="148" t="s">
        <v>30</v>
      </c>
      <c r="CG96" s="149" t="s">
        <v>15</v>
      </c>
      <c r="CH96" s="170" t="s">
        <v>321</v>
      </c>
      <c r="CI96" s="148" t="s">
        <v>30</v>
      </c>
      <c r="CJ96" s="149" t="s">
        <v>15</v>
      </c>
      <c r="CK96" s="170" t="s">
        <v>321</v>
      </c>
      <c r="CL96" s="148" t="s">
        <v>30</v>
      </c>
      <c r="CM96" s="149" t="s">
        <v>15</v>
      </c>
      <c r="CN96" s="170" t="s">
        <v>321</v>
      </c>
      <c r="CO96" s="148" t="s">
        <v>307</v>
      </c>
      <c r="CP96" s="149" t="s">
        <v>15</v>
      </c>
      <c r="CQ96" s="158">
        <v>54152.53</v>
      </c>
      <c r="CR96" s="148" t="s">
        <v>307</v>
      </c>
      <c r="CS96" s="84" t="s">
        <v>15</v>
      </c>
    </row>
    <row r="97" spans="1:99" ht="12" customHeight="1" x14ac:dyDescent="0.2">
      <c r="A97" s="81" t="s">
        <v>280</v>
      </c>
      <c r="B97" s="160">
        <f t="shared" si="2"/>
        <v>35480.11</v>
      </c>
      <c r="C97" s="148" t="s">
        <v>307</v>
      </c>
      <c r="D97" s="149" t="s">
        <v>15</v>
      </c>
      <c r="E97" s="160">
        <v>10929.39</v>
      </c>
      <c r="F97" s="148" t="s">
        <v>307</v>
      </c>
      <c r="G97" s="149" t="s">
        <v>15</v>
      </c>
      <c r="H97" s="158">
        <v>24245.32</v>
      </c>
      <c r="I97" s="148" t="s">
        <v>307</v>
      </c>
      <c r="J97" s="149" t="s">
        <v>15</v>
      </c>
      <c r="K97" s="158">
        <v>305.39999999999998</v>
      </c>
      <c r="L97" s="148" t="s">
        <v>307</v>
      </c>
      <c r="M97" s="149" t="s">
        <v>15</v>
      </c>
      <c r="N97" s="158" t="s">
        <v>321</v>
      </c>
      <c r="O97" s="148" t="s">
        <v>36</v>
      </c>
      <c r="P97" s="149" t="s">
        <v>15</v>
      </c>
      <c r="Q97" s="158">
        <v>26303.91</v>
      </c>
      <c r="R97" s="148" t="s">
        <v>307</v>
      </c>
      <c r="S97" s="149" t="s">
        <v>15</v>
      </c>
      <c r="T97" s="215" t="s">
        <v>321</v>
      </c>
      <c r="U97" s="216" t="s">
        <v>307</v>
      </c>
      <c r="V97" s="217" t="s">
        <v>15</v>
      </c>
      <c r="W97" s="215" t="s">
        <v>321</v>
      </c>
      <c r="X97" s="216" t="s">
        <v>307</v>
      </c>
      <c r="Y97" s="217" t="s">
        <v>15</v>
      </c>
      <c r="Z97" s="215" t="s">
        <v>321</v>
      </c>
      <c r="AA97" s="216" t="s">
        <v>307</v>
      </c>
      <c r="AB97" s="217" t="s">
        <v>15</v>
      </c>
      <c r="AC97" s="215" t="s">
        <v>321</v>
      </c>
      <c r="AD97" s="216" t="s">
        <v>307</v>
      </c>
      <c r="AE97" s="217" t="s">
        <v>15</v>
      </c>
      <c r="AF97" s="215" t="s">
        <v>321</v>
      </c>
      <c r="AG97" s="216" t="s">
        <v>307</v>
      </c>
      <c r="AH97" s="217" t="s">
        <v>15</v>
      </c>
      <c r="AI97" s="215" t="s">
        <v>321</v>
      </c>
      <c r="AJ97" s="216" t="s">
        <v>307</v>
      </c>
      <c r="AK97" s="217" t="s">
        <v>15</v>
      </c>
      <c r="AL97" s="215" t="s">
        <v>321</v>
      </c>
      <c r="AM97" s="148" t="s">
        <v>307</v>
      </c>
      <c r="AN97" s="149" t="s">
        <v>15</v>
      </c>
      <c r="AO97" s="160">
        <f t="shared" si="1"/>
        <v>76964.0632474351</v>
      </c>
      <c r="AP97" s="148" t="s">
        <v>307</v>
      </c>
      <c r="AQ97" s="149" t="s">
        <v>15</v>
      </c>
      <c r="AR97" s="158" t="s">
        <v>321</v>
      </c>
      <c r="AS97" s="148" t="s">
        <v>36</v>
      </c>
      <c r="AT97" s="149" t="s">
        <v>15</v>
      </c>
      <c r="AU97" s="215" t="s">
        <v>321</v>
      </c>
      <c r="AV97" s="216" t="s">
        <v>36</v>
      </c>
      <c r="AW97" s="217" t="s">
        <v>15</v>
      </c>
      <c r="AX97" s="215">
        <v>32503.58</v>
      </c>
      <c r="AY97" s="216" t="s">
        <v>307</v>
      </c>
      <c r="AZ97" s="217" t="s">
        <v>15</v>
      </c>
      <c r="BA97" s="215">
        <v>44460.483247435099</v>
      </c>
      <c r="BB97" s="148" t="s">
        <v>307</v>
      </c>
      <c r="BC97" s="149" t="s">
        <v>15</v>
      </c>
      <c r="BD97" s="160">
        <v>21.8</v>
      </c>
      <c r="BE97" s="148" t="s">
        <v>307</v>
      </c>
      <c r="BF97" s="149" t="s">
        <v>15</v>
      </c>
      <c r="BG97" s="158" t="s">
        <v>321</v>
      </c>
      <c r="BH97" s="148" t="s">
        <v>36</v>
      </c>
      <c r="BI97" s="149" t="s">
        <v>15</v>
      </c>
      <c r="BJ97" s="158">
        <v>112444.19</v>
      </c>
      <c r="BK97" s="148" t="s">
        <v>307</v>
      </c>
      <c r="BL97" s="149" t="s">
        <v>15</v>
      </c>
      <c r="BM97" s="158" t="s">
        <v>321</v>
      </c>
      <c r="BN97" s="148" t="s">
        <v>36</v>
      </c>
      <c r="BO97" s="149" t="s">
        <v>15</v>
      </c>
      <c r="BP97" s="158">
        <v>10929.39</v>
      </c>
      <c r="BQ97" s="148" t="s">
        <v>307</v>
      </c>
      <c r="BR97" s="149" t="s">
        <v>15</v>
      </c>
      <c r="BS97" s="158">
        <v>56748.9</v>
      </c>
      <c r="BT97" s="148" t="s">
        <v>307</v>
      </c>
      <c r="BU97" s="149" t="s">
        <v>15</v>
      </c>
      <c r="BV97" s="158">
        <v>44765.9</v>
      </c>
      <c r="BW97" s="148" t="s">
        <v>307</v>
      </c>
      <c r="BX97" s="149" t="s">
        <v>15</v>
      </c>
      <c r="BY97" s="158">
        <v>21.8</v>
      </c>
      <c r="BZ97" s="148" t="s">
        <v>307</v>
      </c>
      <c r="CA97" s="149" t="s">
        <v>15</v>
      </c>
      <c r="CB97" s="158">
        <v>26303.91</v>
      </c>
      <c r="CC97" s="148" t="s">
        <v>307</v>
      </c>
      <c r="CD97" s="149" t="s">
        <v>15</v>
      </c>
      <c r="CE97" s="170" t="s">
        <v>321</v>
      </c>
      <c r="CF97" s="148" t="s">
        <v>30</v>
      </c>
      <c r="CG97" s="149" t="s">
        <v>15</v>
      </c>
      <c r="CH97" s="170" t="s">
        <v>321</v>
      </c>
      <c r="CI97" s="148" t="s">
        <v>30</v>
      </c>
      <c r="CJ97" s="149" t="s">
        <v>15</v>
      </c>
      <c r="CK97" s="170" t="s">
        <v>321</v>
      </c>
      <c r="CL97" s="148" t="s">
        <v>30</v>
      </c>
      <c r="CM97" s="149" t="s">
        <v>15</v>
      </c>
      <c r="CN97" s="170" t="s">
        <v>321</v>
      </c>
      <c r="CO97" s="148" t="s">
        <v>307</v>
      </c>
      <c r="CP97" s="149" t="s">
        <v>15</v>
      </c>
      <c r="CQ97" s="158">
        <v>59403.22</v>
      </c>
      <c r="CR97" s="148" t="s">
        <v>307</v>
      </c>
      <c r="CS97" s="84" t="s">
        <v>15</v>
      </c>
    </row>
    <row r="98" spans="1:99" ht="12" customHeight="1" x14ac:dyDescent="0.2">
      <c r="A98" s="81" t="s">
        <v>281</v>
      </c>
      <c r="B98" s="160">
        <f t="shared" si="2"/>
        <v>39012.21</v>
      </c>
      <c r="C98" s="148" t="s">
        <v>307</v>
      </c>
      <c r="D98" s="149" t="s">
        <v>15</v>
      </c>
      <c r="E98" s="160">
        <v>11213.4</v>
      </c>
      <c r="F98" s="148" t="s">
        <v>307</v>
      </c>
      <c r="G98" s="149" t="s">
        <v>15</v>
      </c>
      <c r="H98" s="158">
        <v>27798.81</v>
      </c>
      <c r="I98" s="148" t="s">
        <v>307</v>
      </c>
      <c r="J98" s="149" t="s">
        <v>15</v>
      </c>
      <c r="K98" s="158">
        <v>0</v>
      </c>
      <c r="L98" s="148" t="s">
        <v>307</v>
      </c>
      <c r="M98" s="149" t="s">
        <v>15</v>
      </c>
      <c r="N98" s="158" t="s">
        <v>321</v>
      </c>
      <c r="O98" s="148" t="s">
        <v>36</v>
      </c>
      <c r="P98" s="149" t="s">
        <v>15</v>
      </c>
      <c r="Q98" s="158">
        <v>25885.64</v>
      </c>
      <c r="R98" s="148" t="s">
        <v>307</v>
      </c>
      <c r="S98" s="149" t="s">
        <v>15</v>
      </c>
      <c r="T98" s="215" t="s">
        <v>321</v>
      </c>
      <c r="U98" s="216" t="s">
        <v>307</v>
      </c>
      <c r="V98" s="217" t="s">
        <v>15</v>
      </c>
      <c r="W98" s="215" t="s">
        <v>321</v>
      </c>
      <c r="X98" s="216" t="s">
        <v>307</v>
      </c>
      <c r="Y98" s="217" t="s">
        <v>15</v>
      </c>
      <c r="Z98" s="215" t="s">
        <v>321</v>
      </c>
      <c r="AA98" s="216" t="s">
        <v>307</v>
      </c>
      <c r="AB98" s="217" t="s">
        <v>15</v>
      </c>
      <c r="AC98" s="215" t="s">
        <v>321</v>
      </c>
      <c r="AD98" s="216" t="s">
        <v>307</v>
      </c>
      <c r="AE98" s="217" t="s">
        <v>15</v>
      </c>
      <c r="AF98" s="215" t="s">
        <v>321</v>
      </c>
      <c r="AG98" s="216" t="s">
        <v>307</v>
      </c>
      <c r="AH98" s="217" t="s">
        <v>15</v>
      </c>
      <c r="AI98" s="215" t="s">
        <v>321</v>
      </c>
      <c r="AJ98" s="216" t="s">
        <v>307</v>
      </c>
      <c r="AK98" s="217" t="s">
        <v>15</v>
      </c>
      <c r="AL98" s="215" t="s">
        <v>321</v>
      </c>
      <c r="AM98" s="148" t="s">
        <v>307</v>
      </c>
      <c r="AN98" s="149" t="s">
        <v>15</v>
      </c>
      <c r="AO98" s="160">
        <f t="shared" si="1"/>
        <v>90783.189203273199</v>
      </c>
      <c r="AP98" s="148" t="s">
        <v>307</v>
      </c>
      <c r="AQ98" s="149" t="s">
        <v>15</v>
      </c>
      <c r="AR98" s="158" t="s">
        <v>321</v>
      </c>
      <c r="AS98" s="148" t="s">
        <v>36</v>
      </c>
      <c r="AT98" s="149" t="s">
        <v>15</v>
      </c>
      <c r="AU98" s="215" t="s">
        <v>321</v>
      </c>
      <c r="AV98" s="216" t="s">
        <v>36</v>
      </c>
      <c r="AW98" s="217" t="s">
        <v>15</v>
      </c>
      <c r="AX98" s="215">
        <v>38312.53</v>
      </c>
      <c r="AY98" s="216" t="s">
        <v>307</v>
      </c>
      <c r="AZ98" s="217" t="s">
        <v>15</v>
      </c>
      <c r="BA98" s="215">
        <v>52470.659203273201</v>
      </c>
      <c r="BB98" s="148" t="s">
        <v>307</v>
      </c>
      <c r="BC98" s="149" t="s">
        <v>15</v>
      </c>
      <c r="BD98" s="160">
        <v>31.63</v>
      </c>
      <c r="BE98" s="148" t="s">
        <v>307</v>
      </c>
      <c r="BF98" s="149" t="s">
        <v>15</v>
      </c>
      <c r="BG98" s="158" t="s">
        <v>321</v>
      </c>
      <c r="BH98" s="148" t="s">
        <v>36</v>
      </c>
      <c r="BI98" s="149" t="s">
        <v>15</v>
      </c>
      <c r="BJ98" s="158">
        <v>129795.44</v>
      </c>
      <c r="BK98" s="148" t="s">
        <v>307</v>
      </c>
      <c r="BL98" s="149" t="s">
        <v>15</v>
      </c>
      <c r="BM98" s="158" t="s">
        <v>321</v>
      </c>
      <c r="BN98" s="148" t="s">
        <v>36</v>
      </c>
      <c r="BO98" s="149" t="s">
        <v>15</v>
      </c>
      <c r="BP98" s="158">
        <v>11213.4</v>
      </c>
      <c r="BQ98" s="148" t="s">
        <v>307</v>
      </c>
      <c r="BR98" s="149" t="s">
        <v>15</v>
      </c>
      <c r="BS98" s="158">
        <v>66111.34</v>
      </c>
      <c r="BT98" s="148" t="s">
        <v>307</v>
      </c>
      <c r="BU98" s="149" t="s">
        <v>15</v>
      </c>
      <c r="BV98" s="158">
        <v>52470.7</v>
      </c>
      <c r="BW98" s="148" t="s">
        <v>307</v>
      </c>
      <c r="BX98" s="149" t="s">
        <v>15</v>
      </c>
      <c r="BY98" s="158">
        <v>31.63</v>
      </c>
      <c r="BZ98" s="148" t="s">
        <v>307</v>
      </c>
      <c r="CA98" s="149" t="s">
        <v>15</v>
      </c>
      <c r="CB98" s="158">
        <v>25885.64</v>
      </c>
      <c r="CC98" s="148" t="s">
        <v>307</v>
      </c>
      <c r="CD98" s="149" t="s">
        <v>15</v>
      </c>
      <c r="CE98" s="170" t="s">
        <v>321</v>
      </c>
      <c r="CF98" s="148" t="s">
        <v>30</v>
      </c>
      <c r="CG98" s="149" t="s">
        <v>15</v>
      </c>
      <c r="CH98" s="170" t="s">
        <v>321</v>
      </c>
      <c r="CI98" s="148" t="s">
        <v>30</v>
      </c>
      <c r="CJ98" s="149" t="s">
        <v>15</v>
      </c>
      <c r="CK98" s="170" t="s">
        <v>321</v>
      </c>
      <c r="CL98" s="148" t="s">
        <v>30</v>
      </c>
      <c r="CM98" s="149" t="s">
        <v>15</v>
      </c>
      <c r="CN98" s="170" t="s">
        <v>321</v>
      </c>
      <c r="CO98" s="148" t="s">
        <v>307</v>
      </c>
      <c r="CP98" s="149" t="s">
        <v>15</v>
      </c>
      <c r="CQ98" s="158">
        <v>67367.75</v>
      </c>
      <c r="CR98" s="148" t="s">
        <v>307</v>
      </c>
      <c r="CS98" s="84" t="s">
        <v>15</v>
      </c>
    </row>
    <row r="99" spans="1:99" ht="12" customHeight="1" x14ac:dyDescent="0.2">
      <c r="A99" s="81" t="s">
        <v>282</v>
      </c>
      <c r="B99" s="160">
        <f t="shared" si="2"/>
        <v>39262.5</v>
      </c>
      <c r="C99" s="148" t="s">
        <v>307</v>
      </c>
      <c r="D99" s="149" t="s">
        <v>15</v>
      </c>
      <c r="E99" s="160">
        <v>11270</v>
      </c>
      <c r="F99" s="148" t="s">
        <v>307</v>
      </c>
      <c r="G99" s="149" t="s">
        <v>15</v>
      </c>
      <c r="H99" s="158">
        <v>27992.5</v>
      </c>
      <c r="I99" s="148" t="s">
        <v>307</v>
      </c>
      <c r="J99" s="149" t="s">
        <v>15</v>
      </c>
      <c r="K99" s="158">
        <v>0</v>
      </c>
      <c r="L99" s="148" t="s">
        <v>307</v>
      </c>
      <c r="M99" s="149" t="s">
        <v>15</v>
      </c>
      <c r="N99" s="158" t="s">
        <v>321</v>
      </c>
      <c r="O99" s="148" t="s">
        <v>36</v>
      </c>
      <c r="P99" s="149" t="s">
        <v>15</v>
      </c>
      <c r="Q99" s="158">
        <v>23958.32</v>
      </c>
      <c r="R99" s="148" t="s">
        <v>307</v>
      </c>
      <c r="S99" s="149" t="s">
        <v>15</v>
      </c>
      <c r="T99" s="215" t="s">
        <v>321</v>
      </c>
      <c r="U99" s="216" t="s">
        <v>307</v>
      </c>
      <c r="V99" s="217" t="s">
        <v>15</v>
      </c>
      <c r="W99" s="215" t="s">
        <v>321</v>
      </c>
      <c r="X99" s="216" t="s">
        <v>307</v>
      </c>
      <c r="Y99" s="217" t="s">
        <v>15</v>
      </c>
      <c r="Z99" s="215" t="s">
        <v>321</v>
      </c>
      <c r="AA99" s="216" t="s">
        <v>307</v>
      </c>
      <c r="AB99" s="217" t="s">
        <v>15</v>
      </c>
      <c r="AC99" s="215" t="s">
        <v>321</v>
      </c>
      <c r="AD99" s="216" t="s">
        <v>307</v>
      </c>
      <c r="AE99" s="217" t="s">
        <v>15</v>
      </c>
      <c r="AF99" s="215" t="s">
        <v>321</v>
      </c>
      <c r="AG99" s="216" t="s">
        <v>307</v>
      </c>
      <c r="AH99" s="217" t="s">
        <v>15</v>
      </c>
      <c r="AI99" s="215" t="s">
        <v>321</v>
      </c>
      <c r="AJ99" s="216" t="s">
        <v>307</v>
      </c>
      <c r="AK99" s="217" t="s">
        <v>15</v>
      </c>
      <c r="AL99" s="215" t="s">
        <v>321</v>
      </c>
      <c r="AM99" s="148" t="s">
        <v>307</v>
      </c>
      <c r="AN99" s="149" t="s">
        <v>15</v>
      </c>
      <c r="AO99" s="160">
        <f t="shared" si="1"/>
        <v>98951.890728497587</v>
      </c>
      <c r="AP99" s="148" t="s">
        <v>307</v>
      </c>
      <c r="AQ99" s="149" t="s">
        <v>15</v>
      </c>
      <c r="AR99" s="158" t="s">
        <v>321</v>
      </c>
      <c r="AS99" s="148" t="s">
        <v>36</v>
      </c>
      <c r="AT99" s="149" t="s">
        <v>15</v>
      </c>
      <c r="AU99" s="215" t="s">
        <v>321</v>
      </c>
      <c r="AV99" s="216" t="s">
        <v>36</v>
      </c>
      <c r="AW99" s="217" t="s">
        <v>15</v>
      </c>
      <c r="AX99" s="215">
        <v>41790.769999999997</v>
      </c>
      <c r="AY99" s="216" t="s">
        <v>307</v>
      </c>
      <c r="AZ99" s="217" t="s">
        <v>15</v>
      </c>
      <c r="BA99" s="215">
        <v>57161.120728497597</v>
      </c>
      <c r="BB99" s="148" t="s">
        <v>307</v>
      </c>
      <c r="BC99" s="149" t="s">
        <v>15</v>
      </c>
      <c r="BD99" s="160">
        <v>41.45</v>
      </c>
      <c r="BE99" s="148" t="s">
        <v>307</v>
      </c>
      <c r="BF99" s="149" t="s">
        <v>15</v>
      </c>
      <c r="BG99" s="158" t="s">
        <v>321</v>
      </c>
      <c r="BH99" s="148" t="s">
        <v>36</v>
      </c>
      <c r="BI99" s="149" t="s">
        <v>15</v>
      </c>
      <c r="BJ99" s="158">
        <v>138214.37</v>
      </c>
      <c r="BK99" s="148" t="s">
        <v>307</v>
      </c>
      <c r="BL99" s="149" t="s">
        <v>15</v>
      </c>
      <c r="BM99" s="158" t="s">
        <v>321</v>
      </c>
      <c r="BN99" s="148" t="s">
        <v>36</v>
      </c>
      <c r="BO99" s="149" t="s">
        <v>15</v>
      </c>
      <c r="BP99" s="158">
        <v>11270</v>
      </c>
      <c r="BQ99" s="148" t="s">
        <v>307</v>
      </c>
      <c r="BR99" s="149" t="s">
        <v>15</v>
      </c>
      <c r="BS99" s="158">
        <v>69783.27</v>
      </c>
      <c r="BT99" s="148" t="s">
        <v>307</v>
      </c>
      <c r="BU99" s="149" t="s">
        <v>15</v>
      </c>
      <c r="BV99" s="158">
        <v>57161.1</v>
      </c>
      <c r="BW99" s="148" t="s">
        <v>307</v>
      </c>
      <c r="BX99" s="149" t="s">
        <v>15</v>
      </c>
      <c r="BY99" s="158">
        <v>41.45</v>
      </c>
      <c r="BZ99" s="148" t="s">
        <v>307</v>
      </c>
      <c r="CA99" s="149" t="s">
        <v>15</v>
      </c>
      <c r="CB99" s="158">
        <v>23958.32</v>
      </c>
      <c r="CC99" s="148" t="s">
        <v>307</v>
      </c>
      <c r="CD99" s="149" t="s">
        <v>15</v>
      </c>
      <c r="CE99" s="170" t="s">
        <v>321</v>
      </c>
      <c r="CF99" s="148" t="s">
        <v>30</v>
      </c>
      <c r="CG99" s="149" t="s">
        <v>15</v>
      </c>
      <c r="CH99" s="170" t="s">
        <v>321</v>
      </c>
      <c r="CI99" s="148" t="s">
        <v>30</v>
      </c>
      <c r="CJ99" s="149" t="s">
        <v>15</v>
      </c>
      <c r="CK99" s="170" t="s">
        <v>321</v>
      </c>
      <c r="CL99" s="148" t="s">
        <v>30</v>
      </c>
      <c r="CM99" s="149" t="s">
        <v>15</v>
      </c>
      <c r="CN99" s="170" t="s">
        <v>321</v>
      </c>
      <c r="CO99" s="148" t="s">
        <v>307</v>
      </c>
      <c r="CP99" s="149" t="s">
        <v>15</v>
      </c>
      <c r="CQ99" s="158">
        <v>71071.25</v>
      </c>
      <c r="CR99" s="148" t="s">
        <v>307</v>
      </c>
      <c r="CS99" s="84" t="s">
        <v>15</v>
      </c>
    </row>
    <row r="100" spans="1:99" ht="12" customHeight="1" x14ac:dyDescent="0.2">
      <c r="A100" s="81" t="s">
        <v>283</v>
      </c>
      <c r="B100" s="160">
        <f t="shared" si="2"/>
        <v>44688.240000000005</v>
      </c>
      <c r="C100" s="148" t="s">
        <v>307</v>
      </c>
      <c r="D100" s="149" t="s">
        <v>15</v>
      </c>
      <c r="E100" s="160">
        <v>13045.25</v>
      </c>
      <c r="F100" s="148" t="s">
        <v>307</v>
      </c>
      <c r="G100" s="149" t="s">
        <v>15</v>
      </c>
      <c r="H100" s="158">
        <v>31642.99</v>
      </c>
      <c r="I100" s="148" t="s">
        <v>307</v>
      </c>
      <c r="J100" s="149" t="s">
        <v>15</v>
      </c>
      <c r="K100" s="158">
        <v>0</v>
      </c>
      <c r="L100" s="148" t="s">
        <v>307</v>
      </c>
      <c r="M100" s="149" t="s">
        <v>15</v>
      </c>
      <c r="N100" s="158" t="s">
        <v>321</v>
      </c>
      <c r="O100" s="148" t="s">
        <v>36</v>
      </c>
      <c r="P100" s="149" t="s">
        <v>15</v>
      </c>
      <c r="Q100" s="158">
        <v>25839.19</v>
      </c>
      <c r="R100" s="148" t="s">
        <v>307</v>
      </c>
      <c r="S100" s="149" t="s">
        <v>15</v>
      </c>
      <c r="T100" s="215" t="s">
        <v>321</v>
      </c>
      <c r="U100" s="216" t="s">
        <v>307</v>
      </c>
      <c r="V100" s="217" t="s">
        <v>15</v>
      </c>
      <c r="W100" s="215" t="s">
        <v>321</v>
      </c>
      <c r="X100" s="216" t="s">
        <v>307</v>
      </c>
      <c r="Y100" s="217" t="s">
        <v>15</v>
      </c>
      <c r="Z100" s="215" t="s">
        <v>321</v>
      </c>
      <c r="AA100" s="216" t="s">
        <v>307</v>
      </c>
      <c r="AB100" s="217" t="s">
        <v>15</v>
      </c>
      <c r="AC100" s="215" t="s">
        <v>321</v>
      </c>
      <c r="AD100" s="216" t="s">
        <v>307</v>
      </c>
      <c r="AE100" s="217" t="s">
        <v>15</v>
      </c>
      <c r="AF100" s="215" t="s">
        <v>321</v>
      </c>
      <c r="AG100" s="216" t="s">
        <v>307</v>
      </c>
      <c r="AH100" s="217" t="s">
        <v>15</v>
      </c>
      <c r="AI100" s="215" t="s">
        <v>321</v>
      </c>
      <c r="AJ100" s="216" t="s">
        <v>307</v>
      </c>
      <c r="AK100" s="217" t="s">
        <v>15</v>
      </c>
      <c r="AL100" s="215" t="s">
        <v>321</v>
      </c>
      <c r="AM100" s="148" t="s">
        <v>307</v>
      </c>
      <c r="AN100" s="149" t="s">
        <v>15</v>
      </c>
      <c r="AO100" s="160">
        <f t="shared" si="1"/>
        <v>98626.781571975211</v>
      </c>
      <c r="AP100" s="148" t="s">
        <v>307</v>
      </c>
      <c r="AQ100" s="149" t="s">
        <v>15</v>
      </c>
      <c r="AR100" s="158" t="s">
        <v>321</v>
      </c>
      <c r="AS100" s="148" t="s">
        <v>36</v>
      </c>
      <c r="AT100" s="149" t="s">
        <v>15</v>
      </c>
      <c r="AU100" s="215" t="s">
        <v>321</v>
      </c>
      <c r="AV100" s="216" t="s">
        <v>36</v>
      </c>
      <c r="AW100" s="217" t="s">
        <v>15</v>
      </c>
      <c r="AX100" s="215">
        <v>39054.480000000003</v>
      </c>
      <c r="AY100" s="216" t="s">
        <v>307</v>
      </c>
      <c r="AZ100" s="217" t="s">
        <v>15</v>
      </c>
      <c r="BA100" s="215">
        <v>59572.3015719752</v>
      </c>
      <c r="BB100" s="148" t="s">
        <v>307</v>
      </c>
      <c r="BC100" s="149" t="s">
        <v>15</v>
      </c>
      <c r="BD100" s="160">
        <v>51.28</v>
      </c>
      <c r="BE100" s="148" t="s">
        <v>307</v>
      </c>
      <c r="BF100" s="149" t="s">
        <v>15</v>
      </c>
      <c r="BG100" s="158" t="s">
        <v>321</v>
      </c>
      <c r="BH100" s="148" t="s">
        <v>36</v>
      </c>
      <c r="BI100" s="149" t="s">
        <v>15</v>
      </c>
      <c r="BJ100" s="158">
        <v>143315.01999999999</v>
      </c>
      <c r="BK100" s="148" t="s">
        <v>307</v>
      </c>
      <c r="BL100" s="149" t="s">
        <v>15</v>
      </c>
      <c r="BM100" s="158" t="s">
        <v>321</v>
      </c>
      <c r="BN100" s="148" t="s">
        <v>36</v>
      </c>
      <c r="BO100" s="149" t="s">
        <v>15</v>
      </c>
      <c r="BP100" s="158">
        <v>13045.25</v>
      </c>
      <c r="BQ100" s="148" t="s">
        <v>307</v>
      </c>
      <c r="BR100" s="149" t="s">
        <v>15</v>
      </c>
      <c r="BS100" s="158">
        <v>70697.47</v>
      </c>
      <c r="BT100" s="148" t="s">
        <v>307</v>
      </c>
      <c r="BU100" s="149" t="s">
        <v>15</v>
      </c>
      <c r="BV100" s="158">
        <v>59572.3</v>
      </c>
      <c r="BW100" s="148" t="s">
        <v>307</v>
      </c>
      <c r="BX100" s="149" t="s">
        <v>15</v>
      </c>
      <c r="BY100" s="158">
        <v>51.28</v>
      </c>
      <c r="BZ100" s="148" t="s">
        <v>307</v>
      </c>
      <c r="CA100" s="149" t="s">
        <v>15</v>
      </c>
      <c r="CB100" s="158">
        <v>25839.19</v>
      </c>
      <c r="CC100" s="148" t="s">
        <v>307</v>
      </c>
      <c r="CD100" s="149" t="s">
        <v>15</v>
      </c>
      <c r="CE100" s="170" t="s">
        <v>321</v>
      </c>
      <c r="CF100" s="148" t="s">
        <v>30</v>
      </c>
      <c r="CG100" s="149" t="s">
        <v>15</v>
      </c>
      <c r="CH100" s="170" t="s">
        <v>321</v>
      </c>
      <c r="CI100" s="148" t="s">
        <v>30</v>
      </c>
      <c r="CJ100" s="149" t="s">
        <v>15</v>
      </c>
      <c r="CK100" s="170" t="s">
        <v>321</v>
      </c>
      <c r="CL100" s="148" t="s">
        <v>30</v>
      </c>
      <c r="CM100" s="149" t="s">
        <v>15</v>
      </c>
      <c r="CN100" s="170" t="s">
        <v>321</v>
      </c>
      <c r="CO100" s="148" t="s">
        <v>307</v>
      </c>
      <c r="CP100" s="149" t="s">
        <v>15</v>
      </c>
      <c r="CQ100" s="158">
        <v>74140.98</v>
      </c>
      <c r="CR100" s="148" t="s">
        <v>307</v>
      </c>
      <c r="CS100" s="84" t="s">
        <v>15</v>
      </c>
    </row>
    <row r="101" spans="1:99" ht="12" customHeight="1" x14ac:dyDescent="0.2">
      <c r="A101" s="81" t="s">
        <v>284</v>
      </c>
      <c r="B101" s="160">
        <f t="shared" si="2"/>
        <v>46454.5</v>
      </c>
      <c r="C101" s="148" t="s">
        <v>307</v>
      </c>
      <c r="D101" s="149" t="s">
        <v>15</v>
      </c>
      <c r="E101" s="160">
        <v>12187.82</v>
      </c>
      <c r="F101" s="148" t="s">
        <v>307</v>
      </c>
      <c r="G101" s="149" t="s">
        <v>15</v>
      </c>
      <c r="H101" s="158">
        <v>33909.78</v>
      </c>
      <c r="I101" s="148" t="s">
        <v>307</v>
      </c>
      <c r="J101" s="149" t="s">
        <v>15</v>
      </c>
      <c r="K101" s="158">
        <v>356.9</v>
      </c>
      <c r="L101" s="148" t="s">
        <v>307</v>
      </c>
      <c r="M101" s="149" t="s">
        <v>15</v>
      </c>
      <c r="N101" s="158" t="s">
        <v>321</v>
      </c>
      <c r="O101" s="148" t="s">
        <v>36</v>
      </c>
      <c r="P101" s="149" t="s">
        <v>15</v>
      </c>
      <c r="Q101" s="158">
        <v>19668.21</v>
      </c>
      <c r="R101" s="148" t="s">
        <v>307</v>
      </c>
      <c r="S101" s="149" t="s">
        <v>15</v>
      </c>
      <c r="T101" s="215" t="s">
        <v>321</v>
      </c>
      <c r="U101" s="216" t="s">
        <v>307</v>
      </c>
      <c r="V101" s="217" t="s">
        <v>15</v>
      </c>
      <c r="W101" s="215" t="s">
        <v>321</v>
      </c>
      <c r="X101" s="216" t="s">
        <v>307</v>
      </c>
      <c r="Y101" s="217" t="s">
        <v>15</v>
      </c>
      <c r="Z101" s="215" t="s">
        <v>321</v>
      </c>
      <c r="AA101" s="216" t="s">
        <v>307</v>
      </c>
      <c r="AB101" s="217" t="s">
        <v>15</v>
      </c>
      <c r="AC101" s="215" t="s">
        <v>321</v>
      </c>
      <c r="AD101" s="216" t="s">
        <v>307</v>
      </c>
      <c r="AE101" s="217" t="s">
        <v>15</v>
      </c>
      <c r="AF101" s="215" t="s">
        <v>321</v>
      </c>
      <c r="AG101" s="216" t="s">
        <v>307</v>
      </c>
      <c r="AH101" s="217" t="s">
        <v>15</v>
      </c>
      <c r="AI101" s="215" t="s">
        <v>321</v>
      </c>
      <c r="AJ101" s="216" t="s">
        <v>307</v>
      </c>
      <c r="AK101" s="217" t="s">
        <v>15</v>
      </c>
      <c r="AL101" s="215" t="s">
        <v>321</v>
      </c>
      <c r="AM101" s="148" t="s">
        <v>307</v>
      </c>
      <c r="AN101" s="149" t="s">
        <v>15</v>
      </c>
      <c r="AO101" s="160">
        <f t="shared" si="1"/>
        <v>104631.1829433456</v>
      </c>
      <c r="AP101" s="148" t="s">
        <v>307</v>
      </c>
      <c r="AQ101" s="149" t="s">
        <v>15</v>
      </c>
      <c r="AR101" s="158" t="s">
        <v>321</v>
      </c>
      <c r="AS101" s="148" t="s">
        <v>36</v>
      </c>
      <c r="AT101" s="149" t="s">
        <v>15</v>
      </c>
      <c r="AU101" s="215" t="s">
        <v>321</v>
      </c>
      <c r="AV101" s="216" t="s">
        <v>36</v>
      </c>
      <c r="AW101" s="217" t="s">
        <v>15</v>
      </c>
      <c r="AX101" s="215">
        <v>44484.86</v>
      </c>
      <c r="AY101" s="216" t="s">
        <v>307</v>
      </c>
      <c r="AZ101" s="217" t="s">
        <v>15</v>
      </c>
      <c r="BA101" s="215">
        <v>60146.3229433456</v>
      </c>
      <c r="BB101" s="148" t="s">
        <v>307</v>
      </c>
      <c r="BC101" s="149" t="s">
        <v>15</v>
      </c>
      <c r="BD101" s="160">
        <v>61.1</v>
      </c>
      <c r="BE101" s="148" t="s">
        <v>307</v>
      </c>
      <c r="BF101" s="149" t="s">
        <v>15</v>
      </c>
      <c r="BG101" s="158" t="s">
        <v>321</v>
      </c>
      <c r="BH101" s="148" t="s">
        <v>36</v>
      </c>
      <c r="BI101" s="149" t="s">
        <v>15</v>
      </c>
      <c r="BJ101" s="158">
        <v>151085.66</v>
      </c>
      <c r="BK101" s="148" t="s">
        <v>307</v>
      </c>
      <c r="BL101" s="149" t="s">
        <v>15</v>
      </c>
      <c r="BM101" s="158" t="s">
        <v>321</v>
      </c>
      <c r="BN101" s="148" t="s">
        <v>36</v>
      </c>
      <c r="BO101" s="149" t="s">
        <v>15</v>
      </c>
      <c r="BP101" s="158">
        <v>12187.82</v>
      </c>
      <c r="BQ101" s="148" t="s">
        <v>307</v>
      </c>
      <c r="BR101" s="149" t="s">
        <v>15</v>
      </c>
      <c r="BS101" s="158">
        <v>78394.64</v>
      </c>
      <c r="BT101" s="148" t="s">
        <v>307</v>
      </c>
      <c r="BU101" s="149" t="s">
        <v>15</v>
      </c>
      <c r="BV101" s="158">
        <v>60503.199999999997</v>
      </c>
      <c r="BW101" s="148" t="s">
        <v>307</v>
      </c>
      <c r="BX101" s="149" t="s">
        <v>15</v>
      </c>
      <c r="BY101" s="158">
        <v>61.1</v>
      </c>
      <c r="BZ101" s="148" t="s">
        <v>307</v>
      </c>
      <c r="CA101" s="149" t="s">
        <v>15</v>
      </c>
      <c r="CB101" s="158">
        <v>19668.21</v>
      </c>
      <c r="CC101" s="148" t="s">
        <v>307</v>
      </c>
      <c r="CD101" s="149" t="s">
        <v>15</v>
      </c>
      <c r="CE101" s="170" t="s">
        <v>321</v>
      </c>
      <c r="CF101" s="148" t="s">
        <v>30</v>
      </c>
      <c r="CG101" s="149" t="s">
        <v>15</v>
      </c>
      <c r="CH101" s="170" t="s">
        <v>321</v>
      </c>
      <c r="CI101" s="148" t="s">
        <v>30</v>
      </c>
      <c r="CJ101" s="149" t="s">
        <v>15</v>
      </c>
      <c r="CK101" s="170" t="s">
        <v>321</v>
      </c>
      <c r="CL101" s="148" t="s">
        <v>30</v>
      </c>
      <c r="CM101" s="149" t="s">
        <v>15</v>
      </c>
      <c r="CN101" s="170" t="s">
        <v>321</v>
      </c>
      <c r="CO101" s="148" t="s">
        <v>307</v>
      </c>
      <c r="CP101" s="149" t="s">
        <v>15</v>
      </c>
      <c r="CQ101" s="158">
        <v>82174.09</v>
      </c>
      <c r="CR101" s="148" t="s">
        <v>307</v>
      </c>
      <c r="CS101" s="84" t="s">
        <v>15</v>
      </c>
    </row>
    <row r="102" spans="1:99" ht="12" customHeight="1" x14ac:dyDescent="0.2">
      <c r="A102" s="81" t="s">
        <v>285</v>
      </c>
      <c r="B102" s="160">
        <f t="shared" ref="B102:B133" si="3">IF(OR(
     ISBLANK(K102),K102="NaN",
     ISBLANK(H102),H102="NaN"),
  "NaN", SUM(E102,K102,H102)
)</f>
        <v>50327.69</v>
      </c>
      <c r="C102" s="148" t="s">
        <v>307</v>
      </c>
      <c r="D102" s="149" t="s">
        <v>15</v>
      </c>
      <c r="E102" s="160">
        <v>14350.53</v>
      </c>
      <c r="F102" s="148" t="s">
        <v>307</v>
      </c>
      <c r="G102" s="149" t="s">
        <v>15</v>
      </c>
      <c r="H102" s="158">
        <v>35649.86</v>
      </c>
      <c r="I102" s="148" t="s">
        <v>307</v>
      </c>
      <c r="J102" s="149" t="s">
        <v>15</v>
      </c>
      <c r="K102" s="158">
        <v>327.3</v>
      </c>
      <c r="L102" s="148" t="s">
        <v>307</v>
      </c>
      <c r="M102" s="149" t="s">
        <v>15</v>
      </c>
      <c r="N102" s="158" t="s">
        <v>321</v>
      </c>
      <c r="O102" s="148" t="s">
        <v>36</v>
      </c>
      <c r="P102" s="149" t="s">
        <v>15</v>
      </c>
      <c r="Q102" s="158">
        <v>18916.990000000002</v>
      </c>
      <c r="R102" s="148" t="s">
        <v>307</v>
      </c>
      <c r="S102" s="149" t="s">
        <v>15</v>
      </c>
      <c r="T102" s="215" t="s">
        <v>321</v>
      </c>
      <c r="U102" s="216" t="s">
        <v>307</v>
      </c>
      <c r="V102" s="217" t="s">
        <v>15</v>
      </c>
      <c r="W102" s="215" t="s">
        <v>321</v>
      </c>
      <c r="X102" s="216" t="s">
        <v>307</v>
      </c>
      <c r="Y102" s="217" t="s">
        <v>15</v>
      </c>
      <c r="Z102" s="215" t="s">
        <v>321</v>
      </c>
      <c r="AA102" s="216" t="s">
        <v>307</v>
      </c>
      <c r="AB102" s="217" t="s">
        <v>15</v>
      </c>
      <c r="AC102" s="215" t="s">
        <v>321</v>
      </c>
      <c r="AD102" s="216" t="s">
        <v>307</v>
      </c>
      <c r="AE102" s="217" t="s">
        <v>15</v>
      </c>
      <c r="AF102" s="215" t="s">
        <v>321</v>
      </c>
      <c r="AG102" s="216" t="s">
        <v>307</v>
      </c>
      <c r="AH102" s="217" t="s">
        <v>15</v>
      </c>
      <c r="AI102" s="215" t="s">
        <v>321</v>
      </c>
      <c r="AJ102" s="216" t="s">
        <v>307</v>
      </c>
      <c r="AK102" s="217" t="s">
        <v>15</v>
      </c>
      <c r="AL102" s="215" t="s">
        <v>321</v>
      </c>
      <c r="AM102" s="148" t="s">
        <v>307</v>
      </c>
      <c r="AN102" s="149" t="s">
        <v>15</v>
      </c>
      <c r="AO102" s="160">
        <f t="shared" ref="AO102:AO159" si="4">IF(OR(
     ISBLANK(AX102),AX102="NaN",
     ISBLANK(BA102),BA102="NaN"),
  "NaN", SUM(AX102,BA102)
)</f>
        <v>109025.3784350325</v>
      </c>
      <c r="AP102" s="148" t="s">
        <v>307</v>
      </c>
      <c r="AQ102" s="149" t="s">
        <v>15</v>
      </c>
      <c r="AR102" s="158" t="s">
        <v>321</v>
      </c>
      <c r="AS102" s="148" t="s">
        <v>36</v>
      </c>
      <c r="AT102" s="149" t="s">
        <v>15</v>
      </c>
      <c r="AU102" s="215" t="s">
        <v>321</v>
      </c>
      <c r="AV102" s="216" t="s">
        <v>36</v>
      </c>
      <c r="AW102" s="217" t="s">
        <v>15</v>
      </c>
      <c r="AX102" s="215">
        <v>47640.72</v>
      </c>
      <c r="AY102" s="216" t="s">
        <v>307</v>
      </c>
      <c r="AZ102" s="217" t="s">
        <v>15</v>
      </c>
      <c r="BA102" s="215">
        <v>61384.658435032499</v>
      </c>
      <c r="BB102" s="148" t="s">
        <v>307</v>
      </c>
      <c r="BC102" s="149" t="s">
        <v>15</v>
      </c>
      <c r="BD102" s="160">
        <v>68.150000000000006</v>
      </c>
      <c r="BE102" s="148" t="s">
        <v>307</v>
      </c>
      <c r="BF102" s="149" t="s">
        <v>15</v>
      </c>
      <c r="BG102" s="158" t="s">
        <v>321</v>
      </c>
      <c r="BH102" s="148" t="s">
        <v>36</v>
      </c>
      <c r="BI102" s="149" t="s">
        <v>15</v>
      </c>
      <c r="BJ102" s="158">
        <v>159353.10999999999</v>
      </c>
      <c r="BK102" s="148" t="s">
        <v>307</v>
      </c>
      <c r="BL102" s="149" t="s">
        <v>15</v>
      </c>
      <c r="BM102" s="158" t="s">
        <v>321</v>
      </c>
      <c r="BN102" s="148" t="s">
        <v>36</v>
      </c>
      <c r="BO102" s="149" t="s">
        <v>15</v>
      </c>
      <c r="BP102" s="158">
        <v>14350.53</v>
      </c>
      <c r="BQ102" s="148" t="s">
        <v>307</v>
      </c>
      <c r="BR102" s="149" t="s">
        <v>15</v>
      </c>
      <c r="BS102" s="158">
        <v>83290.58</v>
      </c>
      <c r="BT102" s="148" t="s">
        <v>307</v>
      </c>
      <c r="BU102" s="149" t="s">
        <v>15</v>
      </c>
      <c r="BV102" s="158">
        <v>61712</v>
      </c>
      <c r="BW102" s="148" t="s">
        <v>307</v>
      </c>
      <c r="BX102" s="149" t="s">
        <v>15</v>
      </c>
      <c r="BY102" s="158">
        <v>68.150000000000006</v>
      </c>
      <c r="BZ102" s="148" t="s">
        <v>307</v>
      </c>
      <c r="CA102" s="149" t="s">
        <v>15</v>
      </c>
      <c r="CB102" s="158">
        <v>18916.990000000002</v>
      </c>
      <c r="CC102" s="148" t="s">
        <v>307</v>
      </c>
      <c r="CD102" s="149" t="s">
        <v>15</v>
      </c>
      <c r="CE102" s="170" t="s">
        <v>321</v>
      </c>
      <c r="CF102" s="148" t="s">
        <v>30</v>
      </c>
      <c r="CG102" s="149" t="s">
        <v>15</v>
      </c>
      <c r="CH102" s="170" t="s">
        <v>321</v>
      </c>
      <c r="CI102" s="148" t="s">
        <v>30</v>
      </c>
      <c r="CJ102" s="149" t="s">
        <v>15</v>
      </c>
      <c r="CK102" s="170" t="s">
        <v>321</v>
      </c>
      <c r="CL102" s="148" t="s">
        <v>30</v>
      </c>
      <c r="CM102" s="149" t="s">
        <v>15</v>
      </c>
      <c r="CN102" s="170" t="s">
        <v>321</v>
      </c>
      <c r="CO102" s="148" t="s">
        <v>307</v>
      </c>
      <c r="CP102" s="149" t="s">
        <v>15</v>
      </c>
      <c r="CQ102" s="158">
        <v>84384.82</v>
      </c>
      <c r="CR102" s="148" t="s">
        <v>307</v>
      </c>
      <c r="CS102" s="84" t="s">
        <v>15</v>
      </c>
    </row>
    <row r="103" spans="1:99" ht="12" customHeight="1" x14ac:dyDescent="0.2">
      <c r="A103" s="81" t="s">
        <v>286</v>
      </c>
      <c r="B103" s="160">
        <f t="shared" si="3"/>
        <v>51869.78</v>
      </c>
      <c r="C103" s="148" t="s">
        <v>307</v>
      </c>
      <c r="D103" s="149" t="s">
        <v>15</v>
      </c>
      <c r="E103" s="160">
        <v>14626.14</v>
      </c>
      <c r="F103" s="148" t="s">
        <v>307</v>
      </c>
      <c r="G103" s="149" t="s">
        <v>15</v>
      </c>
      <c r="H103" s="158">
        <v>36884.339999999997</v>
      </c>
      <c r="I103" s="148" t="s">
        <v>307</v>
      </c>
      <c r="J103" s="149" t="s">
        <v>15</v>
      </c>
      <c r="K103" s="158">
        <v>359.3</v>
      </c>
      <c r="L103" s="148" t="s">
        <v>307</v>
      </c>
      <c r="M103" s="149" t="s">
        <v>15</v>
      </c>
      <c r="N103" s="158" t="s">
        <v>321</v>
      </c>
      <c r="O103" s="148" t="s">
        <v>36</v>
      </c>
      <c r="P103" s="149" t="s">
        <v>15</v>
      </c>
      <c r="Q103" s="158">
        <v>19413.650000000001</v>
      </c>
      <c r="R103" s="148" t="s">
        <v>307</v>
      </c>
      <c r="S103" s="149" t="s">
        <v>15</v>
      </c>
      <c r="T103" s="215" t="s">
        <v>321</v>
      </c>
      <c r="U103" s="216" t="s">
        <v>307</v>
      </c>
      <c r="V103" s="217" t="s">
        <v>15</v>
      </c>
      <c r="W103" s="215" t="s">
        <v>321</v>
      </c>
      <c r="X103" s="216" t="s">
        <v>307</v>
      </c>
      <c r="Y103" s="217" t="s">
        <v>15</v>
      </c>
      <c r="Z103" s="215" t="s">
        <v>321</v>
      </c>
      <c r="AA103" s="216" t="s">
        <v>307</v>
      </c>
      <c r="AB103" s="217" t="s">
        <v>15</v>
      </c>
      <c r="AC103" s="215" t="s">
        <v>321</v>
      </c>
      <c r="AD103" s="216" t="s">
        <v>307</v>
      </c>
      <c r="AE103" s="217" t="s">
        <v>15</v>
      </c>
      <c r="AF103" s="215" t="s">
        <v>321</v>
      </c>
      <c r="AG103" s="216" t="s">
        <v>307</v>
      </c>
      <c r="AH103" s="217" t="s">
        <v>15</v>
      </c>
      <c r="AI103" s="215" t="s">
        <v>321</v>
      </c>
      <c r="AJ103" s="216" t="s">
        <v>307</v>
      </c>
      <c r="AK103" s="217" t="s">
        <v>15</v>
      </c>
      <c r="AL103" s="215" t="s">
        <v>321</v>
      </c>
      <c r="AM103" s="148" t="s">
        <v>307</v>
      </c>
      <c r="AN103" s="149" t="s">
        <v>15</v>
      </c>
      <c r="AO103" s="160">
        <f t="shared" si="4"/>
        <v>126148.13044382269</v>
      </c>
      <c r="AP103" s="148" t="s">
        <v>307</v>
      </c>
      <c r="AQ103" s="149" t="s">
        <v>15</v>
      </c>
      <c r="AR103" s="158" t="s">
        <v>321</v>
      </c>
      <c r="AS103" s="148" t="s">
        <v>36</v>
      </c>
      <c r="AT103" s="149" t="s">
        <v>15</v>
      </c>
      <c r="AU103" s="215" t="s">
        <v>321</v>
      </c>
      <c r="AV103" s="216" t="s">
        <v>36</v>
      </c>
      <c r="AW103" s="217" t="s">
        <v>15</v>
      </c>
      <c r="AX103" s="215">
        <v>61714.53</v>
      </c>
      <c r="AY103" s="216" t="s">
        <v>307</v>
      </c>
      <c r="AZ103" s="217" t="s">
        <v>15</v>
      </c>
      <c r="BA103" s="215">
        <v>64433.600443822696</v>
      </c>
      <c r="BB103" s="148" t="s">
        <v>307</v>
      </c>
      <c r="BC103" s="149" t="s">
        <v>15</v>
      </c>
      <c r="BD103" s="160">
        <v>75.2</v>
      </c>
      <c r="BE103" s="148" t="s">
        <v>307</v>
      </c>
      <c r="BF103" s="149" t="s">
        <v>15</v>
      </c>
      <c r="BG103" s="158" t="s">
        <v>321</v>
      </c>
      <c r="BH103" s="148" t="s">
        <v>36</v>
      </c>
      <c r="BI103" s="149" t="s">
        <v>15</v>
      </c>
      <c r="BJ103" s="158">
        <v>178017.91</v>
      </c>
      <c r="BK103" s="148" t="s">
        <v>307</v>
      </c>
      <c r="BL103" s="149" t="s">
        <v>15</v>
      </c>
      <c r="BM103" s="158" t="s">
        <v>321</v>
      </c>
      <c r="BN103" s="148" t="s">
        <v>36</v>
      </c>
      <c r="BO103" s="149" t="s">
        <v>15</v>
      </c>
      <c r="BP103" s="158">
        <v>14626.14</v>
      </c>
      <c r="BQ103" s="148" t="s">
        <v>307</v>
      </c>
      <c r="BR103" s="149" t="s">
        <v>15</v>
      </c>
      <c r="BS103" s="158">
        <v>98598.87</v>
      </c>
      <c r="BT103" s="148" t="s">
        <v>307</v>
      </c>
      <c r="BU103" s="149" t="s">
        <v>15</v>
      </c>
      <c r="BV103" s="158">
        <v>64792.9</v>
      </c>
      <c r="BW103" s="148" t="s">
        <v>307</v>
      </c>
      <c r="BX103" s="149" t="s">
        <v>15</v>
      </c>
      <c r="BY103" s="158">
        <v>75.2</v>
      </c>
      <c r="BZ103" s="148" t="s">
        <v>307</v>
      </c>
      <c r="CA103" s="149" t="s">
        <v>15</v>
      </c>
      <c r="CB103" s="158">
        <v>19413.650000000001</v>
      </c>
      <c r="CC103" s="148" t="s">
        <v>307</v>
      </c>
      <c r="CD103" s="149" t="s">
        <v>15</v>
      </c>
      <c r="CE103" s="170" t="s">
        <v>321</v>
      </c>
      <c r="CF103" s="148" t="s">
        <v>30</v>
      </c>
      <c r="CG103" s="149" t="s">
        <v>15</v>
      </c>
      <c r="CH103" s="170" t="s">
        <v>321</v>
      </c>
      <c r="CI103" s="148" t="s">
        <v>30</v>
      </c>
      <c r="CJ103" s="149" t="s">
        <v>15</v>
      </c>
      <c r="CK103" s="170" t="s">
        <v>321</v>
      </c>
      <c r="CL103" s="148" t="s">
        <v>30</v>
      </c>
      <c r="CM103" s="149" t="s">
        <v>15</v>
      </c>
      <c r="CN103" s="170" t="s">
        <v>321</v>
      </c>
      <c r="CO103" s="148" t="s">
        <v>307</v>
      </c>
      <c r="CP103" s="149" t="s">
        <v>15</v>
      </c>
      <c r="CQ103" s="158">
        <v>101786.48</v>
      </c>
      <c r="CR103" s="148" t="s">
        <v>307</v>
      </c>
      <c r="CS103" s="84" t="s">
        <v>15</v>
      </c>
    </row>
    <row r="104" spans="1:99" ht="12" customHeight="1" x14ac:dyDescent="0.2">
      <c r="A104" s="81" t="s">
        <v>287</v>
      </c>
      <c r="B104" s="160">
        <f t="shared" si="3"/>
        <v>46977.11</v>
      </c>
      <c r="C104" s="148" t="s">
        <v>307</v>
      </c>
      <c r="D104" s="149" t="s">
        <v>15</v>
      </c>
      <c r="E104" s="160">
        <v>13491.68</v>
      </c>
      <c r="F104" s="148" t="s">
        <v>307</v>
      </c>
      <c r="G104" s="149" t="s">
        <v>15</v>
      </c>
      <c r="H104" s="158">
        <v>33138.730000000003</v>
      </c>
      <c r="I104" s="148" t="s">
        <v>307</v>
      </c>
      <c r="J104" s="149" t="s">
        <v>15</v>
      </c>
      <c r="K104" s="158">
        <v>346.7</v>
      </c>
      <c r="L104" s="148" t="s">
        <v>307</v>
      </c>
      <c r="M104" s="149" t="s">
        <v>15</v>
      </c>
      <c r="N104" s="158" t="s">
        <v>321</v>
      </c>
      <c r="O104" s="148" t="s">
        <v>36</v>
      </c>
      <c r="P104" s="149" t="s">
        <v>15</v>
      </c>
      <c r="Q104" s="158">
        <v>24971.17</v>
      </c>
      <c r="R104" s="148" t="s">
        <v>307</v>
      </c>
      <c r="S104" s="149" t="s">
        <v>15</v>
      </c>
      <c r="T104" s="215" t="s">
        <v>321</v>
      </c>
      <c r="U104" s="216" t="s">
        <v>307</v>
      </c>
      <c r="V104" s="217" t="s">
        <v>15</v>
      </c>
      <c r="W104" s="215" t="s">
        <v>321</v>
      </c>
      <c r="X104" s="216" t="s">
        <v>307</v>
      </c>
      <c r="Y104" s="217" t="s">
        <v>15</v>
      </c>
      <c r="Z104" s="215" t="s">
        <v>321</v>
      </c>
      <c r="AA104" s="216" t="s">
        <v>307</v>
      </c>
      <c r="AB104" s="217" t="s">
        <v>15</v>
      </c>
      <c r="AC104" s="215" t="s">
        <v>321</v>
      </c>
      <c r="AD104" s="216" t="s">
        <v>307</v>
      </c>
      <c r="AE104" s="217" t="s">
        <v>15</v>
      </c>
      <c r="AF104" s="215" t="s">
        <v>321</v>
      </c>
      <c r="AG104" s="216" t="s">
        <v>307</v>
      </c>
      <c r="AH104" s="217" t="s">
        <v>15</v>
      </c>
      <c r="AI104" s="215" t="s">
        <v>321</v>
      </c>
      <c r="AJ104" s="216" t="s">
        <v>307</v>
      </c>
      <c r="AK104" s="217" t="s">
        <v>15</v>
      </c>
      <c r="AL104" s="215" t="s">
        <v>321</v>
      </c>
      <c r="AM104" s="148" t="s">
        <v>307</v>
      </c>
      <c r="AN104" s="149" t="s">
        <v>15</v>
      </c>
      <c r="AO104" s="160">
        <f t="shared" si="4"/>
        <v>129560.01408089048</v>
      </c>
      <c r="AP104" s="148" t="s">
        <v>307</v>
      </c>
      <c r="AQ104" s="149" t="s">
        <v>15</v>
      </c>
      <c r="AR104" s="158" t="s">
        <v>321</v>
      </c>
      <c r="AS104" s="148" t="s">
        <v>36</v>
      </c>
      <c r="AT104" s="149" t="s">
        <v>15</v>
      </c>
      <c r="AU104" s="215" t="s">
        <v>321</v>
      </c>
      <c r="AV104" s="216" t="s">
        <v>36</v>
      </c>
      <c r="AW104" s="217" t="s">
        <v>15</v>
      </c>
      <c r="AX104" s="215">
        <v>67776.709999999992</v>
      </c>
      <c r="AY104" s="216" t="s">
        <v>307</v>
      </c>
      <c r="AZ104" s="217" t="s">
        <v>15</v>
      </c>
      <c r="BA104" s="215">
        <v>61783.304080890499</v>
      </c>
      <c r="BB104" s="148" t="s">
        <v>307</v>
      </c>
      <c r="BC104" s="149" t="s">
        <v>15</v>
      </c>
      <c r="BD104" s="160">
        <v>82.25</v>
      </c>
      <c r="BE104" s="148" t="s">
        <v>307</v>
      </c>
      <c r="BF104" s="149" t="s">
        <v>15</v>
      </c>
      <c r="BG104" s="158" t="s">
        <v>321</v>
      </c>
      <c r="BH104" s="148" t="s">
        <v>36</v>
      </c>
      <c r="BI104" s="149" t="s">
        <v>15</v>
      </c>
      <c r="BJ104" s="158">
        <v>176537.12</v>
      </c>
      <c r="BK104" s="148" t="s">
        <v>307</v>
      </c>
      <c r="BL104" s="149" t="s">
        <v>15</v>
      </c>
      <c r="BM104" s="158" t="s">
        <v>321</v>
      </c>
      <c r="BN104" s="148" t="s">
        <v>36</v>
      </c>
      <c r="BO104" s="149" t="s">
        <v>15</v>
      </c>
      <c r="BP104" s="158">
        <v>13491.68</v>
      </c>
      <c r="BQ104" s="148" t="s">
        <v>307</v>
      </c>
      <c r="BR104" s="149" t="s">
        <v>15</v>
      </c>
      <c r="BS104" s="158">
        <v>100915.44</v>
      </c>
      <c r="BT104" s="148" t="s">
        <v>307</v>
      </c>
      <c r="BU104" s="149" t="s">
        <v>15</v>
      </c>
      <c r="BV104" s="158">
        <v>62130</v>
      </c>
      <c r="BW104" s="148" t="s">
        <v>307</v>
      </c>
      <c r="BX104" s="149" t="s">
        <v>15</v>
      </c>
      <c r="BY104" s="158">
        <v>82.25</v>
      </c>
      <c r="BZ104" s="148" t="s">
        <v>307</v>
      </c>
      <c r="CA104" s="149" t="s">
        <v>15</v>
      </c>
      <c r="CB104" s="158">
        <v>24971.17</v>
      </c>
      <c r="CC104" s="148" t="s">
        <v>307</v>
      </c>
      <c r="CD104" s="149" t="s">
        <v>15</v>
      </c>
      <c r="CE104" s="170" t="s">
        <v>321</v>
      </c>
      <c r="CF104" s="148" t="s">
        <v>30</v>
      </c>
      <c r="CG104" s="149" t="s">
        <v>15</v>
      </c>
      <c r="CH104" s="170" t="s">
        <v>321</v>
      </c>
      <c r="CI104" s="148" t="s">
        <v>30</v>
      </c>
      <c r="CJ104" s="149" t="s">
        <v>15</v>
      </c>
      <c r="CK104" s="170" t="s">
        <v>321</v>
      </c>
      <c r="CL104" s="148" t="s">
        <v>30</v>
      </c>
      <c r="CM104" s="149" t="s">
        <v>15</v>
      </c>
      <c r="CN104" s="170" t="s">
        <v>321</v>
      </c>
      <c r="CO104" s="148" t="s">
        <v>307</v>
      </c>
      <c r="CP104" s="149" t="s">
        <v>15</v>
      </c>
      <c r="CQ104" s="158">
        <v>104621.43</v>
      </c>
      <c r="CR104" s="148" t="s">
        <v>307</v>
      </c>
      <c r="CS104" s="84" t="s">
        <v>15</v>
      </c>
    </row>
    <row r="105" spans="1:99" ht="12" customHeight="1" x14ac:dyDescent="0.2">
      <c r="A105" s="81" t="s">
        <v>288</v>
      </c>
      <c r="B105" s="160">
        <f t="shared" si="3"/>
        <v>52602.81</v>
      </c>
      <c r="C105" s="148" t="s">
        <v>307</v>
      </c>
      <c r="D105" s="149" t="s">
        <v>15</v>
      </c>
      <c r="E105" s="160">
        <v>14959.2</v>
      </c>
      <c r="F105" s="148" t="s">
        <v>307</v>
      </c>
      <c r="G105" s="149" t="s">
        <v>15</v>
      </c>
      <c r="H105" s="158">
        <v>35095.21</v>
      </c>
      <c r="I105" s="148" t="s">
        <v>307</v>
      </c>
      <c r="J105" s="149" t="s">
        <v>15</v>
      </c>
      <c r="K105" s="158">
        <v>2548.4</v>
      </c>
      <c r="L105" s="148" t="s">
        <v>307</v>
      </c>
      <c r="M105" s="149" t="s">
        <v>15</v>
      </c>
      <c r="N105" s="158" t="s">
        <v>321</v>
      </c>
      <c r="O105" s="148" t="s">
        <v>36</v>
      </c>
      <c r="P105" s="149" t="s">
        <v>15</v>
      </c>
      <c r="Q105" s="158">
        <v>23183.23</v>
      </c>
      <c r="R105" s="148" t="s">
        <v>307</v>
      </c>
      <c r="S105" s="149" t="s">
        <v>15</v>
      </c>
      <c r="T105" s="215" t="s">
        <v>321</v>
      </c>
      <c r="U105" s="216" t="s">
        <v>307</v>
      </c>
      <c r="V105" s="217" t="s">
        <v>15</v>
      </c>
      <c r="W105" s="215" t="s">
        <v>321</v>
      </c>
      <c r="X105" s="216" t="s">
        <v>307</v>
      </c>
      <c r="Y105" s="217" t="s">
        <v>15</v>
      </c>
      <c r="Z105" s="215" t="s">
        <v>321</v>
      </c>
      <c r="AA105" s="216" t="s">
        <v>307</v>
      </c>
      <c r="AB105" s="217" t="s">
        <v>15</v>
      </c>
      <c r="AC105" s="215" t="s">
        <v>321</v>
      </c>
      <c r="AD105" s="216" t="s">
        <v>307</v>
      </c>
      <c r="AE105" s="217" t="s">
        <v>15</v>
      </c>
      <c r="AF105" s="215" t="s">
        <v>321</v>
      </c>
      <c r="AG105" s="216" t="s">
        <v>307</v>
      </c>
      <c r="AH105" s="217" t="s">
        <v>15</v>
      </c>
      <c r="AI105" s="215" t="s">
        <v>321</v>
      </c>
      <c r="AJ105" s="216" t="s">
        <v>307</v>
      </c>
      <c r="AK105" s="217" t="s">
        <v>15</v>
      </c>
      <c r="AL105" s="215" t="s">
        <v>321</v>
      </c>
      <c r="AM105" s="148" t="s">
        <v>307</v>
      </c>
      <c r="AN105" s="149" t="s">
        <v>15</v>
      </c>
      <c r="AO105" s="160">
        <f t="shared" si="4"/>
        <v>131783.83155105039</v>
      </c>
      <c r="AP105" s="148" t="s">
        <v>307</v>
      </c>
      <c r="AQ105" s="149" t="s">
        <v>15</v>
      </c>
      <c r="AR105" s="158" t="s">
        <v>321</v>
      </c>
      <c r="AS105" s="148" t="s">
        <v>36</v>
      </c>
      <c r="AT105" s="149" t="s">
        <v>15</v>
      </c>
      <c r="AU105" s="215" t="s">
        <v>321</v>
      </c>
      <c r="AV105" s="216" t="s">
        <v>36</v>
      </c>
      <c r="AW105" s="217" t="s">
        <v>15</v>
      </c>
      <c r="AX105" s="215">
        <v>67168.51999999999</v>
      </c>
      <c r="AY105" s="216" t="s">
        <v>307</v>
      </c>
      <c r="AZ105" s="217" t="s">
        <v>15</v>
      </c>
      <c r="BA105" s="215">
        <v>64615.311551050399</v>
      </c>
      <c r="BB105" s="148" t="s">
        <v>307</v>
      </c>
      <c r="BC105" s="149" t="s">
        <v>15</v>
      </c>
      <c r="BD105" s="160">
        <v>89.3</v>
      </c>
      <c r="BE105" s="148" t="s">
        <v>307</v>
      </c>
      <c r="BF105" s="149" t="s">
        <v>15</v>
      </c>
      <c r="BG105" s="158" t="s">
        <v>321</v>
      </c>
      <c r="BH105" s="148" t="s">
        <v>36</v>
      </c>
      <c r="BI105" s="149" t="s">
        <v>15</v>
      </c>
      <c r="BJ105" s="158">
        <v>184386.63</v>
      </c>
      <c r="BK105" s="148" t="s">
        <v>307</v>
      </c>
      <c r="BL105" s="149" t="s">
        <v>15</v>
      </c>
      <c r="BM105" s="158" t="s">
        <v>321</v>
      </c>
      <c r="BN105" s="148" t="s">
        <v>36</v>
      </c>
      <c r="BO105" s="149" t="s">
        <v>15</v>
      </c>
      <c r="BP105" s="158">
        <v>14959.2</v>
      </c>
      <c r="BQ105" s="148" t="s">
        <v>307</v>
      </c>
      <c r="BR105" s="149" t="s">
        <v>15</v>
      </c>
      <c r="BS105" s="158">
        <v>102263.73</v>
      </c>
      <c r="BT105" s="148" t="s">
        <v>307</v>
      </c>
      <c r="BU105" s="149" t="s">
        <v>15</v>
      </c>
      <c r="BV105" s="158">
        <v>67163.7</v>
      </c>
      <c r="BW105" s="148" t="s">
        <v>307</v>
      </c>
      <c r="BX105" s="149" t="s">
        <v>15</v>
      </c>
      <c r="BY105" s="158">
        <v>89.3</v>
      </c>
      <c r="BZ105" s="148" t="s">
        <v>307</v>
      </c>
      <c r="CA105" s="149" t="s">
        <v>15</v>
      </c>
      <c r="CB105" s="158">
        <v>23183.23</v>
      </c>
      <c r="CC105" s="148" t="s">
        <v>307</v>
      </c>
      <c r="CD105" s="149" t="s">
        <v>15</v>
      </c>
      <c r="CE105" s="170" t="s">
        <v>321</v>
      </c>
      <c r="CF105" s="148" t="s">
        <v>30</v>
      </c>
      <c r="CG105" s="149" t="s">
        <v>15</v>
      </c>
      <c r="CH105" s="170" t="s">
        <v>321</v>
      </c>
      <c r="CI105" s="148" t="s">
        <v>30</v>
      </c>
      <c r="CJ105" s="149" t="s">
        <v>15</v>
      </c>
      <c r="CK105" s="170" t="s">
        <v>321</v>
      </c>
      <c r="CL105" s="148" t="s">
        <v>30</v>
      </c>
      <c r="CM105" s="149" t="s">
        <v>15</v>
      </c>
      <c r="CN105" s="170" t="s">
        <v>321</v>
      </c>
      <c r="CO105" s="148" t="s">
        <v>307</v>
      </c>
      <c r="CP105" s="149" t="s">
        <v>15</v>
      </c>
      <c r="CQ105" s="158">
        <v>106475.09</v>
      </c>
      <c r="CR105" s="148" t="s">
        <v>307</v>
      </c>
      <c r="CS105" s="84" t="s">
        <v>15</v>
      </c>
    </row>
    <row r="106" spans="1:99" ht="12" customHeight="1" x14ac:dyDescent="0.2">
      <c r="A106" s="81" t="s">
        <v>289</v>
      </c>
      <c r="B106" s="160">
        <f t="shared" si="3"/>
        <v>57341.45</v>
      </c>
      <c r="C106" s="148" t="s">
        <v>307</v>
      </c>
      <c r="D106" s="149" t="s">
        <v>15</v>
      </c>
      <c r="E106" s="160">
        <v>15379.6</v>
      </c>
      <c r="F106" s="148" t="s">
        <v>307</v>
      </c>
      <c r="G106" s="149" t="s">
        <v>15</v>
      </c>
      <c r="H106" s="158">
        <v>41600.25</v>
      </c>
      <c r="I106" s="148" t="s">
        <v>307</v>
      </c>
      <c r="J106" s="149" t="s">
        <v>15</v>
      </c>
      <c r="K106" s="158">
        <v>361.6</v>
      </c>
      <c r="L106" s="148" t="s">
        <v>307</v>
      </c>
      <c r="M106" s="149" t="s">
        <v>15</v>
      </c>
      <c r="N106" s="158" t="s">
        <v>321</v>
      </c>
      <c r="O106" s="148" t="s">
        <v>36</v>
      </c>
      <c r="P106" s="149" t="s">
        <v>15</v>
      </c>
      <c r="Q106" s="158">
        <v>27508.89</v>
      </c>
      <c r="R106" s="148" t="s">
        <v>307</v>
      </c>
      <c r="S106" s="149" t="s">
        <v>15</v>
      </c>
      <c r="T106" s="215">
        <f>W106+AO106</f>
        <v>148368.97587862329</v>
      </c>
      <c r="U106" s="216" t="s">
        <v>307</v>
      </c>
      <c r="V106" s="217" t="s">
        <v>15</v>
      </c>
      <c r="W106" s="215">
        <f>Z106+AC106+AF106</f>
        <v>18299.5</v>
      </c>
      <c r="X106" s="216" t="s">
        <v>307</v>
      </c>
      <c r="Y106" s="217" t="s">
        <v>15</v>
      </c>
      <c r="Z106" s="215">
        <v>0</v>
      </c>
      <c r="AA106" s="216" t="s">
        <v>307</v>
      </c>
      <c r="AB106" s="217" t="s">
        <v>15</v>
      </c>
      <c r="AC106" s="215">
        <v>13429.1</v>
      </c>
      <c r="AD106" s="216" t="s">
        <v>307</v>
      </c>
      <c r="AE106" s="217" t="s">
        <v>15</v>
      </c>
      <c r="AF106" s="215">
        <v>4870.3999999999996</v>
      </c>
      <c r="AG106" s="216" t="s">
        <v>307</v>
      </c>
      <c r="AH106" s="217" t="s">
        <v>15</v>
      </c>
      <c r="AI106" s="215" t="s">
        <v>321</v>
      </c>
      <c r="AJ106" s="216" t="s">
        <v>307</v>
      </c>
      <c r="AK106" s="217" t="s">
        <v>15</v>
      </c>
      <c r="AL106" s="215" t="s">
        <v>321</v>
      </c>
      <c r="AM106" s="148" t="s">
        <v>307</v>
      </c>
      <c r="AN106" s="149" t="s">
        <v>15</v>
      </c>
      <c r="AO106" s="160">
        <f t="shared" si="4"/>
        <v>130069.47587862329</v>
      </c>
      <c r="AP106" s="148" t="s">
        <v>307</v>
      </c>
      <c r="AQ106" s="149" t="s">
        <v>15</v>
      </c>
      <c r="AR106" s="158" t="s">
        <v>321</v>
      </c>
      <c r="AS106" s="148" t="s">
        <v>36</v>
      </c>
      <c r="AT106" s="149" t="s">
        <v>15</v>
      </c>
      <c r="AU106" s="215">
        <v>0</v>
      </c>
      <c r="AV106" s="216" t="s">
        <v>36</v>
      </c>
      <c r="AW106" s="217" t="s">
        <v>15</v>
      </c>
      <c r="AX106" s="215">
        <f>70589.2-10</f>
        <v>70579.199999999997</v>
      </c>
      <c r="AY106" s="216" t="s">
        <v>307</v>
      </c>
      <c r="AZ106" s="217" t="s">
        <v>15</v>
      </c>
      <c r="BA106" s="215">
        <v>59490.275878623288</v>
      </c>
      <c r="BB106" s="148" t="s">
        <v>307</v>
      </c>
      <c r="BC106" s="149" t="s">
        <v>15</v>
      </c>
      <c r="BD106" s="160">
        <v>99.1</v>
      </c>
      <c r="BE106" s="148" t="s">
        <v>307</v>
      </c>
      <c r="BF106" s="149" t="s">
        <v>15</v>
      </c>
      <c r="BG106" s="158" t="s">
        <v>321</v>
      </c>
      <c r="BH106" s="148" t="s">
        <v>36</v>
      </c>
      <c r="BI106" s="149" t="s">
        <v>15</v>
      </c>
      <c r="BJ106" s="158">
        <v>205710.55</v>
      </c>
      <c r="BK106" s="148" t="s">
        <v>307</v>
      </c>
      <c r="BL106" s="149" t="s">
        <v>15</v>
      </c>
      <c r="BM106" s="158" t="s">
        <v>321</v>
      </c>
      <c r="BN106" s="148" t="s">
        <v>36</v>
      </c>
      <c r="BO106" s="149" t="s">
        <v>15</v>
      </c>
      <c r="BP106" s="158">
        <v>15379.6</v>
      </c>
      <c r="BQ106" s="148" t="s">
        <v>307</v>
      </c>
      <c r="BR106" s="149" t="s">
        <v>15</v>
      </c>
      <c r="BS106" s="158">
        <v>125608.55</v>
      </c>
      <c r="BT106" s="148" t="s">
        <v>307</v>
      </c>
      <c r="BU106" s="149" t="s">
        <v>15</v>
      </c>
      <c r="BV106" s="158">
        <v>64722.400000000001</v>
      </c>
      <c r="BW106" s="148" t="s">
        <v>307</v>
      </c>
      <c r="BX106" s="149" t="s">
        <v>15</v>
      </c>
      <c r="BY106" s="158">
        <v>99.1</v>
      </c>
      <c r="BZ106" s="148" t="s">
        <v>307</v>
      </c>
      <c r="CA106" s="149" t="s">
        <v>15</v>
      </c>
      <c r="CB106" s="158">
        <v>27508.89</v>
      </c>
      <c r="CC106" s="148" t="s">
        <v>307</v>
      </c>
      <c r="CD106" s="149" t="s">
        <v>15</v>
      </c>
      <c r="CE106" s="170">
        <v>127504.1</v>
      </c>
      <c r="CF106" s="148" t="s">
        <v>307</v>
      </c>
      <c r="CG106" s="149" t="s">
        <v>15</v>
      </c>
      <c r="CH106" s="170">
        <v>105814.43999999999</v>
      </c>
      <c r="CI106" s="148" t="s">
        <v>307</v>
      </c>
      <c r="CJ106" s="149" t="s">
        <v>15</v>
      </c>
      <c r="CK106" s="170">
        <v>136960.04</v>
      </c>
      <c r="CL106" s="148" t="s">
        <v>307</v>
      </c>
      <c r="CM106" s="149" t="s">
        <v>15</v>
      </c>
      <c r="CN106" s="170">
        <v>96358.5</v>
      </c>
      <c r="CO106" s="148" t="s">
        <v>307</v>
      </c>
      <c r="CP106" s="149" t="s">
        <v>15</v>
      </c>
      <c r="CQ106" s="158">
        <v>130185.44</v>
      </c>
      <c r="CR106" s="148" t="s">
        <v>307</v>
      </c>
      <c r="CS106" s="84" t="s">
        <v>15</v>
      </c>
      <c r="CT106" s="102"/>
      <c r="CU106" s="102"/>
    </row>
    <row r="107" spans="1:99" ht="12" customHeight="1" x14ac:dyDescent="0.2">
      <c r="A107" s="81" t="s">
        <v>290</v>
      </c>
      <c r="B107" s="160">
        <f t="shared" si="3"/>
        <v>45897.3</v>
      </c>
      <c r="C107" s="148" t="s">
        <v>307</v>
      </c>
      <c r="D107" s="149" t="s">
        <v>15</v>
      </c>
      <c r="E107" s="160">
        <v>13725.3</v>
      </c>
      <c r="F107" s="148" t="s">
        <v>307</v>
      </c>
      <c r="G107" s="149" t="s">
        <v>15</v>
      </c>
      <c r="H107" s="158">
        <v>31810.3</v>
      </c>
      <c r="I107" s="148" t="s">
        <v>307</v>
      </c>
      <c r="J107" s="149" t="s">
        <v>15</v>
      </c>
      <c r="K107" s="158">
        <v>361.7</v>
      </c>
      <c r="L107" s="148" t="s">
        <v>307</v>
      </c>
      <c r="M107" s="149" t="s">
        <v>15</v>
      </c>
      <c r="N107" s="158" t="s">
        <v>321</v>
      </c>
      <c r="O107" s="148" t="s">
        <v>36</v>
      </c>
      <c r="P107" s="149" t="s">
        <v>15</v>
      </c>
      <c r="Q107" s="158">
        <v>24983.84</v>
      </c>
      <c r="R107" s="148" t="s">
        <v>307</v>
      </c>
      <c r="S107" s="149" t="s">
        <v>15</v>
      </c>
      <c r="T107" s="215">
        <f t="shared" ref="T107:T159" si="5">W107+AO107</f>
        <v>156061.4731429145</v>
      </c>
      <c r="U107" s="216" t="s">
        <v>307</v>
      </c>
      <c r="V107" s="217" t="s">
        <v>15</v>
      </c>
      <c r="W107" s="215">
        <f t="shared" ref="W107:W156" si="6">Z107+AC107+AF107</f>
        <v>16159.34</v>
      </c>
      <c r="X107" s="216" t="s">
        <v>307</v>
      </c>
      <c r="Y107" s="217" t="s">
        <v>15</v>
      </c>
      <c r="Z107" s="215">
        <v>0</v>
      </c>
      <c r="AA107" s="216" t="s">
        <v>307</v>
      </c>
      <c r="AB107" s="217" t="s">
        <v>15</v>
      </c>
      <c r="AC107" s="215">
        <v>10351.200000000001</v>
      </c>
      <c r="AD107" s="216" t="s">
        <v>307</v>
      </c>
      <c r="AE107" s="217" t="s">
        <v>15</v>
      </c>
      <c r="AF107" s="215">
        <v>5808.14</v>
      </c>
      <c r="AG107" s="216" t="s">
        <v>307</v>
      </c>
      <c r="AH107" s="217" t="s">
        <v>15</v>
      </c>
      <c r="AI107" s="215" t="s">
        <v>321</v>
      </c>
      <c r="AJ107" s="216" t="s">
        <v>307</v>
      </c>
      <c r="AK107" s="217" t="s">
        <v>15</v>
      </c>
      <c r="AL107" s="215" t="s">
        <v>321</v>
      </c>
      <c r="AM107" s="148" t="s">
        <v>307</v>
      </c>
      <c r="AN107" s="149" t="s">
        <v>15</v>
      </c>
      <c r="AO107" s="160">
        <f t="shared" si="4"/>
        <v>139902.13314291451</v>
      </c>
      <c r="AP107" s="148" t="s">
        <v>307</v>
      </c>
      <c r="AQ107" s="149" t="s">
        <v>15</v>
      </c>
      <c r="AR107" s="158" t="s">
        <v>321</v>
      </c>
      <c r="AS107" s="148" t="s">
        <v>36</v>
      </c>
      <c r="AT107" s="149" t="s">
        <v>15</v>
      </c>
      <c r="AU107" s="215">
        <v>0</v>
      </c>
      <c r="AV107" s="216" t="s">
        <v>36</v>
      </c>
      <c r="AW107" s="217" t="s">
        <v>15</v>
      </c>
      <c r="AX107" s="215">
        <f>78931.5-9.9</f>
        <v>78921.600000000006</v>
      </c>
      <c r="AY107" s="216" t="s">
        <v>307</v>
      </c>
      <c r="AZ107" s="217" t="s">
        <v>15</v>
      </c>
      <c r="BA107" s="215">
        <v>60980.533142914508</v>
      </c>
      <c r="BB107" s="148" t="s">
        <v>307</v>
      </c>
      <c r="BC107" s="149" t="s">
        <v>15</v>
      </c>
      <c r="BD107" s="160">
        <v>108.9</v>
      </c>
      <c r="BE107" s="148" t="s">
        <v>307</v>
      </c>
      <c r="BF107" s="149" t="s">
        <v>15</v>
      </c>
      <c r="BG107" s="158" t="s">
        <v>321</v>
      </c>
      <c r="BH107" s="148" t="s">
        <v>36</v>
      </c>
      <c r="BI107" s="149" t="s">
        <v>15</v>
      </c>
      <c r="BJ107" s="158">
        <v>201958.7</v>
      </c>
      <c r="BK107" s="148" t="s">
        <v>307</v>
      </c>
      <c r="BL107" s="149" t="s">
        <v>15</v>
      </c>
      <c r="BM107" s="158" t="s">
        <v>321</v>
      </c>
      <c r="BN107" s="148" t="s">
        <v>36</v>
      </c>
      <c r="BO107" s="149" t="s">
        <v>15</v>
      </c>
      <c r="BP107" s="158">
        <v>13725.3</v>
      </c>
      <c r="BQ107" s="148" t="s">
        <v>307</v>
      </c>
      <c r="BR107" s="149" t="s">
        <v>15</v>
      </c>
      <c r="BS107" s="158">
        <v>121083.1</v>
      </c>
      <c r="BT107" s="148" t="s">
        <v>307</v>
      </c>
      <c r="BU107" s="149" t="s">
        <v>15</v>
      </c>
      <c r="BV107" s="158">
        <v>67150.3</v>
      </c>
      <c r="BW107" s="148" t="s">
        <v>307</v>
      </c>
      <c r="BX107" s="149" t="s">
        <v>15</v>
      </c>
      <c r="BY107" s="158">
        <v>108.9</v>
      </c>
      <c r="BZ107" s="148" t="s">
        <v>307</v>
      </c>
      <c r="CA107" s="149" t="s">
        <v>15</v>
      </c>
      <c r="CB107" s="158">
        <v>24983.84</v>
      </c>
      <c r="CC107" s="148" t="s">
        <v>307</v>
      </c>
      <c r="CD107" s="149" t="s">
        <v>15</v>
      </c>
      <c r="CE107" s="170">
        <v>121807.21685708551</v>
      </c>
      <c r="CF107" s="148" t="s">
        <v>307</v>
      </c>
      <c r="CG107" s="149" t="s">
        <v>15</v>
      </c>
      <c r="CH107" s="170">
        <v>105244.22314291449</v>
      </c>
      <c r="CI107" s="148" t="s">
        <v>307</v>
      </c>
      <c r="CJ107" s="149" t="s">
        <v>15</v>
      </c>
      <c r="CK107" s="170">
        <v>132474.7168570855</v>
      </c>
      <c r="CL107" s="148" t="s">
        <v>307</v>
      </c>
      <c r="CM107" s="149" t="s">
        <v>15</v>
      </c>
      <c r="CN107" s="170">
        <v>94576.723142914503</v>
      </c>
      <c r="CO107" s="148" t="s">
        <v>307</v>
      </c>
      <c r="CP107" s="149" t="s">
        <v>15</v>
      </c>
      <c r="CQ107" s="158">
        <v>125654.81</v>
      </c>
      <c r="CR107" s="148" t="s">
        <v>307</v>
      </c>
      <c r="CS107" s="84" t="s">
        <v>15</v>
      </c>
      <c r="CT107" s="102"/>
      <c r="CU107" s="102"/>
    </row>
    <row r="108" spans="1:99" ht="12" customHeight="1" x14ac:dyDescent="0.2">
      <c r="A108" s="81" t="s">
        <v>291</v>
      </c>
      <c r="B108" s="160">
        <f t="shared" si="3"/>
        <v>40733.199999999997</v>
      </c>
      <c r="C108" s="148" t="s">
        <v>307</v>
      </c>
      <c r="D108" s="149" t="s">
        <v>15</v>
      </c>
      <c r="E108" s="160">
        <v>13464</v>
      </c>
      <c r="F108" s="148" t="s">
        <v>307</v>
      </c>
      <c r="G108" s="149" t="s">
        <v>15</v>
      </c>
      <c r="H108" s="158">
        <v>26920.9</v>
      </c>
      <c r="I108" s="148" t="s">
        <v>307</v>
      </c>
      <c r="J108" s="149" t="s">
        <v>15</v>
      </c>
      <c r="K108" s="158">
        <v>348.3</v>
      </c>
      <c r="L108" s="148" t="s">
        <v>307</v>
      </c>
      <c r="M108" s="149" t="s">
        <v>15</v>
      </c>
      <c r="N108" s="158" t="s">
        <v>321</v>
      </c>
      <c r="O108" s="148" t="s">
        <v>36</v>
      </c>
      <c r="P108" s="149" t="s">
        <v>15</v>
      </c>
      <c r="Q108" s="158">
        <v>26093.4</v>
      </c>
      <c r="R108" s="148" t="s">
        <v>307</v>
      </c>
      <c r="S108" s="149" t="s">
        <v>15</v>
      </c>
      <c r="T108" s="215">
        <f t="shared" si="5"/>
        <v>161597.770324146</v>
      </c>
      <c r="U108" s="216" t="s">
        <v>307</v>
      </c>
      <c r="V108" s="217" t="s">
        <v>15</v>
      </c>
      <c r="W108" s="215">
        <f t="shared" si="6"/>
        <v>23530.91</v>
      </c>
      <c r="X108" s="216" t="s">
        <v>307</v>
      </c>
      <c r="Y108" s="217" t="s">
        <v>15</v>
      </c>
      <c r="Z108" s="215">
        <v>0</v>
      </c>
      <c r="AA108" s="216" t="s">
        <v>307</v>
      </c>
      <c r="AB108" s="217" t="s">
        <v>15</v>
      </c>
      <c r="AC108" s="215">
        <v>15922.3</v>
      </c>
      <c r="AD108" s="216" t="s">
        <v>307</v>
      </c>
      <c r="AE108" s="217" t="s">
        <v>15</v>
      </c>
      <c r="AF108" s="215">
        <v>7608.61</v>
      </c>
      <c r="AG108" s="216" t="s">
        <v>307</v>
      </c>
      <c r="AH108" s="217" t="s">
        <v>15</v>
      </c>
      <c r="AI108" s="215" t="s">
        <v>321</v>
      </c>
      <c r="AJ108" s="216" t="s">
        <v>307</v>
      </c>
      <c r="AK108" s="217" t="s">
        <v>15</v>
      </c>
      <c r="AL108" s="215" t="s">
        <v>321</v>
      </c>
      <c r="AM108" s="148" t="s">
        <v>307</v>
      </c>
      <c r="AN108" s="149" t="s">
        <v>15</v>
      </c>
      <c r="AO108" s="160">
        <f t="shared" si="4"/>
        <v>138066.86032414599</v>
      </c>
      <c r="AP108" s="148" t="s">
        <v>307</v>
      </c>
      <c r="AQ108" s="149" t="s">
        <v>15</v>
      </c>
      <c r="AR108" s="158" t="s">
        <v>321</v>
      </c>
      <c r="AS108" s="148" t="s">
        <v>36</v>
      </c>
      <c r="AT108" s="149" t="s">
        <v>15</v>
      </c>
      <c r="AU108" s="215">
        <v>0</v>
      </c>
      <c r="AV108" s="216" t="s">
        <v>36</v>
      </c>
      <c r="AW108" s="217" t="s">
        <v>15</v>
      </c>
      <c r="AX108" s="215">
        <f>78548.22-10.11</f>
        <v>78538.11</v>
      </c>
      <c r="AY108" s="216" t="s">
        <v>307</v>
      </c>
      <c r="AZ108" s="217" t="s">
        <v>15</v>
      </c>
      <c r="BA108" s="215">
        <v>59528.750324146</v>
      </c>
      <c r="BB108" s="148" t="s">
        <v>307</v>
      </c>
      <c r="BC108" s="149" t="s">
        <v>15</v>
      </c>
      <c r="BD108" s="160">
        <v>118.69</v>
      </c>
      <c r="BE108" s="148" t="s">
        <v>307</v>
      </c>
      <c r="BF108" s="149" t="s">
        <v>15</v>
      </c>
      <c r="BG108" s="158" t="s">
        <v>321</v>
      </c>
      <c r="BH108" s="148" t="s">
        <v>36</v>
      </c>
      <c r="BI108" s="149" t="s">
        <v>15</v>
      </c>
      <c r="BJ108" s="158">
        <v>202331.01</v>
      </c>
      <c r="BK108" s="148" t="s">
        <v>307</v>
      </c>
      <c r="BL108" s="149" t="s">
        <v>15</v>
      </c>
      <c r="BM108" s="158" t="s">
        <v>321</v>
      </c>
      <c r="BN108" s="148" t="s">
        <v>36</v>
      </c>
      <c r="BO108" s="149" t="s">
        <v>15</v>
      </c>
      <c r="BP108" s="158">
        <v>13464</v>
      </c>
      <c r="BQ108" s="148" t="s">
        <v>307</v>
      </c>
      <c r="BR108" s="149" t="s">
        <v>15</v>
      </c>
      <c r="BS108" s="158">
        <v>121381.31</v>
      </c>
      <c r="BT108" s="148" t="s">
        <v>307</v>
      </c>
      <c r="BU108" s="149" t="s">
        <v>15</v>
      </c>
      <c r="BV108" s="158">
        <v>67485.7</v>
      </c>
      <c r="BW108" s="148" t="s">
        <v>307</v>
      </c>
      <c r="BX108" s="149" t="s">
        <v>15</v>
      </c>
      <c r="BY108" s="158">
        <v>118.69</v>
      </c>
      <c r="BZ108" s="148" t="s">
        <v>307</v>
      </c>
      <c r="CA108" s="149" t="s">
        <v>15</v>
      </c>
      <c r="CB108" s="158">
        <v>26093.4</v>
      </c>
      <c r="CC108" s="148" t="s">
        <v>307</v>
      </c>
      <c r="CD108" s="149" t="s">
        <v>15</v>
      </c>
      <c r="CE108" s="170">
        <v>118488.54967585401</v>
      </c>
      <c r="CF108" s="148" t="s">
        <v>307</v>
      </c>
      <c r="CG108" s="149" t="s">
        <v>15</v>
      </c>
      <c r="CH108" s="170">
        <v>110054.550324146</v>
      </c>
      <c r="CI108" s="148" t="s">
        <v>307</v>
      </c>
      <c r="CJ108" s="149" t="s">
        <v>15</v>
      </c>
      <c r="CK108" s="170">
        <v>131157.63967585401</v>
      </c>
      <c r="CL108" s="148" t="s">
        <v>307</v>
      </c>
      <c r="CM108" s="149" t="s">
        <v>15</v>
      </c>
      <c r="CN108" s="170">
        <v>97385.460324145999</v>
      </c>
      <c r="CO108" s="148" t="s">
        <v>307</v>
      </c>
      <c r="CP108" s="149" t="s">
        <v>15</v>
      </c>
      <c r="CQ108" s="158">
        <v>129819.42</v>
      </c>
      <c r="CR108" s="148" t="s">
        <v>307</v>
      </c>
      <c r="CS108" s="84" t="s">
        <v>15</v>
      </c>
      <c r="CT108" s="102"/>
      <c r="CU108" s="102"/>
    </row>
    <row r="109" spans="1:99" ht="12" customHeight="1" x14ac:dyDescent="0.2">
      <c r="A109" s="81" t="s">
        <v>292</v>
      </c>
      <c r="B109" s="160">
        <f t="shared" si="3"/>
        <v>41304.400000000001</v>
      </c>
      <c r="C109" s="148" t="s">
        <v>307</v>
      </c>
      <c r="D109" s="149" t="s">
        <v>15</v>
      </c>
      <c r="E109" s="160">
        <v>12508.6</v>
      </c>
      <c r="F109" s="148" t="s">
        <v>307</v>
      </c>
      <c r="G109" s="149" t="s">
        <v>15</v>
      </c>
      <c r="H109" s="158">
        <v>28425.9</v>
      </c>
      <c r="I109" s="148" t="s">
        <v>307</v>
      </c>
      <c r="J109" s="149" t="s">
        <v>15</v>
      </c>
      <c r="K109" s="158">
        <v>369.9</v>
      </c>
      <c r="L109" s="148" t="s">
        <v>307</v>
      </c>
      <c r="M109" s="149" t="s">
        <v>15</v>
      </c>
      <c r="N109" s="158" t="s">
        <v>321</v>
      </c>
      <c r="O109" s="148" t="s">
        <v>36</v>
      </c>
      <c r="P109" s="149" t="s">
        <v>15</v>
      </c>
      <c r="Q109" s="158">
        <v>29834.81</v>
      </c>
      <c r="R109" s="148" t="s">
        <v>307</v>
      </c>
      <c r="S109" s="149" t="s">
        <v>15</v>
      </c>
      <c r="T109" s="215">
        <f t="shared" si="5"/>
        <v>170644.34575706531</v>
      </c>
      <c r="U109" s="216" t="s">
        <v>307</v>
      </c>
      <c r="V109" s="217" t="s">
        <v>15</v>
      </c>
      <c r="W109" s="215">
        <f t="shared" si="6"/>
        <v>27731.7</v>
      </c>
      <c r="X109" s="216" t="s">
        <v>307</v>
      </c>
      <c r="Y109" s="217" t="s">
        <v>15</v>
      </c>
      <c r="Z109" s="215">
        <v>0</v>
      </c>
      <c r="AA109" s="216" t="s">
        <v>307</v>
      </c>
      <c r="AB109" s="217" t="s">
        <v>15</v>
      </c>
      <c r="AC109" s="215">
        <v>19708.8</v>
      </c>
      <c r="AD109" s="216" t="s">
        <v>307</v>
      </c>
      <c r="AE109" s="217" t="s">
        <v>15</v>
      </c>
      <c r="AF109" s="215">
        <v>8022.9000000000005</v>
      </c>
      <c r="AG109" s="216" t="s">
        <v>307</v>
      </c>
      <c r="AH109" s="217" t="s">
        <v>15</v>
      </c>
      <c r="AI109" s="215" t="s">
        <v>321</v>
      </c>
      <c r="AJ109" s="216" t="s">
        <v>307</v>
      </c>
      <c r="AK109" s="217" t="s">
        <v>15</v>
      </c>
      <c r="AL109" s="215" t="s">
        <v>321</v>
      </c>
      <c r="AM109" s="148" t="s">
        <v>307</v>
      </c>
      <c r="AN109" s="149" t="s">
        <v>15</v>
      </c>
      <c r="AO109" s="160">
        <f t="shared" si="4"/>
        <v>142912.6457570653</v>
      </c>
      <c r="AP109" s="148" t="s">
        <v>307</v>
      </c>
      <c r="AQ109" s="149" t="s">
        <v>15</v>
      </c>
      <c r="AR109" s="158" t="s">
        <v>321</v>
      </c>
      <c r="AS109" s="148" t="s">
        <v>36</v>
      </c>
      <c r="AT109" s="149" t="s">
        <v>15</v>
      </c>
      <c r="AU109" s="215">
        <v>0</v>
      </c>
      <c r="AV109" s="216" t="s">
        <v>36</v>
      </c>
      <c r="AW109" s="217" t="s">
        <v>15</v>
      </c>
      <c r="AX109" s="215">
        <f>84388.4-10</f>
        <v>84378.4</v>
      </c>
      <c r="AY109" s="216" t="s">
        <v>307</v>
      </c>
      <c r="AZ109" s="217" t="s">
        <v>15</v>
      </c>
      <c r="BA109" s="215">
        <v>58534.245757065306</v>
      </c>
      <c r="BB109" s="148" t="s">
        <v>307</v>
      </c>
      <c r="BC109" s="149" t="s">
        <v>15</v>
      </c>
      <c r="BD109" s="160">
        <v>128.49</v>
      </c>
      <c r="BE109" s="148" t="s">
        <v>307</v>
      </c>
      <c r="BF109" s="149" t="s">
        <v>15</v>
      </c>
      <c r="BG109" s="158" t="s">
        <v>321</v>
      </c>
      <c r="BH109" s="148" t="s">
        <v>36</v>
      </c>
      <c r="BI109" s="149" t="s">
        <v>15</v>
      </c>
      <c r="BJ109" s="158">
        <v>211948.7</v>
      </c>
      <c r="BK109" s="148" t="s">
        <v>307</v>
      </c>
      <c r="BL109" s="149" t="s">
        <v>15</v>
      </c>
      <c r="BM109" s="158" t="s">
        <v>321</v>
      </c>
      <c r="BN109" s="148" t="s">
        <v>36</v>
      </c>
      <c r="BO109" s="149" t="s">
        <v>15</v>
      </c>
      <c r="BP109" s="158">
        <v>12508.6</v>
      </c>
      <c r="BQ109" s="148" t="s">
        <v>307</v>
      </c>
      <c r="BR109" s="149" t="s">
        <v>15</v>
      </c>
      <c r="BS109" s="158">
        <v>132513.1</v>
      </c>
      <c r="BT109" s="148" t="s">
        <v>307</v>
      </c>
      <c r="BU109" s="149" t="s">
        <v>15</v>
      </c>
      <c r="BV109" s="158">
        <v>66927</v>
      </c>
      <c r="BW109" s="148" t="s">
        <v>307</v>
      </c>
      <c r="BX109" s="149" t="s">
        <v>15</v>
      </c>
      <c r="BY109" s="158">
        <v>128.49</v>
      </c>
      <c r="BZ109" s="148" t="s">
        <v>307</v>
      </c>
      <c r="CA109" s="149" t="s">
        <v>15</v>
      </c>
      <c r="CB109" s="158">
        <v>29834.81</v>
      </c>
      <c r="CC109" s="148" t="s">
        <v>307</v>
      </c>
      <c r="CD109" s="149" t="s">
        <v>15</v>
      </c>
      <c r="CE109" s="170">
        <v>117885.50424293471</v>
      </c>
      <c r="CF109" s="148" t="s">
        <v>307</v>
      </c>
      <c r="CG109" s="149" t="s">
        <v>15</v>
      </c>
      <c r="CH109" s="170">
        <v>124026.495757065</v>
      </c>
      <c r="CI109" s="148" t="s">
        <v>307</v>
      </c>
      <c r="CJ109" s="149" t="s">
        <v>15</v>
      </c>
      <c r="CK109" s="170">
        <v>136645.91104293501</v>
      </c>
      <c r="CL109" s="148" t="s">
        <v>307</v>
      </c>
      <c r="CM109" s="149" t="s">
        <v>15</v>
      </c>
      <c r="CN109" s="170">
        <v>105266.08895706499</v>
      </c>
      <c r="CO109" s="148" t="s">
        <v>307</v>
      </c>
      <c r="CP109" s="149" t="s">
        <v>15</v>
      </c>
      <c r="CQ109" s="158">
        <v>140308.22</v>
      </c>
      <c r="CR109" s="148" t="s">
        <v>307</v>
      </c>
      <c r="CS109" s="84" t="s">
        <v>15</v>
      </c>
      <c r="CT109" s="102"/>
      <c r="CU109" s="102"/>
    </row>
    <row r="110" spans="1:99" ht="12" customHeight="1" x14ac:dyDescent="0.2">
      <c r="A110" s="81" t="s">
        <v>293</v>
      </c>
      <c r="B110" s="160">
        <f t="shared" si="3"/>
        <v>35317</v>
      </c>
      <c r="C110" s="148" t="s">
        <v>307</v>
      </c>
      <c r="D110" s="149" t="s">
        <v>15</v>
      </c>
      <c r="E110" s="160">
        <v>14938</v>
      </c>
      <c r="F110" s="148" t="s">
        <v>307</v>
      </c>
      <c r="G110" s="149" t="s">
        <v>15</v>
      </c>
      <c r="H110" s="158">
        <v>20043.8</v>
      </c>
      <c r="I110" s="148" t="s">
        <v>307</v>
      </c>
      <c r="J110" s="149" t="s">
        <v>15</v>
      </c>
      <c r="K110" s="158">
        <v>335.2</v>
      </c>
      <c r="L110" s="148" t="s">
        <v>307</v>
      </c>
      <c r="M110" s="149" t="s">
        <v>15</v>
      </c>
      <c r="N110" s="158" t="s">
        <v>321</v>
      </c>
      <c r="O110" s="148" t="s">
        <v>36</v>
      </c>
      <c r="P110" s="149" t="s">
        <v>15</v>
      </c>
      <c r="Q110" s="158">
        <v>25225.61</v>
      </c>
      <c r="R110" s="148" t="s">
        <v>307</v>
      </c>
      <c r="S110" s="149" t="s">
        <v>15</v>
      </c>
      <c r="T110" s="215">
        <f t="shared" si="5"/>
        <v>187714.04791221261</v>
      </c>
      <c r="U110" s="216" t="s">
        <v>307</v>
      </c>
      <c r="V110" s="217" t="s">
        <v>15</v>
      </c>
      <c r="W110" s="215">
        <f t="shared" si="6"/>
        <v>30007.5</v>
      </c>
      <c r="X110" s="216" t="s">
        <v>307</v>
      </c>
      <c r="Y110" s="217" t="s">
        <v>15</v>
      </c>
      <c r="Z110" s="215">
        <v>0</v>
      </c>
      <c r="AA110" s="216" t="s">
        <v>307</v>
      </c>
      <c r="AB110" s="217" t="s">
        <v>15</v>
      </c>
      <c r="AC110" s="215">
        <v>21332.9</v>
      </c>
      <c r="AD110" s="216" t="s">
        <v>307</v>
      </c>
      <c r="AE110" s="217" t="s">
        <v>15</v>
      </c>
      <c r="AF110" s="215">
        <v>8674.6</v>
      </c>
      <c r="AG110" s="216" t="s">
        <v>307</v>
      </c>
      <c r="AH110" s="217" t="s">
        <v>15</v>
      </c>
      <c r="AI110" s="215" t="s">
        <v>321</v>
      </c>
      <c r="AJ110" s="216" t="s">
        <v>307</v>
      </c>
      <c r="AK110" s="217" t="s">
        <v>15</v>
      </c>
      <c r="AL110" s="215" t="s">
        <v>321</v>
      </c>
      <c r="AM110" s="148" t="s">
        <v>307</v>
      </c>
      <c r="AN110" s="149" t="s">
        <v>15</v>
      </c>
      <c r="AO110" s="160">
        <f t="shared" si="4"/>
        <v>157706.54791221261</v>
      </c>
      <c r="AP110" s="148" t="s">
        <v>307</v>
      </c>
      <c r="AQ110" s="149" t="s">
        <v>15</v>
      </c>
      <c r="AR110" s="158" t="s">
        <v>321</v>
      </c>
      <c r="AS110" s="148" t="s">
        <v>36</v>
      </c>
      <c r="AT110" s="149" t="s">
        <v>15</v>
      </c>
      <c r="AU110" s="215">
        <v>0</v>
      </c>
      <c r="AV110" s="216" t="s">
        <v>36</v>
      </c>
      <c r="AW110" s="217" t="s">
        <v>15</v>
      </c>
      <c r="AX110" s="215">
        <f>101370.7-10</f>
        <v>101360.7</v>
      </c>
      <c r="AY110" s="216" t="s">
        <v>307</v>
      </c>
      <c r="AZ110" s="217" t="s">
        <v>15</v>
      </c>
      <c r="BA110" s="215">
        <v>56345.847912212601</v>
      </c>
      <c r="BB110" s="148" t="s">
        <v>307</v>
      </c>
      <c r="BC110" s="149" t="s">
        <v>15</v>
      </c>
      <c r="BD110" s="160">
        <v>137.41</v>
      </c>
      <c r="BE110" s="148" t="s">
        <v>307</v>
      </c>
      <c r="BF110" s="149" t="s">
        <v>15</v>
      </c>
      <c r="BG110" s="158" t="s">
        <v>321</v>
      </c>
      <c r="BH110" s="148" t="s">
        <v>36</v>
      </c>
      <c r="BI110" s="149" t="s">
        <v>15</v>
      </c>
      <c r="BJ110" s="158">
        <v>223031</v>
      </c>
      <c r="BK110" s="148" t="s">
        <v>307</v>
      </c>
      <c r="BL110" s="149" t="s">
        <v>15</v>
      </c>
      <c r="BM110" s="158" t="s">
        <v>321</v>
      </c>
      <c r="BN110" s="148" t="s">
        <v>36</v>
      </c>
      <c r="BO110" s="149" t="s">
        <v>15</v>
      </c>
      <c r="BP110" s="158">
        <v>14938</v>
      </c>
      <c r="BQ110" s="148" t="s">
        <v>307</v>
      </c>
      <c r="BR110" s="149" t="s">
        <v>15</v>
      </c>
      <c r="BS110" s="158">
        <v>142737.4</v>
      </c>
      <c r="BT110" s="148" t="s">
        <v>307</v>
      </c>
      <c r="BU110" s="149" t="s">
        <v>15</v>
      </c>
      <c r="BV110" s="158">
        <v>65355.6</v>
      </c>
      <c r="BW110" s="148" t="s">
        <v>307</v>
      </c>
      <c r="BX110" s="149" t="s">
        <v>15</v>
      </c>
      <c r="BY110" s="158">
        <v>137.41</v>
      </c>
      <c r="BZ110" s="148" t="s">
        <v>307</v>
      </c>
      <c r="CA110" s="149" t="s">
        <v>15</v>
      </c>
      <c r="CB110" s="158">
        <v>25225.61</v>
      </c>
      <c r="CC110" s="148" t="s">
        <v>307</v>
      </c>
      <c r="CD110" s="149" t="s">
        <v>15</v>
      </c>
      <c r="CE110" s="170">
        <v>119036.17208778743</v>
      </c>
      <c r="CF110" s="148" t="s">
        <v>307</v>
      </c>
      <c r="CG110" s="149" t="s">
        <v>15</v>
      </c>
      <c r="CH110" s="170">
        <v>129357.84791221257</v>
      </c>
      <c r="CI110" s="148" t="s">
        <v>307</v>
      </c>
      <c r="CJ110" s="149" t="s">
        <v>15</v>
      </c>
      <c r="CK110" s="170">
        <v>128877.97208778741</v>
      </c>
      <c r="CL110" s="148" t="s">
        <v>307</v>
      </c>
      <c r="CM110" s="149" t="s">
        <v>15</v>
      </c>
      <c r="CN110" s="170">
        <v>119516.0479122126</v>
      </c>
      <c r="CO110" s="148" t="s">
        <v>307</v>
      </c>
      <c r="CP110" s="149" t="s">
        <v>15</v>
      </c>
      <c r="CQ110" s="158">
        <v>146937.42000000001</v>
      </c>
      <c r="CR110" s="148" t="s">
        <v>307</v>
      </c>
      <c r="CS110" s="84" t="s">
        <v>15</v>
      </c>
      <c r="CT110" s="102"/>
      <c r="CU110" s="102"/>
    </row>
    <row r="111" spans="1:99" ht="12" customHeight="1" x14ac:dyDescent="0.2">
      <c r="A111" s="81" t="s">
        <v>294</v>
      </c>
      <c r="B111" s="160">
        <f t="shared" si="3"/>
        <v>28897.599999999999</v>
      </c>
      <c r="C111" s="148" t="s">
        <v>307</v>
      </c>
      <c r="D111" s="149" t="s">
        <v>15</v>
      </c>
      <c r="E111" s="160">
        <v>14582.6</v>
      </c>
      <c r="F111" s="148" t="s">
        <v>307</v>
      </c>
      <c r="G111" s="149" t="s">
        <v>15</v>
      </c>
      <c r="H111" s="158">
        <v>13985.5</v>
      </c>
      <c r="I111" s="148" t="s">
        <v>307</v>
      </c>
      <c r="J111" s="149" t="s">
        <v>15</v>
      </c>
      <c r="K111" s="158">
        <v>329.5</v>
      </c>
      <c r="L111" s="148" t="s">
        <v>307</v>
      </c>
      <c r="M111" s="149" t="s">
        <v>15</v>
      </c>
      <c r="N111" s="158" t="s">
        <v>321</v>
      </c>
      <c r="O111" s="148" t="s">
        <v>36</v>
      </c>
      <c r="P111" s="149" t="s">
        <v>15</v>
      </c>
      <c r="Q111" s="158">
        <v>29759.31</v>
      </c>
      <c r="R111" s="148" t="s">
        <v>307</v>
      </c>
      <c r="S111" s="149" t="s">
        <v>15</v>
      </c>
      <c r="T111" s="215">
        <f t="shared" si="5"/>
        <v>196406.35430246097</v>
      </c>
      <c r="U111" s="216" t="s">
        <v>307</v>
      </c>
      <c r="V111" s="217" t="s">
        <v>15</v>
      </c>
      <c r="W111" s="215">
        <f t="shared" si="6"/>
        <v>40741.449999999997</v>
      </c>
      <c r="X111" s="216" t="s">
        <v>307</v>
      </c>
      <c r="Y111" s="217" t="s">
        <v>15</v>
      </c>
      <c r="Z111" s="215">
        <v>0</v>
      </c>
      <c r="AA111" s="216" t="s">
        <v>307</v>
      </c>
      <c r="AB111" s="217" t="s">
        <v>15</v>
      </c>
      <c r="AC111" s="215">
        <v>31978.400000000001</v>
      </c>
      <c r="AD111" s="216" t="s">
        <v>307</v>
      </c>
      <c r="AE111" s="217" t="s">
        <v>15</v>
      </c>
      <c r="AF111" s="215">
        <v>8763.0499999999993</v>
      </c>
      <c r="AG111" s="216" t="s">
        <v>307</v>
      </c>
      <c r="AH111" s="217" t="s">
        <v>15</v>
      </c>
      <c r="AI111" s="215" t="s">
        <v>321</v>
      </c>
      <c r="AJ111" s="216" t="s">
        <v>307</v>
      </c>
      <c r="AK111" s="217" t="s">
        <v>15</v>
      </c>
      <c r="AL111" s="215" t="s">
        <v>321</v>
      </c>
      <c r="AM111" s="148" t="s">
        <v>307</v>
      </c>
      <c r="AN111" s="149" t="s">
        <v>15</v>
      </c>
      <c r="AO111" s="160">
        <f t="shared" si="4"/>
        <v>155664.90430246099</v>
      </c>
      <c r="AP111" s="148" t="s">
        <v>307</v>
      </c>
      <c r="AQ111" s="149" t="s">
        <v>15</v>
      </c>
      <c r="AR111" s="158" t="s">
        <v>321</v>
      </c>
      <c r="AS111" s="148" t="s">
        <v>36</v>
      </c>
      <c r="AT111" s="149" t="s">
        <v>15</v>
      </c>
      <c r="AU111" s="215">
        <v>0</v>
      </c>
      <c r="AV111" s="216" t="s">
        <v>36</v>
      </c>
      <c r="AW111" s="217" t="s">
        <v>15</v>
      </c>
      <c r="AX111" s="215">
        <f>100343.06-100.96</f>
        <v>100242.09999999999</v>
      </c>
      <c r="AY111" s="216" t="s">
        <v>307</v>
      </c>
      <c r="AZ111" s="217" t="s">
        <v>15</v>
      </c>
      <c r="BA111" s="215">
        <v>55422.804302460994</v>
      </c>
      <c r="BB111" s="148" t="s">
        <v>307</v>
      </c>
      <c r="BC111" s="149" t="s">
        <v>15</v>
      </c>
      <c r="BD111" s="160">
        <v>146.33000000000001</v>
      </c>
      <c r="BE111" s="148" t="s">
        <v>307</v>
      </c>
      <c r="BF111" s="149" t="s">
        <v>15</v>
      </c>
      <c r="BG111" s="158" t="s">
        <v>321</v>
      </c>
      <c r="BH111" s="148" t="s">
        <v>36</v>
      </c>
      <c r="BI111" s="149" t="s">
        <v>15</v>
      </c>
      <c r="BJ111" s="158">
        <v>225304</v>
      </c>
      <c r="BK111" s="148" t="s">
        <v>307</v>
      </c>
      <c r="BL111" s="149" t="s">
        <v>15</v>
      </c>
      <c r="BM111" s="158" t="s">
        <v>321</v>
      </c>
      <c r="BN111" s="148" t="s">
        <v>36</v>
      </c>
      <c r="BO111" s="149" t="s">
        <v>15</v>
      </c>
      <c r="BP111" s="158">
        <v>14582.6</v>
      </c>
      <c r="BQ111" s="148" t="s">
        <v>307</v>
      </c>
      <c r="BR111" s="149" t="s">
        <v>15</v>
      </c>
      <c r="BS111" s="158">
        <v>146206</v>
      </c>
      <c r="BT111" s="148" t="s">
        <v>307</v>
      </c>
      <c r="BU111" s="149" t="s">
        <v>15</v>
      </c>
      <c r="BV111" s="158">
        <v>64515.4</v>
      </c>
      <c r="BW111" s="148" t="s">
        <v>307</v>
      </c>
      <c r="BX111" s="149" t="s">
        <v>15</v>
      </c>
      <c r="BY111" s="158">
        <v>146.33000000000001</v>
      </c>
      <c r="BZ111" s="148" t="s">
        <v>307</v>
      </c>
      <c r="CA111" s="149" t="s">
        <v>15</v>
      </c>
      <c r="CB111" s="158">
        <v>29759.31</v>
      </c>
      <c r="CC111" s="148" t="s">
        <v>307</v>
      </c>
      <c r="CD111" s="149" t="s">
        <v>15</v>
      </c>
      <c r="CE111" s="170">
        <v>126317.48569753901</v>
      </c>
      <c r="CF111" s="148" t="s">
        <v>307</v>
      </c>
      <c r="CG111" s="149" t="s">
        <v>15</v>
      </c>
      <c r="CH111" s="170">
        <v>128892.154302461</v>
      </c>
      <c r="CI111" s="148" t="s">
        <v>307</v>
      </c>
      <c r="CJ111" s="149" t="s">
        <v>15</v>
      </c>
      <c r="CK111" s="170">
        <v>134212.58569753903</v>
      </c>
      <c r="CL111" s="148" t="s">
        <v>307</v>
      </c>
      <c r="CM111" s="149" t="s">
        <v>15</v>
      </c>
      <c r="CN111" s="170">
        <v>120997.05430246099</v>
      </c>
      <c r="CO111" s="148" t="s">
        <v>307</v>
      </c>
      <c r="CP111" s="149" t="s">
        <v>15</v>
      </c>
      <c r="CQ111" s="158">
        <v>150425.68</v>
      </c>
      <c r="CR111" s="148" t="s">
        <v>307</v>
      </c>
      <c r="CS111" s="84" t="s">
        <v>15</v>
      </c>
      <c r="CT111" s="102"/>
      <c r="CU111" s="102"/>
    </row>
    <row r="112" spans="1:99" ht="12" customHeight="1" x14ac:dyDescent="0.2">
      <c r="A112" s="81" t="s">
        <v>295</v>
      </c>
      <c r="B112" s="160">
        <f t="shared" si="3"/>
        <v>26778.800000000003</v>
      </c>
      <c r="C112" s="148" t="s">
        <v>307</v>
      </c>
      <c r="D112" s="149" t="s">
        <v>15</v>
      </c>
      <c r="E112" s="160">
        <v>14811</v>
      </c>
      <c r="F112" s="148" t="s">
        <v>307</v>
      </c>
      <c r="G112" s="149" t="s">
        <v>15</v>
      </c>
      <c r="H112" s="158">
        <v>11649.7</v>
      </c>
      <c r="I112" s="148" t="s">
        <v>307</v>
      </c>
      <c r="J112" s="149" t="s">
        <v>15</v>
      </c>
      <c r="K112" s="158">
        <v>318.10000000000002</v>
      </c>
      <c r="L112" s="148" t="s">
        <v>307</v>
      </c>
      <c r="M112" s="149" t="s">
        <v>15</v>
      </c>
      <c r="N112" s="158" t="s">
        <v>321</v>
      </c>
      <c r="O112" s="148" t="s">
        <v>36</v>
      </c>
      <c r="P112" s="149" t="s">
        <v>15</v>
      </c>
      <c r="Q112" s="158">
        <v>31528.58</v>
      </c>
      <c r="R112" s="148" t="s">
        <v>307</v>
      </c>
      <c r="S112" s="149" t="s">
        <v>15</v>
      </c>
      <c r="T112" s="215">
        <f t="shared" si="5"/>
        <v>203848.78502108762</v>
      </c>
      <c r="U112" s="216" t="s">
        <v>307</v>
      </c>
      <c r="V112" s="217" t="s">
        <v>15</v>
      </c>
      <c r="W112" s="215">
        <f t="shared" si="6"/>
        <v>41320.25</v>
      </c>
      <c r="X112" s="216" t="s">
        <v>307</v>
      </c>
      <c r="Y112" s="217" t="s">
        <v>15</v>
      </c>
      <c r="Z112" s="215">
        <v>0</v>
      </c>
      <c r="AA112" s="216" t="s">
        <v>307</v>
      </c>
      <c r="AB112" s="217" t="s">
        <v>15</v>
      </c>
      <c r="AC112" s="215">
        <v>32649.9</v>
      </c>
      <c r="AD112" s="216" t="s">
        <v>307</v>
      </c>
      <c r="AE112" s="217" t="s">
        <v>15</v>
      </c>
      <c r="AF112" s="215">
        <v>8670.35</v>
      </c>
      <c r="AG112" s="216" t="s">
        <v>307</v>
      </c>
      <c r="AH112" s="217" t="s">
        <v>15</v>
      </c>
      <c r="AI112" s="215" t="s">
        <v>321</v>
      </c>
      <c r="AJ112" s="216" t="s">
        <v>307</v>
      </c>
      <c r="AK112" s="217" t="s">
        <v>15</v>
      </c>
      <c r="AL112" s="215" t="s">
        <v>321</v>
      </c>
      <c r="AM112" s="148" t="s">
        <v>307</v>
      </c>
      <c r="AN112" s="149" t="s">
        <v>15</v>
      </c>
      <c r="AO112" s="160">
        <f t="shared" si="4"/>
        <v>162528.53502108762</v>
      </c>
      <c r="AP112" s="148" t="s">
        <v>307</v>
      </c>
      <c r="AQ112" s="149" t="s">
        <v>15</v>
      </c>
      <c r="AR112" s="158" t="s">
        <v>321</v>
      </c>
      <c r="AS112" s="148" t="s">
        <v>36</v>
      </c>
      <c r="AT112" s="149" t="s">
        <v>15</v>
      </c>
      <c r="AU112" s="215">
        <v>0</v>
      </c>
      <c r="AV112" s="216" t="s">
        <v>36</v>
      </c>
      <c r="AW112" s="217" t="s">
        <v>15</v>
      </c>
      <c r="AX112" s="215">
        <f>107822.2-176.65</f>
        <v>107645.55</v>
      </c>
      <c r="AY112" s="216" t="s">
        <v>307</v>
      </c>
      <c r="AZ112" s="217" t="s">
        <v>15</v>
      </c>
      <c r="BA112" s="215">
        <v>54882.98502108761</v>
      </c>
      <c r="BB112" s="148" t="s">
        <v>307</v>
      </c>
      <c r="BC112" s="149" t="s">
        <v>15</v>
      </c>
      <c r="BD112" s="160">
        <v>155.25</v>
      </c>
      <c r="BE112" s="148" t="s">
        <v>307</v>
      </c>
      <c r="BF112" s="149" t="s">
        <v>15</v>
      </c>
      <c r="BG112" s="158" t="s">
        <v>321</v>
      </c>
      <c r="BH112" s="148" t="s">
        <v>36</v>
      </c>
      <c r="BI112" s="149" t="s">
        <v>15</v>
      </c>
      <c r="BJ112" s="158">
        <v>230627.55</v>
      </c>
      <c r="BK112" s="148" t="s">
        <v>307</v>
      </c>
      <c r="BL112" s="149" t="s">
        <v>15</v>
      </c>
      <c r="BM112" s="158" t="s">
        <v>321</v>
      </c>
      <c r="BN112" s="148" t="s">
        <v>36</v>
      </c>
      <c r="BO112" s="149" t="s">
        <v>15</v>
      </c>
      <c r="BP112" s="158">
        <v>14811</v>
      </c>
      <c r="BQ112" s="148" t="s">
        <v>307</v>
      </c>
      <c r="BR112" s="149" t="s">
        <v>15</v>
      </c>
      <c r="BS112" s="158">
        <v>151945.15</v>
      </c>
      <c r="BT112" s="148" t="s">
        <v>307</v>
      </c>
      <c r="BU112" s="149" t="s">
        <v>15</v>
      </c>
      <c r="BV112" s="158">
        <v>63871.4</v>
      </c>
      <c r="BW112" s="148" t="s">
        <v>307</v>
      </c>
      <c r="BX112" s="149" t="s">
        <v>15</v>
      </c>
      <c r="BY112" s="158">
        <v>155.25</v>
      </c>
      <c r="BZ112" s="148" t="s">
        <v>307</v>
      </c>
      <c r="CA112" s="149" t="s">
        <v>15</v>
      </c>
      <c r="CB112" s="158">
        <v>31528.58</v>
      </c>
      <c r="CC112" s="148" t="s">
        <v>307</v>
      </c>
      <c r="CD112" s="149" t="s">
        <v>15</v>
      </c>
      <c r="CE112" s="170">
        <v>126995.94497891242</v>
      </c>
      <c r="CF112" s="148" t="s">
        <v>307</v>
      </c>
      <c r="CG112" s="149" t="s">
        <v>15</v>
      </c>
      <c r="CH112" s="170">
        <v>135315.43502108764</v>
      </c>
      <c r="CI112" s="148" t="s">
        <v>307</v>
      </c>
      <c r="CJ112" s="149" t="s">
        <v>15</v>
      </c>
      <c r="CK112" s="170">
        <v>137385.14497891246</v>
      </c>
      <c r="CL112" s="148" t="s">
        <v>307</v>
      </c>
      <c r="CM112" s="149" t="s">
        <v>15</v>
      </c>
      <c r="CN112" s="170">
        <v>124926.23502108759</v>
      </c>
      <c r="CO112" s="148" t="s">
        <v>307</v>
      </c>
      <c r="CP112" s="149" t="s">
        <v>15</v>
      </c>
      <c r="CQ112" s="158">
        <v>158317.1</v>
      </c>
      <c r="CR112" s="148" t="s">
        <v>307</v>
      </c>
      <c r="CS112" s="84" t="s">
        <v>15</v>
      </c>
      <c r="CT112" s="102"/>
      <c r="CU112" s="102"/>
    </row>
    <row r="113" spans="1:99" ht="12" customHeight="1" x14ac:dyDescent="0.2">
      <c r="A113" s="81" t="s">
        <v>296</v>
      </c>
      <c r="B113" s="160">
        <f t="shared" si="3"/>
        <v>23107.97</v>
      </c>
      <c r="C113" s="148" t="s">
        <v>307</v>
      </c>
      <c r="D113" s="149" t="s">
        <v>15</v>
      </c>
      <c r="E113" s="160">
        <v>12421.9</v>
      </c>
      <c r="F113" s="148" t="s">
        <v>307</v>
      </c>
      <c r="G113" s="149" t="s">
        <v>15</v>
      </c>
      <c r="H113" s="158">
        <v>10304.57</v>
      </c>
      <c r="I113" s="148" t="s">
        <v>307</v>
      </c>
      <c r="J113" s="149" t="s">
        <v>15</v>
      </c>
      <c r="K113" s="158">
        <v>381.5</v>
      </c>
      <c r="L113" s="148" t="s">
        <v>307</v>
      </c>
      <c r="M113" s="149" t="s">
        <v>15</v>
      </c>
      <c r="N113" s="158" t="s">
        <v>321</v>
      </c>
      <c r="O113" s="148" t="s">
        <v>36</v>
      </c>
      <c r="P113" s="149" t="s">
        <v>15</v>
      </c>
      <c r="Q113" s="158">
        <v>34987.32</v>
      </c>
      <c r="R113" s="148" t="s">
        <v>307</v>
      </c>
      <c r="S113" s="149" t="s">
        <v>15</v>
      </c>
      <c r="T113" s="215">
        <f t="shared" si="5"/>
        <v>208198.46985329661</v>
      </c>
      <c r="U113" s="216" t="s">
        <v>307</v>
      </c>
      <c r="V113" s="217" t="s">
        <v>15</v>
      </c>
      <c r="W113" s="215">
        <f t="shared" si="6"/>
        <v>34658.630000000005</v>
      </c>
      <c r="X113" s="216" t="s">
        <v>307</v>
      </c>
      <c r="Y113" s="217" t="s">
        <v>15</v>
      </c>
      <c r="Z113" s="215">
        <v>0</v>
      </c>
      <c r="AA113" s="216" t="s">
        <v>307</v>
      </c>
      <c r="AB113" s="217" t="s">
        <v>15</v>
      </c>
      <c r="AC113" s="215">
        <v>27122.2</v>
      </c>
      <c r="AD113" s="216" t="s">
        <v>307</v>
      </c>
      <c r="AE113" s="217" t="s">
        <v>15</v>
      </c>
      <c r="AF113" s="215">
        <v>7536.43</v>
      </c>
      <c r="AG113" s="216" t="s">
        <v>307</v>
      </c>
      <c r="AH113" s="217" t="s">
        <v>15</v>
      </c>
      <c r="AI113" s="215" t="s">
        <v>321</v>
      </c>
      <c r="AJ113" s="216" t="s">
        <v>307</v>
      </c>
      <c r="AK113" s="217" t="s">
        <v>15</v>
      </c>
      <c r="AL113" s="215" t="s">
        <v>321</v>
      </c>
      <c r="AM113" s="148" t="s">
        <v>307</v>
      </c>
      <c r="AN113" s="149" t="s">
        <v>15</v>
      </c>
      <c r="AO113" s="160">
        <f t="shared" si="4"/>
        <v>173539.83985329661</v>
      </c>
      <c r="AP113" s="148" t="s">
        <v>307</v>
      </c>
      <c r="AQ113" s="149" t="s">
        <v>15</v>
      </c>
      <c r="AR113" s="158" t="s">
        <v>321</v>
      </c>
      <c r="AS113" s="148" t="s">
        <v>36</v>
      </c>
      <c r="AT113" s="149" t="s">
        <v>15</v>
      </c>
      <c r="AU113" s="215">
        <v>0</v>
      </c>
      <c r="AV113" s="216" t="s">
        <v>36</v>
      </c>
      <c r="AW113" s="217" t="s">
        <v>15</v>
      </c>
      <c r="AX113" s="215">
        <f>115361.55-243.41</f>
        <v>115118.14</v>
      </c>
      <c r="AY113" s="216" t="s">
        <v>307</v>
      </c>
      <c r="AZ113" s="217" t="s">
        <v>15</v>
      </c>
      <c r="BA113" s="215">
        <v>58421.699853296603</v>
      </c>
      <c r="BB113" s="148" t="s">
        <v>307</v>
      </c>
      <c r="BC113" s="149" t="s">
        <v>15</v>
      </c>
      <c r="BD113" s="160">
        <v>164.17</v>
      </c>
      <c r="BE113" s="148" t="s">
        <v>307</v>
      </c>
      <c r="BF113" s="149" t="s">
        <v>15</v>
      </c>
      <c r="BG113" s="158" t="s">
        <v>321</v>
      </c>
      <c r="BH113" s="148" t="s">
        <v>36</v>
      </c>
      <c r="BI113" s="149" t="s">
        <v>15</v>
      </c>
      <c r="BJ113" s="158">
        <v>231306.46</v>
      </c>
      <c r="BK113" s="148" t="s">
        <v>307</v>
      </c>
      <c r="BL113" s="149" t="s">
        <v>15</v>
      </c>
      <c r="BM113" s="158" t="s">
        <v>321</v>
      </c>
      <c r="BN113" s="148" t="s">
        <v>36</v>
      </c>
      <c r="BO113" s="149" t="s">
        <v>15</v>
      </c>
      <c r="BP113" s="158">
        <v>12421.9</v>
      </c>
      <c r="BQ113" s="148" t="s">
        <v>307</v>
      </c>
      <c r="BR113" s="149" t="s">
        <v>15</v>
      </c>
      <c r="BS113" s="158">
        <v>152544.91</v>
      </c>
      <c r="BT113" s="148" t="s">
        <v>307</v>
      </c>
      <c r="BU113" s="149" t="s">
        <v>15</v>
      </c>
      <c r="BV113" s="158">
        <v>66339.649999999994</v>
      </c>
      <c r="BW113" s="148" t="s">
        <v>307</v>
      </c>
      <c r="BX113" s="149" t="s">
        <v>15</v>
      </c>
      <c r="BY113" s="158">
        <v>164.17</v>
      </c>
      <c r="BZ113" s="148" t="s">
        <v>307</v>
      </c>
      <c r="CA113" s="149" t="s">
        <v>15</v>
      </c>
      <c r="CB113" s="158">
        <v>34987.32</v>
      </c>
      <c r="CC113" s="148" t="s">
        <v>307</v>
      </c>
      <c r="CD113" s="149" t="s">
        <v>15</v>
      </c>
      <c r="CE113" s="170">
        <v>137315.0501467034</v>
      </c>
      <c r="CF113" s="148" t="s">
        <v>307</v>
      </c>
      <c r="CG113" s="149" t="s">
        <v>15</v>
      </c>
      <c r="CH113" s="170">
        <v>129142.89985329659</v>
      </c>
      <c r="CI113" s="148" t="s">
        <v>307</v>
      </c>
      <c r="CJ113" s="149" t="s">
        <v>15</v>
      </c>
      <c r="CK113" s="170">
        <v>142527.27014670341</v>
      </c>
      <c r="CL113" s="148" t="s">
        <v>307</v>
      </c>
      <c r="CM113" s="149" t="s">
        <v>15</v>
      </c>
      <c r="CN113" s="170">
        <v>123930.67985329659</v>
      </c>
      <c r="CO113" s="148" t="s">
        <v>307</v>
      </c>
      <c r="CP113" s="149" t="s">
        <v>15</v>
      </c>
      <c r="CQ113" s="158">
        <v>162319.20000000001</v>
      </c>
      <c r="CR113" s="148" t="s">
        <v>307</v>
      </c>
      <c r="CS113" s="84" t="s">
        <v>15</v>
      </c>
      <c r="CT113" s="102"/>
      <c r="CU113" s="102"/>
    </row>
    <row r="114" spans="1:99" ht="12" customHeight="1" x14ac:dyDescent="0.2">
      <c r="A114" s="81" t="s">
        <v>297</v>
      </c>
      <c r="B114" s="160">
        <f t="shared" si="3"/>
        <v>23144.62</v>
      </c>
      <c r="C114" s="148" t="s">
        <v>307</v>
      </c>
      <c r="D114" s="149" t="s">
        <v>15</v>
      </c>
      <c r="E114" s="160">
        <v>14944.5</v>
      </c>
      <c r="F114" s="148" t="s">
        <v>307</v>
      </c>
      <c r="G114" s="149" t="s">
        <v>15</v>
      </c>
      <c r="H114" s="158">
        <v>7824.07</v>
      </c>
      <c r="I114" s="148" t="s">
        <v>307</v>
      </c>
      <c r="J114" s="149" t="s">
        <v>15</v>
      </c>
      <c r="K114" s="158">
        <v>376.05</v>
      </c>
      <c r="L114" s="148" t="s">
        <v>307</v>
      </c>
      <c r="M114" s="149" t="s">
        <v>15</v>
      </c>
      <c r="N114" s="158" t="s">
        <v>321</v>
      </c>
      <c r="O114" s="148" t="s">
        <v>36</v>
      </c>
      <c r="P114" s="149" t="s">
        <v>15</v>
      </c>
      <c r="Q114" s="158">
        <v>39667.07</v>
      </c>
      <c r="R114" s="148" t="s">
        <v>307</v>
      </c>
      <c r="S114" s="149" t="s">
        <v>15</v>
      </c>
      <c r="T114" s="215">
        <f t="shared" si="5"/>
        <v>218427.78000000003</v>
      </c>
      <c r="U114" s="216" t="s">
        <v>307</v>
      </c>
      <c r="V114" s="217" t="s">
        <v>15</v>
      </c>
      <c r="W114" s="215">
        <f t="shared" si="6"/>
        <v>41484.639999999999</v>
      </c>
      <c r="X114" s="216" t="s">
        <v>307</v>
      </c>
      <c r="Y114" s="217" t="s">
        <v>15</v>
      </c>
      <c r="Z114" s="215">
        <v>0</v>
      </c>
      <c r="AA114" s="216" t="s">
        <v>307</v>
      </c>
      <c r="AB114" s="217" t="s">
        <v>15</v>
      </c>
      <c r="AC114" s="215">
        <v>27617.43</v>
      </c>
      <c r="AD114" s="216" t="s">
        <v>307</v>
      </c>
      <c r="AE114" s="217" t="s">
        <v>15</v>
      </c>
      <c r="AF114" s="215">
        <v>13867.210000000001</v>
      </c>
      <c r="AG114" s="216" t="s">
        <v>307</v>
      </c>
      <c r="AH114" s="217" t="s">
        <v>15</v>
      </c>
      <c r="AI114" s="215" t="s">
        <v>321</v>
      </c>
      <c r="AJ114" s="216" t="s">
        <v>307</v>
      </c>
      <c r="AK114" s="217" t="s">
        <v>15</v>
      </c>
      <c r="AL114" s="215" t="s">
        <v>321</v>
      </c>
      <c r="AM114" s="148" t="s">
        <v>307</v>
      </c>
      <c r="AN114" s="149" t="s">
        <v>15</v>
      </c>
      <c r="AO114" s="160">
        <f t="shared" si="4"/>
        <v>176943.14</v>
      </c>
      <c r="AP114" s="148" t="s">
        <v>307</v>
      </c>
      <c r="AQ114" s="149" t="s">
        <v>15</v>
      </c>
      <c r="AR114" s="158" t="s">
        <v>321</v>
      </c>
      <c r="AS114" s="148" t="s">
        <v>36</v>
      </c>
      <c r="AT114" s="149" t="s">
        <v>15</v>
      </c>
      <c r="AU114" s="215">
        <v>0</v>
      </c>
      <c r="AV114" s="216" t="s">
        <v>36</v>
      </c>
      <c r="AW114" s="217" t="s">
        <v>15</v>
      </c>
      <c r="AX114" s="215">
        <v>126634.1</v>
      </c>
      <c r="AY114" s="216" t="s">
        <v>307</v>
      </c>
      <c r="AZ114" s="217" t="s">
        <v>15</v>
      </c>
      <c r="BA114" s="215">
        <v>50309.04</v>
      </c>
      <c r="BB114" s="148" t="s">
        <v>307</v>
      </c>
      <c r="BC114" s="149" t="s">
        <v>15</v>
      </c>
      <c r="BD114" s="160">
        <v>173.67</v>
      </c>
      <c r="BE114" s="148" t="s">
        <v>307</v>
      </c>
      <c r="BF114" s="149" t="s">
        <v>15</v>
      </c>
      <c r="BG114" s="158" t="s">
        <v>321</v>
      </c>
      <c r="BH114" s="148" t="s">
        <v>36</v>
      </c>
      <c r="BI114" s="149" t="s">
        <v>15</v>
      </c>
      <c r="BJ114" s="158">
        <v>241572.43</v>
      </c>
      <c r="BK114" s="148" t="s">
        <v>307</v>
      </c>
      <c r="BL114" s="149" t="s">
        <v>15</v>
      </c>
      <c r="BM114" s="158" t="s">
        <v>321</v>
      </c>
      <c r="BN114" s="148" t="s">
        <v>36</v>
      </c>
      <c r="BO114" s="149" t="s">
        <v>15</v>
      </c>
      <c r="BP114" s="158">
        <v>14944.5</v>
      </c>
      <c r="BQ114" s="148" t="s">
        <v>307</v>
      </c>
      <c r="BR114" s="149" t="s">
        <v>15</v>
      </c>
      <c r="BS114" s="158">
        <v>162075.69</v>
      </c>
      <c r="BT114" s="148" t="s">
        <v>307</v>
      </c>
      <c r="BU114" s="149" t="s">
        <v>15</v>
      </c>
      <c r="BV114" s="158">
        <v>64552.24</v>
      </c>
      <c r="BW114" s="148" t="s">
        <v>307</v>
      </c>
      <c r="BX114" s="149" t="s">
        <v>15</v>
      </c>
      <c r="BY114" s="158">
        <v>173.67</v>
      </c>
      <c r="BZ114" s="148" t="s">
        <v>307</v>
      </c>
      <c r="CA114" s="149" t="s">
        <v>15</v>
      </c>
      <c r="CB114" s="158">
        <v>39667.07</v>
      </c>
      <c r="CC114" s="148" t="s">
        <v>307</v>
      </c>
      <c r="CD114" s="149" t="s">
        <v>15</v>
      </c>
      <c r="CE114" s="170">
        <v>146312.86999999997</v>
      </c>
      <c r="CF114" s="148" t="s">
        <v>307</v>
      </c>
      <c r="CG114" s="149" t="s">
        <v>15</v>
      </c>
      <c r="CH114" s="170">
        <v>135100.30000000002</v>
      </c>
      <c r="CI114" s="148" t="s">
        <v>307</v>
      </c>
      <c r="CJ114" s="149" t="s">
        <v>15</v>
      </c>
      <c r="CK114" s="170">
        <v>157971.26999999999</v>
      </c>
      <c r="CL114" s="148" t="s">
        <v>307</v>
      </c>
      <c r="CM114" s="149" t="s">
        <v>15</v>
      </c>
      <c r="CN114" s="170">
        <v>123441.9</v>
      </c>
      <c r="CO114" s="148" t="s">
        <v>307</v>
      </c>
      <c r="CP114" s="149" t="s">
        <v>15</v>
      </c>
      <c r="CQ114" s="158">
        <v>173034.74</v>
      </c>
      <c r="CR114" s="148" t="s">
        <v>307</v>
      </c>
      <c r="CS114" s="84" t="s">
        <v>15</v>
      </c>
      <c r="CT114" s="102"/>
      <c r="CU114" s="102"/>
    </row>
    <row r="115" spans="1:99" ht="12" customHeight="1" x14ac:dyDescent="0.2">
      <c r="A115" s="81" t="s">
        <v>298</v>
      </c>
      <c r="B115" s="160">
        <f t="shared" si="3"/>
        <v>25290.370000000003</v>
      </c>
      <c r="C115" s="148" t="s">
        <v>307</v>
      </c>
      <c r="D115" s="149" t="s">
        <v>15</v>
      </c>
      <c r="E115" s="160">
        <v>15229.9</v>
      </c>
      <c r="F115" s="148" t="s">
        <v>307</v>
      </c>
      <c r="G115" s="149" t="s">
        <v>15</v>
      </c>
      <c r="H115" s="158">
        <v>9659.3700000000008</v>
      </c>
      <c r="I115" s="148" t="s">
        <v>307</v>
      </c>
      <c r="J115" s="149" t="s">
        <v>15</v>
      </c>
      <c r="K115" s="158">
        <v>401.1</v>
      </c>
      <c r="L115" s="148" t="s">
        <v>307</v>
      </c>
      <c r="M115" s="149" t="s">
        <v>15</v>
      </c>
      <c r="N115" s="158" t="s">
        <v>321</v>
      </c>
      <c r="O115" s="148" t="s">
        <v>36</v>
      </c>
      <c r="P115" s="149" t="s">
        <v>15</v>
      </c>
      <c r="Q115" s="158">
        <v>41335.33</v>
      </c>
      <c r="R115" s="148" t="s">
        <v>307</v>
      </c>
      <c r="S115" s="149" t="s">
        <v>15</v>
      </c>
      <c r="T115" s="215">
        <f t="shared" si="5"/>
        <v>217934.25</v>
      </c>
      <c r="U115" s="216" t="s">
        <v>307</v>
      </c>
      <c r="V115" s="217" t="s">
        <v>15</v>
      </c>
      <c r="W115" s="215">
        <f t="shared" si="6"/>
        <v>48186.957399999999</v>
      </c>
      <c r="X115" s="216" t="s">
        <v>307</v>
      </c>
      <c r="Y115" s="217" t="s">
        <v>15</v>
      </c>
      <c r="Z115" s="215">
        <v>0</v>
      </c>
      <c r="AA115" s="216" t="s">
        <v>307</v>
      </c>
      <c r="AB115" s="217" t="s">
        <v>15</v>
      </c>
      <c r="AC115" s="215">
        <v>35401.040000000001</v>
      </c>
      <c r="AD115" s="216" t="s">
        <v>307</v>
      </c>
      <c r="AE115" s="217" t="s">
        <v>15</v>
      </c>
      <c r="AF115" s="215">
        <v>12785.917399999997</v>
      </c>
      <c r="AG115" s="216" t="s">
        <v>307</v>
      </c>
      <c r="AH115" s="217" t="s">
        <v>15</v>
      </c>
      <c r="AI115" s="215" t="s">
        <v>321</v>
      </c>
      <c r="AJ115" s="216" t="s">
        <v>307</v>
      </c>
      <c r="AK115" s="217" t="s">
        <v>15</v>
      </c>
      <c r="AL115" s="215" t="s">
        <v>321</v>
      </c>
      <c r="AM115" s="148" t="s">
        <v>307</v>
      </c>
      <c r="AN115" s="149" t="s">
        <v>15</v>
      </c>
      <c r="AO115" s="160">
        <f t="shared" si="4"/>
        <v>169747.29260000002</v>
      </c>
      <c r="AP115" s="148" t="s">
        <v>307</v>
      </c>
      <c r="AQ115" s="149" t="s">
        <v>15</v>
      </c>
      <c r="AR115" s="158" t="s">
        <v>321</v>
      </c>
      <c r="AS115" s="148" t="s">
        <v>36</v>
      </c>
      <c r="AT115" s="149" t="s">
        <v>15</v>
      </c>
      <c r="AU115" s="215">
        <v>0</v>
      </c>
      <c r="AV115" s="216" t="s">
        <v>36</v>
      </c>
      <c r="AW115" s="217" t="s">
        <v>15</v>
      </c>
      <c r="AX115" s="215">
        <v>119757.66</v>
      </c>
      <c r="AY115" s="216" t="s">
        <v>307</v>
      </c>
      <c r="AZ115" s="217" t="s">
        <v>15</v>
      </c>
      <c r="BA115" s="215">
        <v>49989.632600000004</v>
      </c>
      <c r="BB115" s="148" t="s">
        <v>307</v>
      </c>
      <c r="BC115" s="149" t="s">
        <v>15</v>
      </c>
      <c r="BD115" s="160">
        <v>183.17</v>
      </c>
      <c r="BE115" s="148" t="s">
        <v>307</v>
      </c>
      <c r="BF115" s="149" t="s">
        <v>15</v>
      </c>
      <c r="BG115" s="158" t="s">
        <v>321</v>
      </c>
      <c r="BH115" s="148" t="s">
        <v>36</v>
      </c>
      <c r="BI115" s="149" t="s">
        <v>15</v>
      </c>
      <c r="BJ115" s="158">
        <v>243224.64</v>
      </c>
      <c r="BK115" s="148" t="s">
        <v>307</v>
      </c>
      <c r="BL115" s="149" t="s">
        <v>15</v>
      </c>
      <c r="BM115" s="158" t="s">
        <v>321</v>
      </c>
      <c r="BN115" s="148" t="s">
        <v>36</v>
      </c>
      <c r="BO115" s="149" t="s">
        <v>15</v>
      </c>
      <c r="BP115" s="158">
        <v>15229.9</v>
      </c>
      <c r="BQ115" s="148" t="s">
        <v>307</v>
      </c>
      <c r="BR115" s="149" t="s">
        <v>15</v>
      </c>
      <c r="BS115" s="158">
        <v>164818.09</v>
      </c>
      <c r="BT115" s="148" t="s">
        <v>307</v>
      </c>
      <c r="BU115" s="149" t="s">
        <v>15</v>
      </c>
      <c r="BV115" s="158">
        <v>63176.65</v>
      </c>
      <c r="BW115" s="148" t="s">
        <v>307</v>
      </c>
      <c r="BX115" s="149" t="s">
        <v>15</v>
      </c>
      <c r="BY115" s="158">
        <v>183.17</v>
      </c>
      <c r="BZ115" s="148" t="s">
        <v>307</v>
      </c>
      <c r="CA115" s="149" t="s">
        <v>15</v>
      </c>
      <c r="CB115" s="158">
        <v>41335.33</v>
      </c>
      <c r="CC115" s="148" t="s">
        <v>307</v>
      </c>
      <c r="CD115" s="149" t="s">
        <v>15</v>
      </c>
      <c r="CE115" s="170">
        <v>151771.97999999998</v>
      </c>
      <c r="CF115" s="148" t="s">
        <v>307</v>
      </c>
      <c r="CG115" s="149" t="s">
        <v>15</v>
      </c>
      <c r="CH115" s="170">
        <v>132971.15</v>
      </c>
      <c r="CI115" s="148" t="s">
        <v>307</v>
      </c>
      <c r="CJ115" s="149" t="s">
        <v>15</v>
      </c>
      <c r="CK115" s="170">
        <v>159346.34000000003</v>
      </c>
      <c r="CL115" s="148" t="s">
        <v>307</v>
      </c>
      <c r="CM115" s="149" t="s">
        <v>15</v>
      </c>
      <c r="CN115" s="170">
        <v>125396.8</v>
      </c>
      <c r="CO115" s="148" t="s">
        <v>307</v>
      </c>
      <c r="CP115" s="149" t="s">
        <v>15</v>
      </c>
      <c r="CQ115" s="158">
        <v>178245.9</v>
      </c>
      <c r="CR115" s="148" t="s">
        <v>307</v>
      </c>
      <c r="CS115" s="84" t="s">
        <v>15</v>
      </c>
      <c r="CT115" s="102"/>
      <c r="CU115" s="102"/>
    </row>
    <row r="116" spans="1:99" ht="12" customHeight="1" x14ac:dyDescent="0.2">
      <c r="A116" s="81" t="s">
        <v>299</v>
      </c>
      <c r="B116" s="160">
        <f t="shared" si="3"/>
        <v>25489.940000000002</v>
      </c>
      <c r="C116" s="148" t="s">
        <v>307</v>
      </c>
      <c r="D116" s="149" t="s">
        <v>15</v>
      </c>
      <c r="E116" s="160">
        <v>15159.1</v>
      </c>
      <c r="F116" s="148" t="s">
        <v>307</v>
      </c>
      <c r="G116" s="149" t="s">
        <v>15</v>
      </c>
      <c r="H116" s="158">
        <v>9924.14</v>
      </c>
      <c r="I116" s="148" t="s">
        <v>307</v>
      </c>
      <c r="J116" s="149" t="s">
        <v>15</v>
      </c>
      <c r="K116" s="158">
        <v>406.7</v>
      </c>
      <c r="L116" s="148" t="s">
        <v>307</v>
      </c>
      <c r="M116" s="149" t="s">
        <v>15</v>
      </c>
      <c r="N116" s="158" t="s">
        <v>321</v>
      </c>
      <c r="O116" s="148" t="s">
        <v>36</v>
      </c>
      <c r="P116" s="149" t="s">
        <v>15</v>
      </c>
      <c r="Q116" s="158">
        <v>40034.9</v>
      </c>
      <c r="R116" s="148" t="s">
        <v>307</v>
      </c>
      <c r="S116" s="149" t="s">
        <v>15</v>
      </c>
      <c r="T116" s="215">
        <f t="shared" si="5"/>
        <v>219171.11</v>
      </c>
      <c r="U116" s="216" t="s">
        <v>307</v>
      </c>
      <c r="V116" s="217" t="s">
        <v>15</v>
      </c>
      <c r="W116" s="215">
        <f t="shared" si="6"/>
        <v>35650.552739999999</v>
      </c>
      <c r="X116" s="216" t="s">
        <v>307</v>
      </c>
      <c r="Y116" s="217" t="s">
        <v>15</v>
      </c>
      <c r="Z116" s="215">
        <v>0</v>
      </c>
      <c r="AA116" s="216" t="s">
        <v>307</v>
      </c>
      <c r="AB116" s="217" t="s">
        <v>15</v>
      </c>
      <c r="AC116" s="215">
        <v>24206.940000000002</v>
      </c>
      <c r="AD116" s="216" t="s">
        <v>307</v>
      </c>
      <c r="AE116" s="217" t="s">
        <v>15</v>
      </c>
      <c r="AF116" s="215">
        <v>11443.61274</v>
      </c>
      <c r="AG116" s="216" t="s">
        <v>307</v>
      </c>
      <c r="AH116" s="217" t="s">
        <v>15</v>
      </c>
      <c r="AI116" s="215" t="s">
        <v>321</v>
      </c>
      <c r="AJ116" s="216" t="s">
        <v>307</v>
      </c>
      <c r="AK116" s="217" t="s">
        <v>15</v>
      </c>
      <c r="AL116" s="215" t="s">
        <v>321</v>
      </c>
      <c r="AM116" s="148" t="s">
        <v>307</v>
      </c>
      <c r="AN116" s="149" t="s">
        <v>15</v>
      </c>
      <c r="AO116" s="160">
        <f t="shared" si="4"/>
        <v>183520.55726</v>
      </c>
      <c r="AP116" s="148" t="s">
        <v>307</v>
      </c>
      <c r="AQ116" s="149" t="s">
        <v>15</v>
      </c>
      <c r="AR116" s="158" t="s">
        <v>321</v>
      </c>
      <c r="AS116" s="148" t="s">
        <v>36</v>
      </c>
      <c r="AT116" s="149" t="s">
        <v>15</v>
      </c>
      <c r="AU116" s="215">
        <v>0</v>
      </c>
      <c r="AV116" s="216" t="s">
        <v>36</v>
      </c>
      <c r="AW116" s="217" t="s">
        <v>15</v>
      </c>
      <c r="AX116" s="215">
        <v>133556.06</v>
      </c>
      <c r="AY116" s="216" t="s">
        <v>307</v>
      </c>
      <c r="AZ116" s="217" t="s">
        <v>15</v>
      </c>
      <c r="BA116" s="215">
        <v>49964.497260000004</v>
      </c>
      <c r="BB116" s="148" t="s">
        <v>307</v>
      </c>
      <c r="BC116" s="149" t="s">
        <v>15</v>
      </c>
      <c r="BD116" s="160">
        <v>192.67</v>
      </c>
      <c r="BE116" s="148" t="s">
        <v>307</v>
      </c>
      <c r="BF116" s="149" t="s">
        <v>15</v>
      </c>
      <c r="BG116" s="158" t="s">
        <v>321</v>
      </c>
      <c r="BH116" s="148" t="s">
        <v>36</v>
      </c>
      <c r="BI116" s="149" t="s">
        <v>15</v>
      </c>
      <c r="BJ116" s="158">
        <v>244661.02</v>
      </c>
      <c r="BK116" s="148" t="s">
        <v>307</v>
      </c>
      <c r="BL116" s="149" t="s">
        <v>15</v>
      </c>
      <c r="BM116" s="158" t="s">
        <v>321</v>
      </c>
      <c r="BN116" s="148" t="s">
        <v>36</v>
      </c>
      <c r="BO116" s="149" t="s">
        <v>15</v>
      </c>
      <c r="BP116" s="158">
        <v>15159.1</v>
      </c>
      <c r="BQ116" s="148" t="s">
        <v>307</v>
      </c>
      <c r="BR116" s="149" t="s">
        <v>15</v>
      </c>
      <c r="BS116" s="158">
        <v>167687.10999999999</v>
      </c>
      <c r="BT116" s="148" t="s">
        <v>307</v>
      </c>
      <c r="BU116" s="149" t="s">
        <v>15</v>
      </c>
      <c r="BV116" s="158">
        <v>61814.81</v>
      </c>
      <c r="BW116" s="148" t="s">
        <v>307</v>
      </c>
      <c r="BX116" s="149" t="s">
        <v>15</v>
      </c>
      <c r="BY116" s="158">
        <v>192.67</v>
      </c>
      <c r="BZ116" s="148" t="s">
        <v>307</v>
      </c>
      <c r="CA116" s="149" t="s">
        <v>15</v>
      </c>
      <c r="CB116" s="158">
        <v>40034.9</v>
      </c>
      <c r="CC116" s="148" t="s">
        <v>307</v>
      </c>
      <c r="CD116" s="149" t="s">
        <v>15</v>
      </c>
      <c r="CE116" s="170">
        <v>154158.65</v>
      </c>
      <c r="CF116" s="148" t="s">
        <v>307</v>
      </c>
      <c r="CG116" s="149" t="s">
        <v>15</v>
      </c>
      <c r="CH116" s="170">
        <v>130729.93000000001</v>
      </c>
      <c r="CI116" s="148" t="s">
        <v>307</v>
      </c>
      <c r="CJ116" s="149" t="s">
        <v>15</v>
      </c>
      <c r="CK116" s="170">
        <v>160608.99</v>
      </c>
      <c r="CL116" s="148" t="s">
        <v>307</v>
      </c>
      <c r="CM116" s="149" t="s">
        <v>15</v>
      </c>
      <c r="CN116" s="170">
        <v>124279.6</v>
      </c>
      <c r="CO116" s="148" t="s">
        <v>307</v>
      </c>
      <c r="CP116" s="149" t="s">
        <v>15</v>
      </c>
      <c r="CQ116" s="158">
        <v>182722.93</v>
      </c>
      <c r="CR116" s="148" t="s">
        <v>307</v>
      </c>
      <c r="CS116" s="84" t="s">
        <v>15</v>
      </c>
      <c r="CT116" s="102"/>
      <c r="CU116" s="102"/>
    </row>
    <row r="117" spans="1:99" ht="12" customHeight="1" x14ac:dyDescent="0.2">
      <c r="A117" s="81" t="s">
        <v>300</v>
      </c>
      <c r="B117" s="160">
        <f t="shared" si="3"/>
        <v>27777.059999999998</v>
      </c>
      <c r="C117" s="148" t="s">
        <v>307</v>
      </c>
      <c r="D117" s="149" t="s">
        <v>15</v>
      </c>
      <c r="E117" s="160">
        <v>17071.78</v>
      </c>
      <c r="F117" s="148" t="s">
        <v>307</v>
      </c>
      <c r="G117" s="149" t="s">
        <v>15</v>
      </c>
      <c r="H117" s="158">
        <v>10381.58</v>
      </c>
      <c r="I117" s="148" t="s">
        <v>307</v>
      </c>
      <c r="J117" s="149" t="s">
        <v>15</v>
      </c>
      <c r="K117" s="158">
        <v>323.7</v>
      </c>
      <c r="L117" s="148" t="s">
        <v>307</v>
      </c>
      <c r="M117" s="149" t="s">
        <v>15</v>
      </c>
      <c r="N117" s="158" t="s">
        <v>321</v>
      </c>
      <c r="O117" s="148" t="s">
        <v>36</v>
      </c>
      <c r="P117" s="149" t="s">
        <v>15</v>
      </c>
      <c r="Q117" s="158">
        <v>33581.89</v>
      </c>
      <c r="R117" s="148" t="s">
        <v>307</v>
      </c>
      <c r="S117" s="149" t="s">
        <v>15</v>
      </c>
      <c r="T117" s="215">
        <f t="shared" si="5"/>
        <v>228187.12233799999</v>
      </c>
      <c r="U117" s="216" t="s">
        <v>307</v>
      </c>
      <c r="V117" s="217" t="s">
        <v>15</v>
      </c>
      <c r="W117" s="215">
        <f t="shared" si="6"/>
        <v>37136.461580000003</v>
      </c>
      <c r="X117" s="216" t="s">
        <v>307</v>
      </c>
      <c r="Y117" s="217" t="s">
        <v>15</v>
      </c>
      <c r="Z117" s="215">
        <v>0</v>
      </c>
      <c r="AA117" s="216" t="s">
        <v>307</v>
      </c>
      <c r="AB117" s="217" t="s">
        <v>15</v>
      </c>
      <c r="AC117" s="215">
        <v>25329.65</v>
      </c>
      <c r="AD117" s="216" t="s">
        <v>307</v>
      </c>
      <c r="AE117" s="217" t="s">
        <v>15</v>
      </c>
      <c r="AF117" s="215">
        <v>11806.811580000001</v>
      </c>
      <c r="AG117" s="216" t="s">
        <v>307</v>
      </c>
      <c r="AH117" s="217" t="s">
        <v>15</v>
      </c>
      <c r="AI117" s="215" t="s">
        <v>321</v>
      </c>
      <c r="AJ117" s="216" t="s">
        <v>307</v>
      </c>
      <c r="AK117" s="217" t="s">
        <v>15</v>
      </c>
      <c r="AL117" s="215" t="s">
        <v>321</v>
      </c>
      <c r="AM117" s="148" t="s">
        <v>307</v>
      </c>
      <c r="AN117" s="149" t="s">
        <v>15</v>
      </c>
      <c r="AO117" s="160">
        <f t="shared" si="4"/>
        <v>191050.66075799998</v>
      </c>
      <c r="AP117" s="148" t="s">
        <v>307</v>
      </c>
      <c r="AQ117" s="149" t="s">
        <v>15</v>
      </c>
      <c r="AR117" s="158" t="s">
        <v>321</v>
      </c>
      <c r="AS117" s="148" t="s">
        <v>36</v>
      </c>
      <c r="AT117" s="149" t="s">
        <v>15</v>
      </c>
      <c r="AU117" s="215">
        <v>0</v>
      </c>
      <c r="AV117" s="216" t="s">
        <v>36</v>
      </c>
      <c r="AW117" s="217" t="s">
        <v>15</v>
      </c>
      <c r="AX117" s="215">
        <v>141916.072338</v>
      </c>
      <c r="AY117" s="216" t="s">
        <v>307</v>
      </c>
      <c r="AZ117" s="217" t="s">
        <v>15</v>
      </c>
      <c r="BA117" s="215">
        <v>49134.58842</v>
      </c>
      <c r="BB117" s="148" t="s">
        <v>307</v>
      </c>
      <c r="BC117" s="149" t="s">
        <v>15</v>
      </c>
      <c r="BD117" s="160">
        <v>202.17</v>
      </c>
      <c r="BE117" s="148" t="s">
        <v>307</v>
      </c>
      <c r="BF117" s="149" t="s">
        <v>15</v>
      </c>
      <c r="BG117" s="158" t="s">
        <v>321</v>
      </c>
      <c r="BH117" s="148" t="s">
        <v>36</v>
      </c>
      <c r="BI117" s="149" t="s">
        <v>15</v>
      </c>
      <c r="BJ117" s="158">
        <v>255964.17</v>
      </c>
      <c r="BK117" s="148" t="s">
        <v>307</v>
      </c>
      <c r="BL117" s="149" t="s">
        <v>15</v>
      </c>
      <c r="BM117" s="158" t="s">
        <v>321</v>
      </c>
      <c r="BN117" s="148" t="s">
        <v>36</v>
      </c>
      <c r="BO117" s="149" t="s">
        <v>15</v>
      </c>
      <c r="BP117" s="158">
        <v>17071.78</v>
      </c>
      <c r="BQ117" s="148" t="s">
        <v>307</v>
      </c>
      <c r="BR117" s="149" t="s">
        <v>15</v>
      </c>
      <c r="BS117" s="158">
        <v>177627.15</v>
      </c>
      <c r="BT117" s="148" t="s">
        <v>307</v>
      </c>
      <c r="BU117" s="149" t="s">
        <v>15</v>
      </c>
      <c r="BV117" s="158">
        <v>61265.24</v>
      </c>
      <c r="BW117" s="148" t="s">
        <v>307</v>
      </c>
      <c r="BX117" s="149" t="s">
        <v>15</v>
      </c>
      <c r="BY117" s="158">
        <v>202.17</v>
      </c>
      <c r="BZ117" s="148" t="s">
        <v>307</v>
      </c>
      <c r="CA117" s="149" t="s">
        <v>15</v>
      </c>
      <c r="CB117" s="158">
        <v>33581.89</v>
      </c>
      <c r="CC117" s="148" t="s">
        <v>307</v>
      </c>
      <c r="CD117" s="149" t="s">
        <v>15</v>
      </c>
      <c r="CE117" s="170">
        <v>147153.373494</v>
      </c>
      <c r="CF117" s="148" t="s">
        <v>307</v>
      </c>
      <c r="CG117" s="149" t="s">
        <v>15</v>
      </c>
      <c r="CH117" s="170">
        <v>142594.85650600001</v>
      </c>
      <c r="CI117" s="148" t="s">
        <v>307</v>
      </c>
      <c r="CJ117" s="149" t="s">
        <v>15</v>
      </c>
      <c r="CK117" s="170">
        <v>159414.50795399997</v>
      </c>
      <c r="CL117" s="148" t="s">
        <v>307</v>
      </c>
      <c r="CM117" s="149" t="s">
        <v>15</v>
      </c>
      <c r="CN117" s="170">
        <v>130333.72204600001</v>
      </c>
      <c r="CO117" s="148" t="s">
        <v>307</v>
      </c>
      <c r="CP117" s="149" t="s">
        <v>15</v>
      </c>
      <c r="CQ117" s="158">
        <v>196108.38</v>
      </c>
      <c r="CR117" s="148" t="s">
        <v>307</v>
      </c>
      <c r="CS117" s="84" t="s">
        <v>15</v>
      </c>
      <c r="CT117" s="102"/>
      <c r="CU117" s="102"/>
    </row>
    <row r="118" spans="1:99" ht="12" customHeight="1" x14ac:dyDescent="0.2">
      <c r="A118" s="81" t="s">
        <v>301</v>
      </c>
      <c r="B118" s="160">
        <f t="shared" si="3"/>
        <v>30390.42</v>
      </c>
      <c r="C118" s="148" t="s">
        <v>307</v>
      </c>
      <c r="D118" s="149" t="s">
        <v>15</v>
      </c>
      <c r="E118" s="160">
        <v>18667.099999999999</v>
      </c>
      <c r="F118" s="148" t="s">
        <v>307</v>
      </c>
      <c r="G118" s="149" t="s">
        <v>15</v>
      </c>
      <c r="H118" s="158">
        <v>11310.02</v>
      </c>
      <c r="I118" s="148" t="s">
        <v>307</v>
      </c>
      <c r="J118" s="149" t="s">
        <v>15</v>
      </c>
      <c r="K118" s="158">
        <v>413.3</v>
      </c>
      <c r="L118" s="148" t="s">
        <v>307</v>
      </c>
      <c r="M118" s="149" t="s">
        <v>15</v>
      </c>
      <c r="N118" s="158" t="s">
        <v>321</v>
      </c>
      <c r="O118" s="148" t="s">
        <v>36</v>
      </c>
      <c r="P118" s="149" t="s">
        <v>15</v>
      </c>
      <c r="Q118" s="158">
        <v>38532.730000000003</v>
      </c>
      <c r="R118" s="148" t="s">
        <v>307</v>
      </c>
      <c r="S118" s="149" t="s">
        <v>15</v>
      </c>
      <c r="T118" s="215">
        <f t="shared" si="5"/>
        <v>224287.13869399996</v>
      </c>
      <c r="U118" s="216" t="s">
        <v>307</v>
      </c>
      <c r="V118" s="217" t="s">
        <v>15</v>
      </c>
      <c r="W118" s="215">
        <f t="shared" si="6"/>
        <v>31499.155559999996</v>
      </c>
      <c r="X118" s="216" t="s">
        <v>307</v>
      </c>
      <c r="Y118" s="217" t="s">
        <v>15</v>
      </c>
      <c r="Z118" s="215">
        <v>0</v>
      </c>
      <c r="AA118" s="216" t="s">
        <v>307</v>
      </c>
      <c r="AB118" s="217" t="s">
        <v>15</v>
      </c>
      <c r="AC118" s="215">
        <v>27796.199999999997</v>
      </c>
      <c r="AD118" s="216" t="s">
        <v>307</v>
      </c>
      <c r="AE118" s="217" t="s">
        <v>15</v>
      </c>
      <c r="AF118" s="215">
        <v>3702.9555599999999</v>
      </c>
      <c r="AG118" s="216" t="s">
        <v>307</v>
      </c>
      <c r="AH118" s="217" t="s">
        <v>15</v>
      </c>
      <c r="AI118" s="215" t="s">
        <v>321</v>
      </c>
      <c r="AJ118" s="216" t="s">
        <v>307</v>
      </c>
      <c r="AK118" s="217" t="s">
        <v>15</v>
      </c>
      <c r="AL118" s="215" t="s">
        <v>321</v>
      </c>
      <c r="AM118" s="148" t="s">
        <v>307</v>
      </c>
      <c r="AN118" s="149" t="s">
        <v>15</v>
      </c>
      <c r="AO118" s="160">
        <f t="shared" si="4"/>
        <v>192787.98313399998</v>
      </c>
      <c r="AP118" s="148" t="s">
        <v>307</v>
      </c>
      <c r="AQ118" s="149" t="s">
        <v>15</v>
      </c>
      <c r="AR118" s="158" t="s">
        <v>321</v>
      </c>
      <c r="AS118" s="148" t="s">
        <v>36</v>
      </c>
      <c r="AT118" s="149" t="s">
        <v>15</v>
      </c>
      <c r="AU118" s="215">
        <v>0</v>
      </c>
      <c r="AV118" s="216" t="s">
        <v>36</v>
      </c>
      <c r="AW118" s="217" t="s">
        <v>15</v>
      </c>
      <c r="AX118" s="215">
        <v>143920.238694</v>
      </c>
      <c r="AY118" s="216" t="s">
        <v>307</v>
      </c>
      <c r="AZ118" s="217" t="s">
        <v>15</v>
      </c>
      <c r="BA118" s="215">
        <v>48867.744439999995</v>
      </c>
      <c r="BB118" s="148" t="s">
        <v>307</v>
      </c>
      <c r="BC118" s="149" t="s">
        <v>15</v>
      </c>
      <c r="BD118" s="160">
        <v>210.07</v>
      </c>
      <c r="BE118" s="148" t="s">
        <v>307</v>
      </c>
      <c r="BF118" s="149" t="s">
        <v>15</v>
      </c>
      <c r="BG118" s="158" t="s">
        <v>321</v>
      </c>
      <c r="BH118" s="148" t="s">
        <v>36</v>
      </c>
      <c r="BI118" s="149" t="s">
        <v>15</v>
      </c>
      <c r="BJ118" s="158">
        <v>254677.57</v>
      </c>
      <c r="BK118" s="148" t="s">
        <v>307</v>
      </c>
      <c r="BL118" s="149" t="s">
        <v>15</v>
      </c>
      <c r="BM118" s="158" t="s">
        <v>321</v>
      </c>
      <c r="BN118" s="148" t="s">
        <v>36</v>
      </c>
      <c r="BO118" s="149" t="s">
        <v>15</v>
      </c>
      <c r="BP118" s="158">
        <v>18667.099999999999</v>
      </c>
      <c r="BQ118" s="148" t="s">
        <v>307</v>
      </c>
      <c r="BR118" s="149" t="s">
        <v>15</v>
      </c>
      <c r="BS118" s="158">
        <v>183026.43</v>
      </c>
      <c r="BT118" s="148" t="s">
        <v>307</v>
      </c>
      <c r="BU118" s="149" t="s">
        <v>15</v>
      </c>
      <c r="BV118" s="158">
        <v>52984.04</v>
      </c>
      <c r="BW118" s="148" t="s">
        <v>307</v>
      </c>
      <c r="BX118" s="149" t="s">
        <v>15</v>
      </c>
      <c r="BY118" s="158">
        <v>210.07</v>
      </c>
      <c r="BZ118" s="148" t="s">
        <v>307</v>
      </c>
      <c r="CA118" s="149" t="s">
        <v>15</v>
      </c>
      <c r="CB118" s="158">
        <v>38532.730000000003</v>
      </c>
      <c r="CC118" s="148" t="s">
        <v>307</v>
      </c>
      <c r="CD118" s="149" t="s">
        <v>15</v>
      </c>
      <c r="CE118" s="170">
        <v>162758.62011600003</v>
      </c>
      <c r="CF118" s="148" t="s">
        <v>307</v>
      </c>
      <c r="CG118" s="149" t="s">
        <v>15</v>
      </c>
      <c r="CH118" s="170">
        <v>130661.74988399999</v>
      </c>
      <c r="CI118" s="148" t="s">
        <v>307</v>
      </c>
      <c r="CJ118" s="149" t="s">
        <v>15</v>
      </c>
      <c r="CK118" s="170">
        <v>173488.90617800003</v>
      </c>
      <c r="CL118" s="148" t="s">
        <v>307</v>
      </c>
      <c r="CM118" s="149" t="s">
        <v>15</v>
      </c>
      <c r="CN118" s="170">
        <v>119931.46382199999</v>
      </c>
      <c r="CO118" s="148" t="s">
        <v>307</v>
      </c>
      <c r="CP118" s="149" t="s">
        <v>15</v>
      </c>
      <c r="CQ118" s="158">
        <v>205456.63</v>
      </c>
      <c r="CR118" s="148" t="s">
        <v>307</v>
      </c>
      <c r="CS118" s="84" t="s">
        <v>15</v>
      </c>
      <c r="CT118" s="102"/>
      <c r="CU118" s="102"/>
    </row>
    <row r="119" spans="1:99" ht="12" customHeight="1" x14ac:dyDescent="0.2">
      <c r="A119" s="81" t="s">
        <v>302</v>
      </c>
      <c r="B119" s="160">
        <f t="shared" si="3"/>
        <v>29591.51</v>
      </c>
      <c r="C119" s="148" t="s">
        <v>307</v>
      </c>
      <c r="D119" s="149" t="s">
        <v>15</v>
      </c>
      <c r="E119" s="160">
        <v>19500.8</v>
      </c>
      <c r="F119" s="148" t="s">
        <v>307</v>
      </c>
      <c r="G119" s="149" t="s">
        <v>15</v>
      </c>
      <c r="H119" s="158">
        <v>9623.09</v>
      </c>
      <c r="I119" s="148" t="s">
        <v>307</v>
      </c>
      <c r="J119" s="149" t="s">
        <v>15</v>
      </c>
      <c r="K119" s="158">
        <v>467.62</v>
      </c>
      <c r="L119" s="148" t="s">
        <v>307</v>
      </c>
      <c r="M119" s="149" t="s">
        <v>15</v>
      </c>
      <c r="N119" s="158" t="s">
        <v>321</v>
      </c>
      <c r="O119" s="148" t="s">
        <v>36</v>
      </c>
      <c r="P119" s="149" t="s">
        <v>15</v>
      </c>
      <c r="Q119" s="158">
        <v>37963.1</v>
      </c>
      <c r="R119" s="148" t="s">
        <v>307</v>
      </c>
      <c r="S119" s="149" t="s">
        <v>15</v>
      </c>
      <c r="T119" s="215">
        <f t="shared" si="5"/>
        <v>223893.95318499999</v>
      </c>
      <c r="U119" s="216" t="s">
        <v>307</v>
      </c>
      <c r="V119" s="217" t="s">
        <v>15</v>
      </c>
      <c r="W119" s="215">
        <f t="shared" si="6"/>
        <v>42760.95695</v>
      </c>
      <c r="X119" s="216" t="s">
        <v>307</v>
      </c>
      <c r="Y119" s="217" t="s">
        <v>15</v>
      </c>
      <c r="Z119" s="215">
        <v>0</v>
      </c>
      <c r="AA119" s="216" t="s">
        <v>307</v>
      </c>
      <c r="AB119" s="217" t="s">
        <v>15</v>
      </c>
      <c r="AC119" s="215">
        <v>39418.35</v>
      </c>
      <c r="AD119" s="216" t="s">
        <v>307</v>
      </c>
      <c r="AE119" s="217" t="s">
        <v>15</v>
      </c>
      <c r="AF119" s="215">
        <v>3342.6069499999999</v>
      </c>
      <c r="AG119" s="216" t="s">
        <v>307</v>
      </c>
      <c r="AH119" s="217" t="s">
        <v>15</v>
      </c>
      <c r="AI119" s="215" t="s">
        <v>321</v>
      </c>
      <c r="AJ119" s="216" t="s">
        <v>307</v>
      </c>
      <c r="AK119" s="217" t="s">
        <v>15</v>
      </c>
      <c r="AL119" s="215" t="s">
        <v>321</v>
      </c>
      <c r="AM119" s="148" t="s">
        <v>307</v>
      </c>
      <c r="AN119" s="149" t="s">
        <v>15</v>
      </c>
      <c r="AO119" s="160">
        <f t="shared" si="4"/>
        <v>181132.996235</v>
      </c>
      <c r="AP119" s="148" t="s">
        <v>307</v>
      </c>
      <c r="AQ119" s="149" t="s">
        <v>15</v>
      </c>
      <c r="AR119" s="158" t="s">
        <v>321</v>
      </c>
      <c r="AS119" s="148" t="s">
        <v>36</v>
      </c>
      <c r="AT119" s="149" t="s">
        <v>15</v>
      </c>
      <c r="AU119" s="215">
        <v>0</v>
      </c>
      <c r="AV119" s="216" t="s">
        <v>36</v>
      </c>
      <c r="AW119" s="217" t="s">
        <v>15</v>
      </c>
      <c r="AX119" s="215">
        <v>128991.623185</v>
      </c>
      <c r="AY119" s="216" t="s">
        <v>307</v>
      </c>
      <c r="AZ119" s="217" t="s">
        <v>15</v>
      </c>
      <c r="BA119" s="215">
        <v>52141.373049999995</v>
      </c>
      <c r="BB119" s="148" t="s">
        <v>307</v>
      </c>
      <c r="BC119" s="149" t="s">
        <v>15</v>
      </c>
      <c r="BD119" s="160">
        <v>226.77</v>
      </c>
      <c r="BE119" s="148" t="s">
        <v>307</v>
      </c>
      <c r="BF119" s="149" t="s">
        <v>15</v>
      </c>
      <c r="BG119" s="158" t="s">
        <v>321</v>
      </c>
      <c r="BH119" s="148" t="s">
        <v>36</v>
      </c>
      <c r="BI119" s="149" t="s">
        <v>15</v>
      </c>
      <c r="BJ119" s="158">
        <v>253485.49</v>
      </c>
      <c r="BK119" s="148" t="s">
        <v>307</v>
      </c>
      <c r="BL119" s="149" t="s">
        <v>15</v>
      </c>
      <c r="BM119" s="158" t="s">
        <v>321</v>
      </c>
      <c r="BN119" s="148" t="s">
        <v>36</v>
      </c>
      <c r="BO119" s="149" t="s">
        <v>15</v>
      </c>
      <c r="BP119" s="158">
        <v>19500.8</v>
      </c>
      <c r="BQ119" s="148" t="s">
        <v>307</v>
      </c>
      <c r="BR119" s="149" t="s">
        <v>15</v>
      </c>
      <c r="BS119" s="158">
        <v>178033.06</v>
      </c>
      <c r="BT119" s="148" t="s">
        <v>307</v>
      </c>
      <c r="BU119" s="149" t="s">
        <v>15</v>
      </c>
      <c r="BV119" s="158">
        <v>55951.63</v>
      </c>
      <c r="BW119" s="148" t="s">
        <v>307</v>
      </c>
      <c r="BX119" s="149" t="s">
        <v>15</v>
      </c>
      <c r="BY119" s="158">
        <v>226.77</v>
      </c>
      <c r="BZ119" s="148" t="s">
        <v>307</v>
      </c>
      <c r="CA119" s="149" t="s">
        <v>15</v>
      </c>
      <c r="CB119" s="158">
        <v>37963.1</v>
      </c>
      <c r="CC119" s="148" t="s">
        <v>307</v>
      </c>
      <c r="CD119" s="149" t="s">
        <v>15</v>
      </c>
      <c r="CE119" s="170">
        <v>158001.49809999997</v>
      </c>
      <c r="CF119" s="148" t="s">
        <v>307</v>
      </c>
      <c r="CG119" s="149" t="s">
        <v>15</v>
      </c>
      <c r="CH119" s="170">
        <v>133673.86190000002</v>
      </c>
      <c r="CI119" s="148" t="s">
        <v>307</v>
      </c>
      <c r="CJ119" s="149" t="s">
        <v>15</v>
      </c>
      <c r="CK119" s="170">
        <v>170948.63074999998</v>
      </c>
      <c r="CL119" s="148" t="s">
        <v>307</v>
      </c>
      <c r="CM119" s="149" t="s">
        <v>15</v>
      </c>
      <c r="CN119" s="170">
        <v>120726.72925</v>
      </c>
      <c r="CO119" s="148" t="s">
        <v>307</v>
      </c>
      <c r="CP119" s="149" t="s">
        <v>15</v>
      </c>
      <c r="CQ119" s="158">
        <v>194111.77</v>
      </c>
      <c r="CR119" s="148" t="s">
        <v>307</v>
      </c>
      <c r="CS119" s="84" t="s">
        <v>15</v>
      </c>
      <c r="CT119" s="102"/>
      <c r="CU119" s="102"/>
    </row>
    <row r="120" spans="1:99" ht="12" customHeight="1" x14ac:dyDescent="0.2">
      <c r="A120" s="81" t="s">
        <v>303</v>
      </c>
      <c r="B120" s="160">
        <f t="shared" si="3"/>
        <v>30823.9</v>
      </c>
      <c r="C120" s="148" t="s">
        <v>307</v>
      </c>
      <c r="D120" s="149" t="s">
        <v>15</v>
      </c>
      <c r="E120" s="160">
        <v>21827</v>
      </c>
      <c r="F120" s="148" t="s">
        <v>307</v>
      </c>
      <c r="G120" s="149" t="s">
        <v>15</v>
      </c>
      <c r="H120" s="158">
        <v>8548.66</v>
      </c>
      <c r="I120" s="148" t="s">
        <v>307</v>
      </c>
      <c r="J120" s="149" t="s">
        <v>15</v>
      </c>
      <c r="K120" s="158">
        <v>448.24</v>
      </c>
      <c r="L120" s="148" t="s">
        <v>307</v>
      </c>
      <c r="M120" s="149" t="s">
        <v>15</v>
      </c>
      <c r="N120" s="158" t="s">
        <v>321</v>
      </c>
      <c r="O120" s="148" t="s">
        <v>36</v>
      </c>
      <c r="P120" s="149" t="s">
        <v>15</v>
      </c>
      <c r="Q120" s="158">
        <v>40446.99</v>
      </c>
      <c r="R120" s="148" t="s">
        <v>307</v>
      </c>
      <c r="S120" s="149" t="s">
        <v>15</v>
      </c>
      <c r="T120" s="215">
        <f t="shared" si="5"/>
        <v>223185.54629600001</v>
      </c>
      <c r="U120" s="216" t="s">
        <v>307</v>
      </c>
      <c r="V120" s="217" t="s">
        <v>15</v>
      </c>
      <c r="W120" s="215">
        <f t="shared" si="6"/>
        <v>45691.240600000005</v>
      </c>
      <c r="X120" s="216" t="s">
        <v>307</v>
      </c>
      <c r="Y120" s="217" t="s">
        <v>15</v>
      </c>
      <c r="Z120" s="215">
        <v>0</v>
      </c>
      <c r="AA120" s="216" t="s">
        <v>307</v>
      </c>
      <c r="AB120" s="217" t="s">
        <v>15</v>
      </c>
      <c r="AC120" s="215">
        <v>42465.05</v>
      </c>
      <c r="AD120" s="216" t="s">
        <v>307</v>
      </c>
      <c r="AE120" s="217" t="s">
        <v>15</v>
      </c>
      <c r="AF120" s="215">
        <v>3226.1905999999999</v>
      </c>
      <c r="AG120" s="216" t="s">
        <v>307</v>
      </c>
      <c r="AH120" s="217" t="s">
        <v>15</v>
      </c>
      <c r="AI120" s="215" t="s">
        <v>321</v>
      </c>
      <c r="AJ120" s="216" t="s">
        <v>307</v>
      </c>
      <c r="AK120" s="217" t="s">
        <v>15</v>
      </c>
      <c r="AL120" s="215" t="s">
        <v>321</v>
      </c>
      <c r="AM120" s="148" t="s">
        <v>307</v>
      </c>
      <c r="AN120" s="149" t="s">
        <v>15</v>
      </c>
      <c r="AO120" s="160">
        <f t="shared" si="4"/>
        <v>177494.305696</v>
      </c>
      <c r="AP120" s="148" t="s">
        <v>307</v>
      </c>
      <c r="AQ120" s="149" t="s">
        <v>15</v>
      </c>
      <c r="AR120" s="158" t="s">
        <v>321</v>
      </c>
      <c r="AS120" s="148" t="s">
        <v>36</v>
      </c>
      <c r="AT120" s="149" t="s">
        <v>15</v>
      </c>
      <c r="AU120" s="215">
        <v>0</v>
      </c>
      <c r="AV120" s="216" t="s">
        <v>36</v>
      </c>
      <c r="AW120" s="217" t="s">
        <v>15</v>
      </c>
      <c r="AX120" s="215">
        <v>126442.33629600001</v>
      </c>
      <c r="AY120" s="216" t="s">
        <v>307</v>
      </c>
      <c r="AZ120" s="217" t="s">
        <v>15</v>
      </c>
      <c r="BA120" s="215">
        <v>51051.969400000002</v>
      </c>
      <c r="BB120" s="148" t="s">
        <v>307</v>
      </c>
      <c r="BC120" s="149" t="s">
        <v>15</v>
      </c>
      <c r="BD120" s="160">
        <v>244.37</v>
      </c>
      <c r="BE120" s="148" t="s">
        <v>307</v>
      </c>
      <c r="BF120" s="149" t="s">
        <v>15</v>
      </c>
      <c r="BG120" s="158" t="s">
        <v>321</v>
      </c>
      <c r="BH120" s="148" t="s">
        <v>36</v>
      </c>
      <c r="BI120" s="149" t="s">
        <v>15</v>
      </c>
      <c r="BJ120" s="158">
        <v>254009.49</v>
      </c>
      <c r="BK120" s="148" t="s">
        <v>307</v>
      </c>
      <c r="BL120" s="149" t="s">
        <v>15</v>
      </c>
      <c r="BM120" s="158" t="s">
        <v>321</v>
      </c>
      <c r="BN120" s="148" t="s">
        <v>36</v>
      </c>
      <c r="BO120" s="149" t="s">
        <v>15</v>
      </c>
      <c r="BP120" s="158">
        <v>21827</v>
      </c>
      <c r="BQ120" s="148" t="s">
        <v>307</v>
      </c>
      <c r="BR120" s="149" t="s">
        <v>15</v>
      </c>
      <c r="BS120" s="158">
        <v>177456.14</v>
      </c>
      <c r="BT120" s="148" t="s">
        <v>307</v>
      </c>
      <c r="BU120" s="149" t="s">
        <v>15</v>
      </c>
      <c r="BV120" s="158">
        <v>54726.35</v>
      </c>
      <c r="BW120" s="148" t="s">
        <v>307</v>
      </c>
      <c r="BX120" s="149" t="s">
        <v>15</v>
      </c>
      <c r="BY120" s="158">
        <v>244.37</v>
      </c>
      <c r="BZ120" s="148" t="s">
        <v>307</v>
      </c>
      <c r="CA120" s="149" t="s">
        <v>15</v>
      </c>
      <c r="CB120" s="158">
        <v>40446.99</v>
      </c>
      <c r="CC120" s="148" t="s">
        <v>307</v>
      </c>
      <c r="CD120" s="149" t="s">
        <v>15</v>
      </c>
      <c r="CE120" s="170">
        <v>167297.37995500001</v>
      </c>
      <c r="CF120" s="148" t="s">
        <v>307</v>
      </c>
      <c r="CG120" s="149" t="s">
        <v>15</v>
      </c>
      <c r="CH120" s="170">
        <v>127403.47004499999</v>
      </c>
      <c r="CI120" s="148" t="s">
        <v>307</v>
      </c>
      <c r="CJ120" s="149" t="s">
        <v>15</v>
      </c>
      <c r="CK120" s="170">
        <v>175497.16602</v>
      </c>
      <c r="CL120" s="148" t="s">
        <v>307</v>
      </c>
      <c r="CM120" s="149" t="s">
        <v>15</v>
      </c>
      <c r="CN120" s="170">
        <v>119203.68398</v>
      </c>
      <c r="CO120" s="148" t="s">
        <v>307</v>
      </c>
      <c r="CP120" s="149" t="s">
        <v>15</v>
      </c>
      <c r="CQ120" s="158">
        <v>195316.72</v>
      </c>
      <c r="CR120" s="148" t="s">
        <v>307</v>
      </c>
      <c r="CS120" s="84" t="s">
        <v>15</v>
      </c>
      <c r="CT120" s="102"/>
      <c r="CU120" s="102"/>
    </row>
    <row r="121" spans="1:99" ht="12" customHeight="1" x14ac:dyDescent="0.2">
      <c r="A121" s="81" t="s">
        <v>304</v>
      </c>
      <c r="B121" s="160">
        <f t="shared" si="3"/>
        <v>30370.739999999998</v>
      </c>
      <c r="C121" s="148" t="s">
        <v>307</v>
      </c>
      <c r="D121" s="149" t="s">
        <v>15</v>
      </c>
      <c r="E121" s="160">
        <v>22057.64</v>
      </c>
      <c r="F121" s="148" t="s">
        <v>307</v>
      </c>
      <c r="G121" s="149" t="s">
        <v>15</v>
      </c>
      <c r="H121" s="158">
        <v>8191.8</v>
      </c>
      <c r="I121" s="148" t="s">
        <v>307</v>
      </c>
      <c r="J121" s="149" t="s">
        <v>15</v>
      </c>
      <c r="K121" s="158">
        <v>121.3</v>
      </c>
      <c r="L121" s="148" t="s">
        <v>307</v>
      </c>
      <c r="M121" s="149" t="s">
        <v>15</v>
      </c>
      <c r="N121" s="158" t="s">
        <v>321</v>
      </c>
      <c r="O121" s="148" t="s">
        <v>36</v>
      </c>
      <c r="P121" s="149" t="s">
        <v>15</v>
      </c>
      <c r="Q121" s="158">
        <v>35274</v>
      </c>
      <c r="R121" s="148" t="s">
        <v>307</v>
      </c>
      <c r="S121" s="149" t="s">
        <v>15</v>
      </c>
      <c r="T121" s="215">
        <f t="shared" si="5"/>
        <v>235847.36563999997</v>
      </c>
      <c r="U121" s="216" t="s">
        <v>307</v>
      </c>
      <c r="V121" s="217" t="s">
        <v>15</v>
      </c>
      <c r="W121" s="215">
        <f t="shared" si="6"/>
        <v>39388.942150000003</v>
      </c>
      <c r="X121" s="216" t="s">
        <v>307</v>
      </c>
      <c r="Y121" s="217" t="s">
        <v>15</v>
      </c>
      <c r="Z121" s="215">
        <v>0</v>
      </c>
      <c r="AA121" s="216" t="s">
        <v>307</v>
      </c>
      <c r="AB121" s="217" t="s">
        <v>15</v>
      </c>
      <c r="AC121" s="215">
        <v>35320.639999999999</v>
      </c>
      <c r="AD121" s="216" t="s">
        <v>307</v>
      </c>
      <c r="AE121" s="217" t="s">
        <v>15</v>
      </c>
      <c r="AF121" s="215">
        <v>4068.30215</v>
      </c>
      <c r="AG121" s="216" t="s">
        <v>307</v>
      </c>
      <c r="AH121" s="217" t="s">
        <v>15</v>
      </c>
      <c r="AI121" s="215" t="s">
        <v>321</v>
      </c>
      <c r="AJ121" s="216" t="s">
        <v>307</v>
      </c>
      <c r="AK121" s="217" t="s">
        <v>15</v>
      </c>
      <c r="AL121" s="215" t="s">
        <v>321</v>
      </c>
      <c r="AM121" s="148" t="s">
        <v>307</v>
      </c>
      <c r="AN121" s="149" t="s">
        <v>15</v>
      </c>
      <c r="AO121" s="160">
        <f t="shared" si="4"/>
        <v>196458.42348999996</v>
      </c>
      <c r="AP121" s="148" t="s">
        <v>307</v>
      </c>
      <c r="AQ121" s="149" t="s">
        <v>15</v>
      </c>
      <c r="AR121" s="158" t="s">
        <v>321</v>
      </c>
      <c r="AS121" s="148" t="s">
        <v>36</v>
      </c>
      <c r="AT121" s="149" t="s">
        <v>15</v>
      </c>
      <c r="AU121" s="215">
        <v>0</v>
      </c>
      <c r="AV121" s="216" t="s">
        <v>36</v>
      </c>
      <c r="AW121" s="217" t="s">
        <v>15</v>
      </c>
      <c r="AX121" s="215">
        <v>144668.92563999997</v>
      </c>
      <c r="AY121" s="216" t="s">
        <v>307</v>
      </c>
      <c r="AZ121" s="217" t="s">
        <v>15</v>
      </c>
      <c r="BA121" s="215">
        <v>51789.497849999992</v>
      </c>
      <c r="BB121" s="148" t="s">
        <v>307</v>
      </c>
      <c r="BC121" s="149" t="s">
        <v>15</v>
      </c>
      <c r="BD121" s="160">
        <v>258.97000000000003</v>
      </c>
      <c r="BE121" s="148" t="s">
        <v>307</v>
      </c>
      <c r="BF121" s="149" t="s">
        <v>15</v>
      </c>
      <c r="BG121" s="158" t="s">
        <v>321</v>
      </c>
      <c r="BH121" s="148" t="s">
        <v>36</v>
      </c>
      <c r="BI121" s="149" t="s">
        <v>15</v>
      </c>
      <c r="BJ121" s="158">
        <v>266218.11</v>
      </c>
      <c r="BK121" s="148" t="s">
        <v>307</v>
      </c>
      <c r="BL121" s="149" t="s">
        <v>15</v>
      </c>
      <c r="BM121" s="158" t="s">
        <v>321</v>
      </c>
      <c r="BN121" s="148" t="s">
        <v>36</v>
      </c>
      <c r="BO121" s="149" t="s">
        <v>15</v>
      </c>
      <c r="BP121" s="158">
        <v>22057.64</v>
      </c>
      <c r="BQ121" s="148" t="s">
        <v>307</v>
      </c>
      <c r="BR121" s="149" t="s">
        <v>15</v>
      </c>
      <c r="BS121" s="158">
        <v>188181.34</v>
      </c>
      <c r="BT121" s="148" t="s">
        <v>307</v>
      </c>
      <c r="BU121" s="149" t="s">
        <v>15</v>
      </c>
      <c r="BV121" s="158">
        <v>55979.13</v>
      </c>
      <c r="BW121" s="148" t="s">
        <v>307</v>
      </c>
      <c r="BX121" s="149" t="s">
        <v>15</v>
      </c>
      <c r="BY121" s="158">
        <v>258.97000000000003</v>
      </c>
      <c r="BZ121" s="148" t="s">
        <v>307</v>
      </c>
      <c r="CA121" s="149" t="s">
        <v>15</v>
      </c>
      <c r="CB121" s="158">
        <v>35274</v>
      </c>
      <c r="CC121" s="148" t="s">
        <v>307</v>
      </c>
      <c r="CD121" s="149" t="s">
        <v>15</v>
      </c>
      <c r="CE121" s="170">
        <v>160789.37</v>
      </c>
      <c r="CF121" s="148" t="s">
        <v>307</v>
      </c>
      <c r="CG121" s="149" t="s">
        <v>15</v>
      </c>
      <c r="CH121" s="170">
        <v>140961.70999999996</v>
      </c>
      <c r="CI121" s="148" t="s">
        <v>307</v>
      </c>
      <c r="CJ121" s="149" t="s">
        <v>15</v>
      </c>
      <c r="CK121" s="170">
        <v>173728.58</v>
      </c>
      <c r="CL121" s="148" t="s">
        <v>307</v>
      </c>
      <c r="CM121" s="149" t="s">
        <v>15</v>
      </c>
      <c r="CN121" s="170">
        <v>128022.5</v>
      </c>
      <c r="CO121" s="148" t="s">
        <v>307</v>
      </c>
      <c r="CP121" s="149" t="s">
        <v>15</v>
      </c>
      <c r="CQ121" s="158">
        <v>207357.22</v>
      </c>
      <c r="CR121" s="148" t="s">
        <v>307</v>
      </c>
      <c r="CS121" s="84" t="s">
        <v>15</v>
      </c>
      <c r="CT121" s="102"/>
      <c r="CU121" s="102"/>
    </row>
    <row r="122" spans="1:99" ht="12" customHeight="1" x14ac:dyDescent="0.2">
      <c r="A122" s="81" t="s">
        <v>317</v>
      </c>
      <c r="B122" s="160">
        <f t="shared" si="3"/>
        <v>31085.79</v>
      </c>
      <c r="C122" s="148" t="s">
        <v>307</v>
      </c>
      <c r="D122" s="149" t="s">
        <v>15</v>
      </c>
      <c r="E122" s="160">
        <v>21533.97</v>
      </c>
      <c r="F122" s="148" t="s">
        <v>307</v>
      </c>
      <c r="G122" s="149" t="s">
        <v>15</v>
      </c>
      <c r="H122" s="158">
        <v>9169.23</v>
      </c>
      <c r="I122" s="148" t="s">
        <v>307</v>
      </c>
      <c r="J122" s="149" t="s">
        <v>15</v>
      </c>
      <c r="K122" s="158">
        <v>382.59</v>
      </c>
      <c r="L122" s="148" t="s">
        <v>307</v>
      </c>
      <c r="M122" s="149" t="s">
        <v>15</v>
      </c>
      <c r="N122" s="158" t="s">
        <v>321</v>
      </c>
      <c r="O122" s="148" t="s">
        <v>36</v>
      </c>
      <c r="P122" s="149" t="s">
        <v>15</v>
      </c>
      <c r="Q122" s="158">
        <v>43890.26</v>
      </c>
      <c r="R122" s="148" t="s">
        <v>307</v>
      </c>
      <c r="S122" s="149" t="s">
        <v>15</v>
      </c>
      <c r="T122" s="215">
        <f t="shared" si="5"/>
        <v>235799.52695</v>
      </c>
      <c r="U122" s="216" t="s">
        <v>307</v>
      </c>
      <c r="V122" s="217" t="s">
        <v>15</v>
      </c>
      <c r="W122" s="215">
        <f t="shared" si="6"/>
        <v>25303.0802</v>
      </c>
      <c r="X122" s="216" t="s">
        <v>307</v>
      </c>
      <c r="Y122" s="217" t="s">
        <v>15</v>
      </c>
      <c r="Z122" s="215">
        <v>0</v>
      </c>
      <c r="AA122" s="216" t="s">
        <v>307</v>
      </c>
      <c r="AB122" s="217" t="s">
        <v>15</v>
      </c>
      <c r="AC122" s="215">
        <v>21083</v>
      </c>
      <c r="AD122" s="216" t="s">
        <v>307</v>
      </c>
      <c r="AE122" s="217" t="s">
        <v>15</v>
      </c>
      <c r="AF122" s="215">
        <v>4220.0801999999994</v>
      </c>
      <c r="AG122" s="216" t="s">
        <v>307</v>
      </c>
      <c r="AH122" s="217" t="s">
        <v>15</v>
      </c>
      <c r="AI122" s="215" t="s">
        <v>321</v>
      </c>
      <c r="AJ122" s="216" t="s">
        <v>307</v>
      </c>
      <c r="AK122" s="217" t="s">
        <v>15</v>
      </c>
      <c r="AL122" s="215" t="s">
        <v>321</v>
      </c>
      <c r="AM122" s="148" t="s">
        <v>307</v>
      </c>
      <c r="AN122" s="149" t="s">
        <v>15</v>
      </c>
      <c r="AO122" s="160">
        <f t="shared" si="4"/>
        <v>210496.44675</v>
      </c>
      <c r="AP122" s="148" t="s">
        <v>307</v>
      </c>
      <c r="AQ122" s="149" t="s">
        <v>15</v>
      </c>
      <c r="AR122" s="158" t="s">
        <v>321</v>
      </c>
      <c r="AS122" s="148" t="s">
        <v>36</v>
      </c>
      <c r="AT122" s="149" t="s">
        <v>15</v>
      </c>
      <c r="AU122" s="215">
        <v>0</v>
      </c>
      <c r="AV122" s="216" t="s">
        <v>36</v>
      </c>
      <c r="AW122" s="217" t="s">
        <v>15</v>
      </c>
      <c r="AX122" s="215">
        <v>160354.72695000001</v>
      </c>
      <c r="AY122" s="216" t="s">
        <v>307</v>
      </c>
      <c r="AZ122" s="217" t="s">
        <v>15</v>
      </c>
      <c r="BA122" s="215">
        <v>50141.719800000006</v>
      </c>
      <c r="BB122" s="148" t="s">
        <v>307</v>
      </c>
      <c r="BC122" s="149" t="s">
        <v>15</v>
      </c>
      <c r="BD122" s="160">
        <v>271.37</v>
      </c>
      <c r="BE122" s="148" t="s">
        <v>307</v>
      </c>
      <c r="BF122" s="149" t="s">
        <v>15</v>
      </c>
      <c r="BG122" s="158" t="s">
        <v>321</v>
      </c>
      <c r="BH122" s="148" t="s">
        <v>36</v>
      </c>
      <c r="BI122" s="149" t="s">
        <v>15</v>
      </c>
      <c r="BJ122" s="158">
        <v>266885.40999999997</v>
      </c>
      <c r="BK122" s="148" t="s">
        <v>307</v>
      </c>
      <c r="BL122" s="149" t="s">
        <v>15</v>
      </c>
      <c r="BM122" s="158" t="s">
        <v>321</v>
      </c>
      <c r="BN122" s="148" t="s">
        <v>36</v>
      </c>
      <c r="BO122" s="149" t="s">
        <v>15</v>
      </c>
      <c r="BP122" s="158">
        <v>21533.97</v>
      </c>
      <c r="BQ122" s="148" t="s">
        <v>307</v>
      </c>
      <c r="BR122" s="149" t="s">
        <v>15</v>
      </c>
      <c r="BS122" s="158">
        <v>190607.07</v>
      </c>
      <c r="BT122" s="148" t="s">
        <v>307</v>
      </c>
      <c r="BU122" s="149" t="s">
        <v>15</v>
      </c>
      <c r="BV122" s="158">
        <v>54744.37</v>
      </c>
      <c r="BW122" s="148" t="s">
        <v>307</v>
      </c>
      <c r="BX122" s="149" t="s">
        <v>15</v>
      </c>
      <c r="BY122" s="158">
        <v>271.37</v>
      </c>
      <c r="BZ122" s="148" t="s">
        <v>307</v>
      </c>
      <c r="CA122" s="149" t="s">
        <v>15</v>
      </c>
      <c r="CB122" s="158">
        <v>43890.26</v>
      </c>
      <c r="CC122" s="148" t="s">
        <v>307</v>
      </c>
      <c r="CD122" s="149" t="s">
        <v>15</v>
      </c>
      <c r="CE122" s="170">
        <v>171558.74691400005</v>
      </c>
      <c r="CF122" s="148" t="s">
        <v>307</v>
      </c>
      <c r="CG122" s="149" t="s">
        <v>15</v>
      </c>
      <c r="CH122" s="170">
        <v>139488.29308599999</v>
      </c>
      <c r="CI122" s="148" t="s">
        <v>307</v>
      </c>
      <c r="CJ122" s="149" t="s">
        <v>15</v>
      </c>
      <c r="CK122" s="170">
        <v>183877.61641000005</v>
      </c>
      <c r="CL122" s="148" t="s">
        <v>307</v>
      </c>
      <c r="CM122" s="149" t="s">
        <v>15</v>
      </c>
      <c r="CN122" s="170">
        <v>127169.42358999999</v>
      </c>
      <c r="CO122" s="148" t="s">
        <v>307</v>
      </c>
      <c r="CP122" s="149" t="s">
        <v>15</v>
      </c>
      <c r="CQ122" s="158">
        <v>212161.16</v>
      </c>
      <c r="CR122" s="148" t="s">
        <v>307</v>
      </c>
      <c r="CS122" s="84" t="s">
        <v>15</v>
      </c>
      <c r="CT122" s="102"/>
      <c r="CU122" s="102"/>
    </row>
    <row r="123" spans="1:99" ht="12" customHeight="1" x14ac:dyDescent="0.2">
      <c r="A123" s="81" t="s">
        <v>318</v>
      </c>
      <c r="B123" s="160">
        <f t="shared" si="3"/>
        <v>34114.800000000003</v>
      </c>
      <c r="C123" s="148" t="s">
        <v>307</v>
      </c>
      <c r="D123" s="149" t="s">
        <v>15</v>
      </c>
      <c r="E123" s="160">
        <v>23387.98</v>
      </c>
      <c r="F123" s="148" t="s">
        <v>307</v>
      </c>
      <c r="G123" s="149" t="s">
        <v>15</v>
      </c>
      <c r="H123" s="158">
        <v>10378.93</v>
      </c>
      <c r="I123" s="148" t="s">
        <v>307</v>
      </c>
      <c r="J123" s="149" t="s">
        <v>15</v>
      </c>
      <c r="K123" s="158">
        <v>347.89</v>
      </c>
      <c r="L123" s="148" t="s">
        <v>307</v>
      </c>
      <c r="M123" s="149" t="s">
        <v>15</v>
      </c>
      <c r="N123" s="158" t="s">
        <v>321</v>
      </c>
      <c r="O123" s="148" t="s">
        <v>36</v>
      </c>
      <c r="P123" s="149" t="s">
        <v>15</v>
      </c>
      <c r="Q123" s="158">
        <v>42757.48</v>
      </c>
      <c r="R123" s="148" t="s">
        <v>307</v>
      </c>
      <c r="S123" s="149" t="s">
        <v>15</v>
      </c>
      <c r="T123" s="215">
        <f t="shared" si="5"/>
        <v>237210.87952999995</v>
      </c>
      <c r="U123" s="216" t="s">
        <v>307</v>
      </c>
      <c r="V123" s="217" t="s">
        <v>15</v>
      </c>
      <c r="W123" s="215">
        <f t="shared" si="6"/>
        <v>19524.831900000001</v>
      </c>
      <c r="X123" s="216" t="s">
        <v>307</v>
      </c>
      <c r="Y123" s="217" t="s">
        <v>15</v>
      </c>
      <c r="Z123" s="215">
        <v>0</v>
      </c>
      <c r="AA123" s="216" t="s">
        <v>307</v>
      </c>
      <c r="AB123" s="217" t="s">
        <v>15</v>
      </c>
      <c r="AC123" s="215">
        <v>15296.67</v>
      </c>
      <c r="AD123" s="216" t="s">
        <v>307</v>
      </c>
      <c r="AE123" s="217" t="s">
        <v>15</v>
      </c>
      <c r="AF123" s="215">
        <v>4228.1619000000001</v>
      </c>
      <c r="AG123" s="216" t="s">
        <v>307</v>
      </c>
      <c r="AH123" s="217" t="s">
        <v>15</v>
      </c>
      <c r="AI123" s="215" t="s">
        <v>321</v>
      </c>
      <c r="AJ123" s="216" t="s">
        <v>307</v>
      </c>
      <c r="AK123" s="217" t="s">
        <v>15</v>
      </c>
      <c r="AL123" s="215" t="s">
        <v>321</v>
      </c>
      <c r="AM123" s="148" t="s">
        <v>307</v>
      </c>
      <c r="AN123" s="149" t="s">
        <v>15</v>
      </c>
      <c r="AO123" s="160">
        <f t="shared" si="4"/>
        <v>217686.04762999996</v>
      </c>
      <c r="AP123" s="148" t="s">
        <v>307</v>
      </c>
      <c r="AQ123" s="149" t="s">
        <v>15</v>
      </c>
      <c r="AR123" s="158" t="s">
        <v>321</v>
      </c>
      <c r="AS123" s="148" t="s">
        <v>36</v>
      </c>
      <c r="AT123" s="149" t="s">
        <v>15</v>
      </c>
      <c r="AU123" s="215">
        <v>0</v>
      </c>
      <c r="AV123" s="216" t="s">
        <v>36</v>
      </c>
      <c r="AW123" s="217" t="s">
        <v>15</v>
      </c>
      <c r="AX123" s="215">
        <v>167550.70952999996</v>
      </c>
      <c r="AY123" s="216" t="s">
        <v>307</v>
      </c>
      <c r="AZ123" s="217" t="s">
        <v>15</v>
      </c>
      <c r="BA123" s="215">
        <v>50135.338100000001</v>
      </c>
      <c r="BB123" s="148" t="s">
        <v>307</v>
      </c>
      <c r="BC123" s="149" t="s">
        <v>15</v>
      </c>
      <c r="BD123" s="160">
        <v>296.17</v>
      </c>
      <c r="BE123" s="148" t="s">
        <v>307</v>
      </c>
      <c r="BF123" s="149" t="s">
        <v>15</v>
      </c>
      <c r="BG123" s="158" t="s">
        <v>321</v>
      </c>
      <c r="BH123" s="148" t="s">
        <v>36</v>
      </c>
      <c r="BI123" s="149" t="s">
        <v>15</v>
      </c>
      <c r="BJ123" s="158">
        <v>271325.63</v>
      </c>
      <c r="BK123" s="148" t="s">
        <v>307</v>
      </c>
      <c r="BL123" s="149" t="s">
        <v>15</v>
      </c>
      <c r="BM123" s="158" t="s">
        <v>321</v>
      </c>
      <c r="BN123" s="148" t="s">
        <v>36</v>
      </c>
      <c r="BO123" s="149" t="s">
        <v>15</v>
      </c>
      <c r="BP123" s="158">
        <v>23387.98</v>
      </c>
      <c r="BQ123" s="148" t="s">
        <v>307</v>
      </c>
      <c r="BR123" s="149" t="s">
        <v>15</v>
      </c>
      <c r="BS123" s="158">
        <v>193226.23</v>
      </c>
      <c r="BT123" s="148" t="s">
        <v>307</v>
      </c>
      <c r="BU123" s="149" t="s">
        <v>15</v>
      </c>
      <c r="BV123" s="158">
        <v>54711.42</v>
      </c>
      <c r="BW123" s="148" t="s">
        <v>307</v>
      </c>
      <c r="BX123" s="149" t="s">
        <v>15</v>
      </c>
      <c r="BY123" s="158">
        <v>296.17</v>
      </c>
      <c r="BZ123" s="148" t="s">
        <v>307</v>
      </c>
      <c r="CA123" s="149" t="s">
        <v>15</v>
      </c>
      <c r="CB123" s="158">
        <v>42757.48</v>
      </c>
      <c r="CC123" s="148" t="s">
        <v>307</v>
      </c>
      <c r="CD123" s="149" t="s">
        <v>15</v>
      </c>
      <c r="CE123" s="170">
        <v>175664.90453000006</v>
      </c>
      <c r="CF123" s="148" t="s">
        <v>307</v>
      </c>
      <c r="CG123" s="149" t="s">
        <v>15</v>
      </c>
      <c r="CH123" s="170">
        <v>138714.37546999997</v>
      </c>
      <c r="CI123" s="148" t="s">
        <v>307</v>
      </c>
      <c r="CJ123" s="149" t="s">
        <v>15</v>
      </c>
      <c r="CK123" s="170">
        <v>188063.54526000001</v>
      </c>
      <c r="CL123" s="148" t="s">
        <v>307</v>
      </c>
      <c r="CM123" s="149" t="s">
        <v>15</v>
      </c>
      <c r="CN123" s="170">
        <v>126315.73474000001</v>
      </c>
      <c r="CO123" s="148" t="s">
        <v>307</v>
      </c>
      <c r="CP123" s="149" t="s">
        <v>15</v>
      </c>
      <c r="CQ123" s="158">
        <v>211896.57</v>
      </c>
      <c r="CR123" s="148" t="s">
        <v>307</v>
      </c>
      <c r="CS123" s="84" t="s">
        <v>15</v>
      </c>
      <c r="CT123" s="102"/>
      <c r="CU123" s="102"/>
    </row>
    <row r="124" spans="1:99" ht="12" customHeight="1" x14ac:dyDescent="0.2">
      <c r="A124" s="81" t="s">
        <v>319</v>
      </c>
      <c r="B124" s="160">
        <f t="shared" si="3"/>
        <v>36471.713300000003</v>
      </c>
      <c r="C124" s="148" t="s">
        <v>307</v>
      </c>
      <c r="D124" s="149" t="s">
        <v>15</v>
      </c>
      <c r="E124" s="160">
        <v>24923.7</v>
      </c>
      <c r="F124" s="148" t="s">
        <v>307</v>
      </c>
      <c r="G124" s="149" t="s">
        <v>15</v>
      </c>
      <c r="H124" s="158">
        <v>11205.023300000001</v>
      </c>
      <c r="I124" s="148" t="s">
        <v>307</v>
      </c>
      <c r="J124" s="149" t="s">
        <v>15</v>
      </c>
      <c r="K124" s="158">
        <v>342.99</v>
      </c>
      <c r="L124" s="148" t="s">
        <v>307</v>
      </c>
      <c r="M124" s="149" t="s">
        <v>15</v>
      </c>
      <c r="N124" s="158" t="s">
        <v>321</v>
      </c>
      <c r="O124" s="148" t="s">
        <v>36</v>
      </c>
      <c r="P124" s="149" t="s">
        <v>15</v>
      </c>
      <c r="Q124" s="158">
        <v>50913.27</v>
      </c>
      <c r="R124" s="148" t="s">
        <v>307</v>
      </c>
      <c r="S124" s="149" t="s">
        <v>15</v>
      </c>
      <c r="T124" s="215">
        <f t="shared" si="5"/>
        <v>236466.576703</v>
      </c>
      <c r="U124" s="216" t="s">
        <v>307</v>
      </c>
      <c r="V124" s="217" t="s">
        <v>15</v>
      </c>
      <c r="W124" s="215">
        <f t="shared" si="6"/>
        <v>25065.658530000001</v>
      </c>
      <c r="X124" s="216" t="s">
        <v>307</v>
      </c>
      <c r="Y124" s="217" t="s">
        <v>15</v>
      </c>
      <c r="Z124" s="215">
        <v>0</v>
      </c>
      <c r="AA124" s="216" t="s">
        <v>307</v>
      </c>
      <c r="AB124" s="217" t="s">
        <v>15</v>
      </c>
      <c r="AC124" s="215">
        <v>16020.6</v>
      </c>
      <c r="AD124" s="216" t="s">
        <v>307</v>
      </c>
      <c r="AE124" s="217" t="s">
        <v>15</v>
      </c>
      <c r="AF124" s="215">
        <v>9045.0585299999984</v>
      </c>
      <c r="AG124" s="216" t="s">
        <v>307</v>
      </c>
      <c r="AH124" s="217" t="s">
        <v>15</v>
      </c>
      <c r="AI124" s="215" t="s">
        <v>321</v>
      </c>
      <c r="AJ124" s="216" t="s">
        <v>307</v>
      </c>
      <c r="AK124" s="217" t="s">
        <v>15</v>
      </c>
      <c r="AL124" s="215" t="s">
        <v>321</v>
      </c>
      <c r="AM124" s="148" t="s">
        <v>307</v>
      </c>
      <c r="AN124" s="149" t="s">
        <v>15</v>
      </c>
      <c r="AO124" s="160">
        <f t="shared" si="4"/>
        <v>211400.91817299998</v>
      </c>
      <c r="AP124" s="148" t="s">
        <v>307</v>
      </c>
      <c r="AQ124" s="149" t="s">
        <v>15</v>
      </c>
      <c r="AR124" s="158" t="s">
        <v>321</v>
      </c>
      <c r="AS124" s="148" t="s">
        <v>36</v>
      </c>
      <c r="AT124" s="149" t="s">
        <v>15</v>
      </c>
      <c r="AU124" s="215">
        <v>0</v>
      </c>
      <c r="AV124" s="216" t="s">
        <v>36</v>
      </c>
      <c r="AW124" s="217" t="s">
        <v>15</v>
      </c>
      <c r="AX124" s="215">
        <v>167724.37670299999</v>
      </c>
      <c r="AY124" s="216" t="s">
        <v>307</v>
      </c>
      <c r="AZ124" s="217" t="s">
        <v>15</v>
      </c>
      <c r="BA124" s="215">
        <v>43676.541469999996</v>
      </c>
      <c r="BB124" s="148" t="s">
        <v>307</v>
      </c>
      <c r="BC124" s="149" t="s">
        <v>15</v>
      </c>
      <c r="BD124" s="160">
        <v>305.77</v>
      </c>
      <c r="BE124" s="148" t="s">
        <v>307</v>
      </c>
      <c r="BF124" s="149" t="s">
        <v>15</v>
      </c>
      <c r="BG124" s="158" t="s">
        <v>321</v>
      </c>
      <c r="BH124" s="148" t="s">
        <v>36</v>
      </c>
      <c r="BI124" s="149" t="s">
        <v>15</v>
      </c>
      <c r="BJ124" s="158">
        <v>272938.33176999999</v>
      </c>
      <c r="BK124" s="148" t="s">
        <v>307</v>
      </c>
      <c r="BL124" s="149" t="s">
        <v>15</v>
      </c>
      <c r="BM124" s="158" t="s">
        <v>321</v>
      </c>
      <c r="BN124" s="148" t="s">
        <v>36</v>
      </c>
      <c r="BO124" s="149" t="s">
        <v>15</v>
      </c>
      <c r="BP124" s="158">
        <v>24923.7</v>
      </c>
      <c r="BQ124" s="148" t="s">
        <v>307</v>
      </c>
      <c r="BR124" s="149" t="s">
        <v>15</v>
      </c>
      <c r="BS124" s="158">
        <v>194950.07177000001</v>
      </c>
      <c r="BT124" s="148" t="s">
        <v>307</v>
      </c>
      <c r="BU124" s="149" t="s">
        <v>15</v>
      </c>
      <c r="BV124" s="158">
        <v>53064.56</v>
      </c>
      <c r="BW124" s="148" t="s">
        <v>307</v>
      </c>
      <c r="BX124" s="149" t="s">
        <v>15</v>
      </c>
      <c r="BY124" s="158">
        <v>305.77</v>
      </c>
      <c r="BZ124" s="148" t="s">
        <v>307</v>
      </c>
      <c r="CA124" s="149" t="s">
        <v>15</v>
      </c>
      <c r="CB124" s="158">
        <v>50913.27</v>
      </c>
      <c r="CC124" s="148" t="s">
        <v>307</v>
      </c>
      <c r="CD124" s="149" t="s">
        <v>15</v>
      </c>
      <c r="CE124" s="170">
        <v>188543.96311300003</v>
      </c>
      <c r="CF124" s="148" t="s">
        <v>307</v>
      </c>
      <c r="CG124" s="149" t="s">
        <v>15</v>
      </c>
      <c r="CH124" s="170">
        <v>135613.40865399997</v>
      </c>
      <c r="CI124" s="148" t="s">
        <v>307</v>
      </c>
      <c r="CJ124" s="149" t="s">
        <v>15</v>
      </c>
      <c r="CK124" s="170">
        <v>197408.28989700001</v>
      </c>
      <c r="CL124" s="148" t="s">
        <v>307</v>
      </c>
      <c r="CM124" s="149" t="s">
        <v>15</v>
      </c>
      <c r="CN124" s="170">
        <v>126749.08187000001</v>
      </c>
      <c r="CO124" s="148" t="s">
        <v>307</v>
      </c>
      <c r="CP124" s="149" t="s">
        <v>15</v>
      </c>
      <c r="CQ124" s="158">
        <v>219105.55</v>
      </c>
      <c r="CR124" s="148" t="s">
        <v>307</v>
      </c>
      <c r="CS124" s="84" t="s">
        <v>15</v>
      </c>
      <c r="CT124" s="102"/>
      <c r="CU124" s="102"/>
    </row>
    <row r="125" spans="1:99" ht="12" customHeight="1" x14ac:dyDescent="0.2">
      <c r="A125" s="81" t="s">
        <v>320</v>
      </c>
      <c r="B125" s="160">
        <f t="shared" si="3"/>
        <v>36904.264569999999</v>
      </c>
      <c r="C125" s="148" t="s">
        <v>307</v>
      </c>
      <c r="D125" s="149" t="s">
        <v>15</v>
      </c>
      <c r="E125" s="160">
        <v>25761.56</v>
      </c>
      <c r="F125" s="148" t="s">
        <v>307</v>
      </c>
      <c r="G125" s="149" t="s">
        <v>15</v>
      </c>
      <c r="H125" s="158">
        <v>10958.44457</v>
      </c>
      <c r="I125" s="148" t="s">
        <v>307</v>
      </c>
      <c r="J125" s="149" t="s">
        <v>15</v>
      </c>
      <c r="K125" s="158">
        <v>184.26</v>
      </c>
      <c r="L125" s="148" t="s">
        <v>307</v>
      </c>
      <c r="M125" s="149" t="s">
        <v>15</v>
      </c>
      <c r="N125" s="158" t="s">
        <v>321</v>
      </c>
      <c r="O125" s="148" t="s">
        <v>36</v>
      </c>
      <c r="P125" s="149" t="s">
        <v>15</v>
      </c>
      <c r="Q125" s="158">
        <v>49950.04</v>
      </c>
      <c r="R125" s="148" t="s">
        <v>307</v>
      </c>
      <c r="S125" s="149" t="s">
        <v>15</v>
      </c>
      <c r="T125" s="215">
        <f t="shared" si="5"/>
        <v>249468.75543499997</v>
      </c>
      <c r="U125" s="216" t="s">
        <v>307</v>
      </c>
      <c r="V125" s="217" t="s">
        <v>15</v>
      </c>
      <c r="W125" s="215">
        <f t="shared" si="6"/>
        <v>24394.9</v>
      </c>
      <c r="X125" s="216" t="s">
        <v>307</v>
      </c>
      <c r="Y125" s="217" t="s">
        <v>15</v>
      </c>
      <c r="Z125" s="215">
        <v>0</v>
      </c>
      <c r="AA125" s="216" t="s">
        <v>307</v>
      </c>
      <c r="AB125" s="217" t="s">
        <v>15</v>
      </c>
      <c r="AC125" s="215">
        <v>16020.6</v>
      </c>
      <c r="AD125" s="216" t="s">
        <v>307</v>
      </c>
      <c r="AE125" s="217" t="s">
        <v>15</v>
      </c>
      <c r="AF125" s="215">
        <v>8374.2999999999993</v>
      </c>
      <c r="AG125" s="216" t="s">
        <v>307</v>
      </c>
      <c r="AH125" s="217" t="s">
        <v>15</v>
      </c>
      <c r="AI125" s="215" t="s">
        <v>321</v>
      </c>
      <c r="AJ125" s="216" t="s">
        <v>307</v>
      </c>
      <c r="AK125" s="217" t="s">
        <v>15</v>
      </c>
      <c r="AL125" s="215" t="s">
        <v>321</v>
      </c>
      <c r="AM125" s="148" t="s">
        <v>307</v>
      </c>
      <c r="AN125" s="149" t="s">
        <v>15</v>
      </c>
      <c r="AO125" s="160">
        <f t="shared" si="4"/>
        <v>225073.85543499998</v>
      </c>
      <c r="AP125" s="148" t="s">
        <v>307</v>
      </c>
      <c r="AQ125" s="149" t="s">
        <v>15</v>
      </c>
      <c r="AR125" s="158" t="s">
        <v>321</v>
      </c>
      <c r="AS125" s="148" t="s">
        <v>36</v>
      </c>
      <c r="AT125" s="149" t="s">
        <v>15</v>
      </c>
      <c r="AU125" s="215">
        <v>0</v>
      </c>
      <c r="AV125" s="216" t="s">
        <v>36</v>
      </c>
      <c r="AW125" s="217" t="s">
        <v>15</v>
      </c>
      <c r="AX125" s="215">
        <v>180665.25543499997</v>
      </c>
      <c r="AY125" s="216" t="s">
        <v>307</v>
      </c>
      <c r="AZ125" s="217" t="s">
        <v>15</v>
      </c>
      <c r="BA125" s="215">
        <v>44408.599999999991</v>
      </c>
      <c r="BB125" s="148" t="s">
        <v>307</v>
      </c>
      <c r="BC125" s="149" t="s">
        <v>15</v>
      </c>
      <c r="BD125" s="160">
        <v>303.17</v>
      </c>
      <c r="BE125" s="148" t="s">
        <v>307</v>
      </c>
      <c r="BF125" s="149" t="s">
        <v>15</v>
      </c>
      <c r="BG125" s="158" t="s">
        <v>321</v>
      </c>
      <c r="BH125" s="148" t="s">
        <v>36</v>
      </c>
      <c r="BI125" s="149" t="s">
        <v>15</v>
      </c>
      <c r="BJ125" s="158">
        <v>286373.06712999998</v>
      </c>
      <c r="BK125" s="148" t="s">
        <v>307</v>
      </c>
      <c r="BL125" s="149" t="s">
        <v>15</v>
      </c>
      <c r="BM125" s="158" t="s">
        <v>321</v>
      </c>
      <c r="BN125" s="148" t="s">
        <v>36</v>
      </c>
      <c r="BO125" s="149" t="s">
        <v>15</v>
      </c>
      <c r="BP125" s="158">
        <v>25761.56</v>
      </c>
      <c r="BQ125" s="148" t="s">
        <v>307</v>
      </c>
      <c r="BR125" s="149" t="s">
        <v>15</v>
      </c>
      <c r="BS125" s="158">
        <v>207644.44712999999</v>
      </c>
      <c r="BT125" s="148" t="s">
        <v>307</v>
      </c>
      <c r="BU125" s="149" t="s">
        <v>15</v>
      </c>
      <c r="BV125" s="158">
        <v>52967.06</v>
      </c>
      <c r="BW125" s="148" t="s">
        <v>307</v>
      </c>
      <c r="BX125" s="149" t="s">
        <v>15</v>
      </c>
      <c r="BY125" s="158">
        <v>303.17</v>
      </c>
      <c r="BZ125" s="148" t="s">
        <v>307</v>
      </c>
      <c r="CA125" s="149" t="s">
        <v>15</v>
      </c>
      <c r="CB125" s="158">
        <v>49950.04</v>
      </c>
      <c r="CC125" s="148" t="s">
        <v>307</v>
      </c>
      <c r="CD125" s="149" t="s">
        <v>15</v>
      </c>
      <c r="CE125" s="170">
        <v>193315.10015200009</v>
      </c>
      <c r="CF125" s="148" t="s">
        <v>307</v>
      </c>
      <c r="CG125" s="149" t="s">
        <v>15</v>
      </c>
      <c r="CH125" s="170">
        <v>143311.17697699997</v>
      </c>
      <c r="CI125" s="148" t="s">
        <v>307</v>
      </c>
      <c r="CJ125" s="149" t="s">
        <v>15</v>
      </c>
      <c r="CK125" s="170">
        <v>204038.02428400007</v>
      </c>
      <c r="CL125" s="148" t="s">
        <v>307</v>
      </c>
      <c r="CM125" s="149" t="s">
        <v>15</v>
      </c>
      <c r="CN125" s="170">
        <v>132588.25284499998</v>
      </c>
      <c r="CO125" s="148" t="s">
        <v>307</v>
      </c>
      <c r="CP125" s="149" t="s">
        <v>15</v>
      </c>
      <c r="CQ125" s="158">
        <v>225533.63</v>
      </c>
      <c r="CR125" s="148" t="s">
        <v>307</v>
      </c>
      <c r="CS125" s="84" t="s">
        <v>15</v>
      </c>
      <c r="CT125" s="102"/>
      <c r="CU125" s="102"/>
    </row>
    <row r="126" spans="1:99" ht="12" customHeight="1" x14ac:dyDescent="0.2">
      <c r="A126" s="81" t="s">
        <v>410</v>
      </c>
      <c r="B126" s="160">
        <f t="shared" si="3"/>
        <v>39629.125390000001</v>
      </c>
      <c r="C126" s="148" t="s">
        <v>307</v>
      </c>
      <c r="D126" s="149" t="s">
        <v>15</v>
      </c>
      <c r="E126" s="160">
        <v>28216.9</v>
      </c>
      <c r="F126" s="148" t="s">
        <v>307</v>
      </c>
      <c r="G126" s="149" t="s">
        <v>15</v>
      </c>
      <c r="H126" s="158">
        <v>10989.39539</v>
      </c>
      <c r="I126" s="148" t="s">
        <v>307</v>
      </c>
      <c r="J126" s="149" t="s">
        <v>15</v>
      </c>
      <c r="K126" s="158">
        <v>422.83</v>
      </c>
      <c r="L126" s="148" t="s">
        <v>307</v>
      </c>
      <c r="M126" s="149" t="s">
        <v>15</v>
      </c>
      <c r="N126" s="158" t="s">
        <v>321</v>
      </c>
      <c r="O126" s="148" t="s">
        <v>36</v>
      </c>
      <c r="P126" s="149" t="s">
        <v>15</v>
      </c>
      <c r="Q126" s="158">
        <v>54825.41</v>
      </c>
      <c r="R126" s="148" t="s">
        <v>307</v>
      </c>
      <c r="S126" s="149" t="s">
        <v>15</v>
      </c>
      <c r="T126" s="215">
        <f t="shared" si="5"/>
        <v>255751.01460899998</v>
      </c>
      <c r="U126" s="216" t="s">
        <v>307</v>
      </c>
      <c r="V126" s="217" t="s">
        <v>15</v>
      </c>
      <c r="W126" s="215">
        <f t="shared" si="6"/>
        <v>33599.452279999998</v>
      </c>
      <c r="X126" s="216" t="s">
        <v>307</v>
      </c>
      <c r="Y126" s="217" t="s">
        <v>15</v>
      </c>
      <c r="Z126" s="215">
        <v>0</v>
      </c>
      <c r="AA126" s="216" t="s">
        <v>307</v>
      </c>
      <c r="AB126" s="217" t="s">
        <v>15</v>
      </c>
      <c r="AC126" s="215">
        <v>24067.94</v>
      </c>
      <c r="AD126" s="216" t="s">
        <v>307</v>
      </c>
      <c r="AE126" s="217" t="s">
        <v>15</v>
      </c>
      <c r="AF126" s="215">
        <v>9531.512279999999</v>
      </c>
      <c r="AG126" s="216" t="s">
        <v>307</v>
      </c>
      <c r="AH126" s="217" t="s">
        <v>15</v>
      </c>
      <c r="AI126" s="215" t="s">
        <v>321</v>
      </c>
      <c r="AJ126" s="216" t="s">
        <v>307</v>
      </c>
      <c r="AK126" s="217" t="s">
        <v>15</v>
      </c>
      <c r="AL126" s="215" t="s">
        <v>321</v>
      </c>
      <c r="AM126" s="148" t="s">
        <v>307</v>
      </c>
      <c r="AN126" s="149" t="s">
        <v>15</v>
      </c>
      <c r="AO126" s="160">
        <f t="shared" si="4"/>
        <v>222151.56232899998</v>
      </c>
      <c r="AP126" s="148" t="s">
        <v>307</v>
      </c>
      <c r="AQ126" s="149" t="s">
        <v>15</v>
      </c>
      <c r="AR126" s="158" t="s">
        <v>321</v>
      </c>
      <c r="AS126" s="148" t="s">
        <v>36</v>
      </c>
      <c r="AT126" s="149" t="s">
        <v>15</v>
      </c>
      <c r="AU126" s="215">
        <v>0</v>
      </c>
      <c r="AV126" s="216" t="s">
        <v>36</v>
      </c>
      <c r="AW126" s="217" t="s">
        <v>15</v>
      </c>
      <c r="AX126" s="215">
        <v>179448.46460899999</v>
      </c>
      <c r="AY126" s="216" t="s">
        <v>307</v>
      </c>
      <c r="AZ126" s="217" t="s">
        <v>15</v>
      </c>
      <c r="BA126" s="215">
        <v>42703.097720000005</v>
      </c>
      <c r="BB126" s="148" t="s">
        <v>307</v>
      </c>
      <c r="BC126" s="149" t="s">
        <v>15</v>
      </c>
      <c r="BD126" s="160">
        <v>309.27</v>
      </c>
      <c r="BE126" s="148" t="s">
        <v>307</v>
      </c>
      <c r="BF126" s="149" t="s">
        <v>15</v>
      </c>
      <c r="BG126" s="158" t="s">
        <v>321</v>
      </c>
      <c r="BH126" s="148" t="s">
        <v>36</v>
      </c>
      <c r="BI126" s="149" t="s">
        <v>15</v>
      </c>
      <c r="BJ126" s="158">
        <v>295380.11430000002</v>
      </c>
      <c r="BK126" s="148" t="s">
        <v>307</v>
      </c>
      <c r="BL126" s="149" t="s">
        <v>15</v>
      </c>
      <c r="BM126" s="158" t="s">
        <v>321</v>
      </c>
      <c r="BN126" s="148" t="s">
        <v>36</v>
      </c>
      <c r="BO126" s="149" t="s">
        <v>15</v>
      </c>
      <c r="BP126" s="158">
        <v>28216.9</v>
      </c>
      <c r="BQ126" s="148" t="s">
        <v>307</v>
      </c>
      <c r="BR126" s="149" t="s">
        <v>15</v>
      </c>
      <c r="BS126" s="158">
        <v>214505.77489</v>
      </c>
      <c r="BT126" s="148" t="s">
        <v>307</v>
      </c>
      <c r="BU126" s="149" t="s">
        <v>15</v>
      </c>
      <c r="BV126" s="158">
        <v>52657.439409999999</v>
      </c>
      <c r="BW126" s="148" t="s">
        <v>307</v>
      </c>
      <c r="BX126" s="149" t="s">
        <v>15</v>
      </c>
      <c r="BY126" s="158">
        <v>309.27</v>
      </c>
      <c r="BZ126" s="148" t="s">
        <v>307</v>
      </c>
      <c r="CA126" s="149" t="s">
        <v>15</v>
      </c>
      <c r="CB126" s="158">
        <v>54825.41</v>
      </c>
      <c r="CC126" s="148" t="s">
        <v>307</v>
      </c>
      <c r="CD126" s="149" t="s">
        <v>15</v>
      </c>
      <c r="CE126" s="170">
        <v>206366.63935000001</v>
      </c>
      <c r="CF126" s="148" t="s">
        <v>307</v>
      </c>
      <c r="CG126" s="149" t="s">
        <v>15</v>
      </c>
      <c r="CH126" s="170">
        <v>144148.15495200001</v>
      </c>
      <c r="CI126" s="148" t="s">
        <v>307</v>
      </c>
      <c r="CJ126" s="149" t="s">
        <v>15</v>
      </c>
      <c r="CK126" s="170">
        <v>216654.32</v>
      </c>
      <c r="CL126" s="148" t="s">
        <v>307</v>
      </c>
      <c r="CM126" s="149" t="s">
        <v>15</v>
      </c>
      <c r="CN126" s="170">
        <v>133860.47430200002</v>
      </c>
      <c r="CO126" s="148" t="s">
        <v>307</v>
      </c>
      <c r="CP126" s="149" t="s">
        <v>15</v>
      </c>
      <c r="CQ126" s="158">
        <v>232979.46</v>
      </c>
      <c r="CR126" s="148" t="s">
        <v>307</v>
      </c>
      <c r="CS126" s="84" t="s">
        <v>15</v>
      </c>
      <c r="CT126" s="102"/>
      <c r="CU126" s="102"/>
    </row>
    <row r="127" spans="1:99" ht="12" customHeight="1" x14ac:dyDescent="0.2">
      <c r="A127" s="81" t="s">
        <v>411</v>
      </c>
      <c r="B127" s="160">
        <f t="shared" si="3"/>
        <v>40666.410580000003</v>
      </c>
      <c r="C127" s="148" t="s">
        <v>307</v>
      </c>
      <c r="D127" s="149" t="s">
        <v>15</v>
      </c>
      <c r="E127" s="160">
        <v>30557.4</v>
      </c>
      <c r="F127" s="148" t="s">
        <v>307</v>
      </c>
      <c r="G127" s="149" t="s">
        <v>15</v>
      </c>
      <c r="H127" s="158">
        <v>9851.2705800000003</v>
      </c>
      <c r="I127" s="148" t="s">
        <v>307</v>
      </c>
      <c r="J127" s="149" t="s">
        <v>15</v>
      </c>
      <c r="K127" s="158">
        <v>257.74</v>
      </c>
      <c r="L127" s="148" t="s">
        <v>307</v>
      </c>
      <c r="M127" s="149" t="s">
        <v>15</v>
      </c>
      <c r="N127" s="158" t="s">
        <v>321</v>
      </c>
      <c r="O127" s="148" t="s">
        <v>36</v>
      </c>
      <c r="P127" s="149" t="s">
        <v>15</v>
      </c>
      <c r="Q127" s="158">
        <v>57842.03</v>
      </c>
      <c r="R127" s="148" t="s">
        <v>307</v>
      </c>
      <c r="S127" s="149" t="s">
        <v>15</v>
      </c>
      <c r="T127" s="215">
        <f t="shared" si="5"/>
        <v>264023.79941900005</v>
      </c>
      <c r="U127" s="216" t="s">
        <v>307</v>
      </c>
      <c r="V127" s="217" t="s">
        <v>15</v>
      </c>
      <c r="W127" s="215">
        <f t="shared" si="6"/>
        <v>37177.68636</v>
      </c>
      <c r="X127" s="216" t="s">
        <v>307</v>
      </c>
      <c r="Y127" s="217" t="s">
        <v>15</v>
      </c>
      <c r="Z127" s="215">
        <v>0</v>
      </c>
      <c r="AA127" s="216" t="s">
        <v>307</v>
      </c>
      <c r="AB127" s="217" t="s">
        <v>15</v>
      </c>
      <c r="AC127" s="215">
        <v>22913.05</v>
      </c>
      <c r="AD127" s="216" t="s">
        <v>307</v>
      </c>
      <c r="AE127" s="217" t="s">
        <v>15</v>
      </c>
      <c r="AF127" s="215">
        <v>14264.636359999999</v>
      </c>
      <c r="AG127" s="216" t="s">
        <v>307</v>
      </c>
      <c r="AH127" s="217" t="s">
        <v>15</v>
      </c>
      <c r="AI127" s="215" t="s">
        <v>321</v>
      </c>
      <c r="AJ127" s="216" t="s">
        <v>307</v>
      </c>
      <c r="AK127" s="217" t="s">
        <v>15</v>
      </c>
      <c r="AL127" s="215" t="s">
        <v>321</v>
      </c>
      <c r="AM127" s="148" t="s">
        <v>307</v>
      </c>
      <c r="AN127" s="149" t="s">
        <v>15</v>
      </c>
      <c r="AO127" s="160">
        <f t="shared" si="4"/>
        <v>226846.11305900005</v>
      </c>
      <c r="AP127" s="148" t="s">
        <v>307</v>
      </c>
      <c r="AQ127" s="149" t="s">
        <v>15</v>
      </c>
      <c r="AR127" s="158" t="s">
        <v>321</v>
      </c>
      <c r="AS127" s="148" t="s">
        <v>36</v>
      </c>
      <c r="AT127" s="149" t="s">
        <v>15</v>
      </c>
      <c r="AU127" s="215">
        <v>0</v>
      </c>
      <c r="AV127" s="216" t="s">
        <v>36</v>
      </c>
      <c r="AW127" s="217" t="s">
        <v>15</v>
      </c>
      <c r="AX127" s="215">
        <v>190536.37941900003</v>
      </c>
      <c r="AY127" s="216" t="s">
        <v>307</v>
      </c>
      <c r="AZ127" s="217" t="s">
        <v>15</v>
      </c>
      <c r="BA127" s="215">
        <v>36309.733640000006</v>
      </c>
      <c r="BB127" s="148" t="s">
        <v>307</v>
      </c>
      <c r="BC127" s="149" t="s">
        <v>15</v>
      </c>
      <c r="BD127" s="160">
        <v>337.37</v>
      </c>
      <c r="BE127" s="148" t="s">
        <v>307</v>
      </c>
      <c r="BF127" s="149" t="s">
        <v>15</v>
      </c>
      <c r="BG127" s="158" t="s">
        <v>321</v>
      </c>
      <c r="BH127" s="148" t="s">
        <v>36</v>
      </c>
      <c r="BI127" s="149" t="s">
        <v>15</v>
      </c>
      <c r="BJ127" s="158">
        <v>304690.21230000001</v>
      </c>
      <c r="BK127" s="148" t="s">
        <v>307</v>
      </c>
      <c r="BL127" s="149" t="s">
        <v>15</v>
      </c>
      <c r="BM127" s="158" t="s">
        <v>321</v>
      </c>
      <c r="BN127" s="148" t="s">
        <v>36</v>
      </c>
      <c r="BO127" s="149" t="s">
        <v>15</v>
      </c>
      <c r="BP127" s="158">
        <v>30557.4</v>
      </c>
      <c r="BQ127" s="148" t="s">
        <v>307</v>
      </c>
      <c r="BR127" s="149" t="s">
        <v>15</v>
      </c>
      <c r="BS127" s="158">
        <v>223300.70162000001</v>
      </c>
      <c r="BT127" s="148" t="s">
        <v>307</v>
      </c>
      <c r="BU127" s="149" t="s">
        <v>15</v>
      </c>
      <c r="BV127" s="158">
        <v>50832.110690000001</v>
      </c>
      <c r="BW127" s="148" t="s">
        <v>307</v>
      </c>
      <c r="BX127" s="149" t="s">
        <v>15</v>
      </c>
      <c r="BY127" s="158">
        <v>337.37</v>
      </c>
      <c r="BZ127" s="148" t="s">
        <v>307</v>
      </c>
      <c r="CA127" s="149" t="s">
        <v>15</v>
      </c>
      <c r="CB127" s="158">
        <v>57842.03</v>
      </c>
      <c r="CC127" s="148" t="s">
        <v>307</v>
      </c>
      <c r="CD127" s="149" t="s">
        <v>15</v>
      </c>
      <c r="CE127" s="170">
        <v>213798.81804699995</v>
      </c>
      <c r="CF127" s="148" t="s">
        <v>307</v>
      </c>
      <c r="CG127" s="149" t="s">
        <v>15</v>
      </c>
      <c r="CH127" s="170">
        <v>149070.79425600002</v>
      </c>
      <c r="CI127" s="148" t="s">
        <v>307</v>
      </c>
      <c r="CJ127" s="149" t="s">
        <v>15</v>
      </c>
      <c r="CK127" s="170">
        <v>223674.15</v>
      </c>
      <c r="CL127" s="148" t="s">
        <v>307</v>
      </c>
      <c r="CM127" s="149" t="s">
        <v>15</v>
      </c>
      <c r="CN127" s="170">
        <v>139195.46230299998</v>
      </c>
      <c r="CO127" s="148" t="s">
        <v>307</v>
      </c>
      <c r="CP127" s="149" t="s">
        <v>15</v>
      </c>
      <c r="CQ127" s="158">
        <v>241492.46</v>
      </c>
      <c r="CR127" s="148" t="s">
        <v>307</v>
      </c>
      <c r="CS127" s="84" t="s">
        <v>15</v>
      </c>
      <c r="CT127" s="102"/>
      <c r="CU127" s="102"/>
    </row>
    <row r="128" spans="1:99" ht="12" customHeight="1" x14ac:dyDescent="0.2">
      <c r="A128" s="81" t="s">
        <v>413</v>
      </c>
      <c r="B128" s="160">
        <f t="shared" si="3"/>
        <v>41262.718430000001</v>
      </c>
      <c r="C128" s="148" t="s">
        <v>307</v>
      </c>
      <c r="D128" s="149" t="s">
        <v>15</v>
      </c>
      <c r="E128" s="160">
        <v>31636.6</v>
      </c>
      <c r="F128" s="148" t="s">
        <v>307</v>
      </c>
      <c r="G128" s="149" t="s">
        <v>15</v>
      </c>
      <c r="H128" s="158">
        <v>9189.6684299999997</v>
      </c>
      <c r="I128" s="148" t="s">
        <v>307</v>
      </c>
      <c r="J128" s="149" t="s">
        <v>15</v>
      </c>
      <c r="K128" s="158">
        <v>436.45</v>
      </c>
      <c r="L128" s="148" t="s">
        <v>307</v>
      </c>
      <c r="M128" s="149" t="s">
        <v>15</v>
      </c>
      <c r="N128" s="158" t="s">
        <v>321</v>
      </c>
      <c r="O128" s="148" t="s">
        <v>36</v>
      </c>
      <c r="P128" s="149" t="s">
        <v>15</v>
      </c>
      <c r="Q128" s="158">
        <v>56931.18</v>
      </c>
      <c r="R128" s="148" t="s">
        <v>307</v>
      </c>
      <c r="S128" s="149" t="s">
        <v>15</v>
      </c>
      <c r="T128" s="215">
        <f t="shared" si="5"/>
        <v>262916.701566</v>
      </c>
      <c r="U128" s="216" t="s">
        <v>307</v>
      </c>
      <c r="V128" s="217" t="s">
        <v>15</v>
      </c>
      <c r="W128" s="215">
        <f t="shared" si="6"/>
        <v>25138.813920000001</v>
      </c>
      <c r="X128" s="216" t="s">
        <v>307</v>
      </c>
      <c r="Y128" s="217" t="s">
        <v>15</v>
      </c>
      <c r="Z128" s="215">
        <v>0</v>
      </c>
      <c r="AA128" s="216" t="s">
        <v>307</v>
      </c>
      <c r="AB128" s="217" t="s">
        <v>15</v>
      </c>
      <c r="AC128" s="215">
        <v>15681.25</v>
      </c>
      <c r="AD128" s="216" t="s">
        <v>307</v>
      </c>
      <c r="AE128" s="217" t="s">
        <v>15</v>
      </c>
      <c r="AF128" s="215">
        <v>9457.5639199999987</v>
      </c>
      <c r="AG128" s="216" t="s">
        <v>307</v>
      </c>
      <c r="AH128" s="217" t="s">
        <v>15</v>
      </c>
      <c r="AI128" s="215" t="s">
        <v>321</v>
      </c>
      <c r="AJ128" s="216" t="s">
        <v>307</v>
      </c>
      <c r="AK128" s="217" t="s">
        <v>15</v>
      </c>
      <c r="AL128" s="215" t="s">
        <v>321</v>
      </c>
      <c r="AM128" s="148" t="s">
        <v>307</v>
      </c>
      <c r="AN128" s="149" t="s">
        <v>15</v>
      </c>
      <c r="AO128" s="160">
        <f t="shared" si="4"/>
        <v>237777.88764600002</v>
      </c>
      <c r="AP128" s="148" t="s">
        <v>307</v>
      </c>
      <c r="AQ128" s="149" t="s">
        <v>15</v>
      </c>
      <c r="AR128" s="158" t="s">
        <v>321</v>
      </c>
      <c r="AS128" s="148" t="s">
        <v>36</v>
      </c>
      <c r="AT128" s="149" t="s">
        <v>15</v>
      </c>
      <c r="AU128" s="215">
        <v>0</v>
      </c>
      <c r="AV128" s="216" t="s">
        <v>36</v>
      </c>
      <c r="AW128" s="217" t="s">
        <v>15</v>
      </c>
      <c r="AX128" s="215">
        <v>199869.08156600001</v>
      </c>
      <c r="AY128" s="216" t="s">
        <v>307</v>
      </c>
      <c r="AZ128" s="217" t="s">
        <v>15</v>
      </c>
      <c r="BA128" s="215">
        <v>37908.806080000002</v>
      </c>
      <c r="BB128" s="148" t="s">
        <v>307</v>
      </c>
      <c r="BC128" s="149" t="s">
        <v>15</v>
      </c>
      <c r="BD128" s="160">
        <v>349.57</v>
      </c>
      <c r="BE128" s="148" t="s">
        <v>307</v>
      </c>
      <c r="BF128" s="149" t="s">
        <v>15</v>
      </c>
      <c r="BG128" s="158" t="s">
        <v>321</v>
      </c>
      <c r="BH128" s="148" t="s">
        <v>36</v>
      </c>
      <c r="BI128" s="149" t="s">
        <v>15</v>
      </c>
      <c r="BJ128" s="158">
        <v>304179.42329000001</v>
      </c>
      <c r="BK128" s="148" t="s">
        <v>307</v>
      </c>
      <c r="BL128" s="149" t="s">
        <v>15</v>
      </c>
      <c r="BM128" s="158" t="s">
        <v>321</v>
      </c>
      <c r="BN128" s="148" t="s">
        <v>36</v>
      </c>
      <c r="BO128" s="149" t="s">
        <v>15</v>
      </c>
      <c r="BP128" s="158">
        <v>31636.6</v>
      </c>
      <c r="BQ128" s="148" t="s">
        <v>307</v>
      </c>
      <c r="BR128" s="149" t="s">
        <v>15</v>
      </c>
      <c r="BS128" s="158">
        <v>224739.99978000001</v>
      </c>
      <c r="BT128" s="148" t="s">
        <v>307</v>
      </c>
      <c r="BU128" s="149" t="s">
        <v>15</v>
      </c>
      <c r="BV128" s="158">
        <v>47802.823510000002</v>
      </c>
      <c r="BW128" s="148" t="s">
        <v>307</v>
      </c>
      <c r="BX128" s="149" t="s">
        <v>15</v>
      </c>
      <c r="BY128" s="158">
        <v>349.57</v>
      </c>
      <c r="BZ128" s="148" t="s">
        <v>307</v>
      </c>
      <c r="CA128" s="149" t="s">
        <v>15</v>
      </c>
      <c r="CB128" s="158">
        <v>56931.18</v>
      </c>
      <c r="CC128" s="148" t="s">
        <v>307</v>
      </c>
      <c r="CD128" s="149" t="s">
        <v>15</v>
      </c>
      <c r="CE128" s="170">
        <v>215643.53604199999</v>
      </c>
      <c r="CF128" s="148" t="s">
        <v>307</v>
      </c>
      <c r="CG128" s="149" t="s">
        <v>15</v>
      </c>
      <c r="CH128" s="170">
        <v>145816.63724999997</v>
      </c>
      <c r="CI128" s="148" t="s">
        <v>307</v>
      </c>
      <c r="CJ128" s="149" t="s">
        <v>15</v>
      </c>
      <c r="CK128" s="170">
        <v>224383.16999999995</v>
      </c>
      <c r="CL128" s="148" t="s">
        <v>307</v>
      </c>
      <c r="CM128" s="149" t="s">
        <v>15</v>
      </c>
      <c r="CN128" s="170">
        <v>137077.00329200001</v>
      </c>
      <c r="CO128" s="148" t="s">
        <v>307</v>
      </c>
      <c r="CP128" s="149" t="s">
        <v>15</v>
      </c>
      <c r="CQ128" s="158">
        <v>242294.21</v>
      </c>
      <c r="CR128" s="148" t="s">
        <v>307</v>
      </c>
      <c r="CS128" s="84" t="s">
        <v>15</v>
      </c>
      <c r="CT128" s="102"/>
      <c r="CU128" s="102"/>
    </row>
    <row r="129" spans="1:99" ht="12" customHeight="1" x14ac:dyDescent="0.2">
      <c r="A129" s="81" t="s">
        <v>416</v>
      </c>
      <c r="B129" s="160">
        <f t="shared" si="3"/>
        <v>35404.688410000002</v>
      </c>
      <c r="C129" s="148" t="s">
        <v>307</v>
      </c>
      <c r="D129" s="149" t="s">
        <v>15</v>
      </c>
      <c r="E129" s="160">
        <v>27888.2</v>
      </c>
      <c r="F129" s="148" t="s">
        <v>307</v>
      </c>
      <c r="G129" s="149" t="s">
        <v>15</v>
      </c>
      <c r="H129" s="158">
        <v>7009.9984100000001</v>
      </c>
      <c r="I129" s="148" t="s">
        <v>307</v>
      </c>
      <c r="J129" s="149" t="s">
        <v>15</v>
      </c>
      <c r="K129" s="158">
        <v>506.49</v>
      </c>
      <c r="L129" s="148" t="s">
        <v>307</v>
      </c>
      <c r="M129" s="149" t="s">
        <v>15</v>
      </c>
      <c r="N129" s="158" t="s">
        <v>321</v>
      </c>
      <c r="O129" s="148" t="s">
        <v>36</v>
      </c>
      <c r="P129" s="149" t="s">
        <v>15</v>
      </c>
      <c r="Q129" s="158">
        <v>54033.94</v>
      </c>
      <c r="R129" s="148" t="s">
        <v>307</v>
      </c>
      <c r="S129" s="149" t="s">
        <v>15</v>
      </c>
      <c r="T129" s="215">
        <f>W129+AO129</f>
        <v>270614.18159500003</v>
      </c>
      <c r="U129" s="216" t="s">
        <v>307</v>
      </c>
      <c r="V129" s="217" t="s">
        <v>15</v>
      </c>
      <c r="W129" s="215">
        <f>Z129+AC129+AF129</f>
        <v>33102.54868</v>
      </c>
      <c r="X129" s="216" t="s">
        <v>307</v>
      </c>
      <c r="Y129" s="217" t="s">
        <v>15</v>
      </c>
      <c r="Z129" s="215">
        <v>0</v>
      </c>
      <c r="AA129" s="216" t="s">
        <v>307</v>
      </c>
      <c r="AB129" s="217" t="s">
        <v>15</v>
      </c>
      <c r="AC129" s="215">
        <v>23855.84</v>
      </c>
      <c r="AD129" s="216" t="s">
        <v>307</v>
      </c>
      <c r="AE129" s="217" t="s">
        <v>15</v>
      </c>
      <c r="AF129" s="215">
        <v>9246.7086799999997</v>
      </c>
      <c r="AG129" s="216" t="s">
        <v>307</v>
      </c>
      <c r="AH129" s="217" t="s">
        <v>15</v>
      </c>
      <c r="AI129" s="215" t="s">
        <v>321</v>
      </c>
      <c r="AJ129" s="216" t="s">
        <v>307</v>
      </c>
      <c r="AK129" s="217" t="s">
        <v>15</v>
      </c>
      <c r="AL129" s="215" t="s">
        <v>321</v>
      </c>
      <c r="AM129" s="148" t="s">
        <v>307</v>
      </c>
      <c r="AN129" s="149" t="s">
        <v>15</v>
      </c>
      <c r="AO129" s="160">
        <f t="shared" si="4"/>
        <v>237511.63291500002</v>
      </c>
      <c r="AP129" s="148" t="s">
        <v>307</v>
      </c>
      <c r="AQ129" s="149" t="s">
        <v>15</v>
      </c>
      <c r="AR129" s="158" t="s">
        <v>321</v>
      </c>
      <c r="AS129" s="148" t="s">
        <v>36</v>
      </c>
      <c r="AT129" s="149" t="s">
        <v>15</v>
      </c>
      <c r="AU129" s="215">
        <v>0</v>
      </c>
      <c r="AV129" s="216" t="s">
        <v>36</v>
      </c>
      <c r="AW129" s="217" t="s">
        <v>15</v>
      </c>
      <c r="AX129" s="215">
        <v>199779.06159500001</v>
      </c>
      <c r="AY129" s="216" t="s">
        <v>307</v>
      </c>
      <c r="AZ129" s="217" t="s">
        <v>15</v>
      </c>
      <c r="BA129" s="215">
        <v>37732.571320000003</v>
      </c>
      <c r="BB129" s="148" t="s">
        <v>307</v>
      </c>
      <c r="BC129" s="149" t="s">
        <v>15</v>
      </c>
      <c r="BD129" s="160">
        <v>358.17</v>
      </c>
      <c r="BE129" s="148" t="s">
        <v>307</v>
      </c>
      <c r="BF129" s="149" t="s">
        <v>15</v>
      </c>
      <c r="BG129" s="158" t="s">
        <v>321</v>
      </c>
      <c r="BH129" s="148" t="s">
        <v>36</v>
      </c>
      <c r="BI129" s="149" t="s">
        <v>15</v>
      </c>
      <c r="BJ129" s="158">
        <v>306018.85879999999</v>
      </c>
      <c r="BK129" s="148" t="s">
        <v>307</v>
      </c>
      <c r="BL129" s="149" t="s">
        <v>15</v>
      </c>
      <c r="BM129" s="158" t="s">
        <v>321</v>
      </c>
      <c r="BN129" s="148" t="s">
        <v>36</v>
      </c>
      <c r="BO129" s="149" t="s">
        <v>15</v>
      </c>
      <c r="BP129" s="158">
        <v>27888.2</v>
      </c>
      <c r="BQ129" s="148" t="s">
        <v>307</v>
      </c>
      <c r="BR129" s="149" t="s">
        <v>15</v>
      </c>
      <c r="BS129" s="158">
        <v>230644.88978999999</v>
      </c>
      <c r="BT129" s="148" t="s">
        <v>307</v>
      </c>
      <c r="BU129" s="149" t="s">
        <v>15</v>
      </c>
      <c r="BV129" s="158">
        <v>47485.769010000004</v>
      </c>
      <c r="BW129" s="148" t="s">
        <v>307</v>
      </c>
      <c r="BX129" s="149" t="s">
        <v>15</v>
      </c>
      <c r="BY129" s="158">
        <v>358.17</v>
      </c>
      <c r="BZ129" s="148" t="s">
        <v>307</v>
      </c>
      <c r="CA129" s="149" t="s">
        <v>15</v>
      </c>
      <c r="CB129" s="158">
        <v>54033.94</v>
      </c>
      <c r="CC129" s="148" t="s">
        <v>307</v>
      </c>
      <c r="CD129" s="149" t="s">
        <v>15</v>
      </c>
      <c r="CE129" s="170">
        <v>208845.29880000002</v>
      </c>
      <c r="CF129" s="148" t="s">
        <v>307</v>
      </c>
      <c r="CG129" s="149" t="s">
        <v>15</v>
      </c>
      <c r="CH129" s="170">
        <v>151565.66999999998</v>
      </c>
      <c r="CI129" s="148" t="s">
        <v>307</v>
      </c>
      <c r="CJ129" s="149" t="s">
        <v>15</v>
      </c>
      <c r="CK129" s="170">
        <v>218471.34000000003</v>
      </c>
      <c r="CL129" s="148" t="s">
        <v>307</v>
      </c>
      <c r="CM129" s="149" t="s">
        <v>15</v>
      </c>
      <c r="CN129" s="170">
        <v>141939.62879999998</v>
      </c>
      <c r="CO129" s="148" t="s">
        <v>307</v>
      </c>
      <c r="CP129" s="149" t="s">
        <v>15</v>
      </c>
      <c r="CQ129" s="158">
        <v>246562.95</v>
      </c>
      <c r="CR129" s="148" t="s">
        <v>307</v>
      </c>
      <c r="CS129" s="84" t="s">
        <v>15</v>
      </c>
      <c r="CT129" s="102"/>
      <c r="CU129" s="102"/>
    </row>
    <row r="130" spans="1:99" ht="12" customHeight="1" x14ac:dyDescent="0.2">
      <c r="A130" s="81" t="s">
        <v>420</v>
      </c>
      <c r="B130" s="160">
        <f t="shared" si="3"/>
        <v>36885.410219999998</v>
      </c>
      <c r="C130" s="148" t="s">
        <v>307</v>
      </c>
      <c r="D130" s="149" t="s">
        <v>15</v>
      </c>
      <c r="E130" s="160">
        <v>31127.3</v>
      </c>
      <c r="F130" s="148" t="s">
        <v>307</v>
      </c>
      <c r="G130" s="149" t="s">
        <v>15</v>
      </c>
      <c r="H130" s="158">
        <v>5248.7102199999999</v>
      </c>
      <c r="I130" s="148" t="s">
        <v>307</v>
      </c>
      <c r="J130" s="149" t="s">
        <v>15</v>
      </c>
      <c r="K130" s="158">
        <v>509.4</v>
      </c>
      <c r="L130" s="148" t="s">
        <v>307</v>
      </c>
      <c r="M130" s="149" t="s">
        <v>15</v>
      </c>
      <c r="N130" s="158" t="s">
        <v>321</v>
      </c>
      <c r="O130" s="148" t="s">
        <v>36</v>
      </c>
      <c r="P130" s="149" t="s">
        <v>15</v>
      </c>
      <c r="Q130" s="158">
        <v>61652.43</v>
      </c>
      <c r="R130" s="148" t="s">
        <v>307</v>
      </c>
      <c r="S130" s="149" t="s">
        <v>15</v>
      </c>
      <c r="T130" s="215">
        <f t="shared" si="5"/>
        <v>275484.389776</v>
      </c>
      <c r="U130" s="216" t="s">
        <v>307</v>
      </c>
      <c r="V130" s="217" t="s">
        <v>15</v>
      </c>
      <c r="W130" s="215">
        <f t="shared" si="6"/>
        <v>30009.04808</v>
      </c>
      <c r="X130" s="216" t="s">
        <v>307</v>
      </c>
      <c r="Y130" s="217" t="s">
        <v>15</v>
      </c>
      <c r="Z130" s="215">
        <v>0</v>
      </c>
      <c r="AA130" s="216" t="s">
        <v>307</v>
      </c>
      <c r="AB130" s="217" t="s">
        <v>15</v>
      </c>
      <c r="AC130" s="215">
        <v>26069.65</v>
      </c>
      <c r="AD130" s="216" t="s">
        <v>307</v>
      </c>
      <c r="AE130" s="217" t="s">
        <v>15</v>
      </c>
      <c r="AF130" s="215">
        <v>3939.3980799999999</v>
      </c>
      <c r="AG130" s="216" t="s">
        <v>307</v>
      </c>
      <c r="AH130" s="217" t="s">
        <v>15</v>
      </c>
      <c r="AI130" s="215" t="s">
        <v>321</v>
      </c>
      <c r="AJ130" s="216" t="s">
        <v>307</v>
      </c>
      <c r="AK130" s="217" t="s">
        <v>15</v>
      </c>
      <c r="AL130" s="215" t="s">
        <v>321</v>
      </c>
      <c r="AM130" s="148" t="s">
        <v>307</v>
      </c>
      <c r="AN130" s="149" t="s">
        <v>15</v>
      </c>
      <c r="AO130" s="160">
        <f t="shared" si="4"/>
        <v>245475.34169599999</v>
      </c>
      <c r="AP130" s="148" t="s">
        <v>307</v>
      </c>
      <c r="AQ130" s="149" t="s">
        <v>15</v>
      </c>
      <c r="AR130" s="158" t="s">
        <v>321</v>
      </c>
      <c r="AS130" s="148" t="s">
        <v>36</v>
      </c>
      <c r="AT130" s="149" t="s">
        <v>15</v>
      </c>
      <c r="AU130" s="215">
        <v>0</v>
      </c>
      <c r="AV130" s="216" t="s">
        <v>36</v>
      </c>
      <c r="AW130" s="217" t="s">
        <v>15</v>
      </c>
      <c r="AX130" s="215">
        <v>208363.93977599998</v>
      </c>
      <c r="AY130" s="216" t="s">
        <v>307</v>
      </c>
      <c r="AZ130" s="217" t="s">
        <v>15</v>
      </c>
      <c r="BA130" s="215">
        <v>37111.401919999997</v>
      </c>
      <c r="BB130" s="148" t="s">
        <v>307</v>
      </c>
      <c r="BC130" s="149" t="s">
        <v>15</v>
      </c>
      <c r="BD130" s="160">
        <v>365.27</v>
      </c>
      <c r="BE130" s="148" t="s">
        <v>307</v>
      </c>
      <c r="BF130" s="149" t="s">
        <v>15</v>
      </c>
      <c r="BG130" s="158" t="s">
        <v>321</v>
      </c>
      <c r="BH130" s="148" t="s">
        <v>36</v>
      </c>
      <c r="BI130" s="149" t="s">
        <v>15</v>
      </c>
      <c r="BJ130" s="158">
        <v>312369.81971000001</v>
      </c>
      <c r="BK130" s="148" t="s">
        <v>307</v>
      </c>
      <c r="BL130" s="149" t="s">
        <v>15</v>
      </c>
      <c r="BM130" s="158" t="s">
        <v>321</v>
      </c>
      <c r="BN130" s="148" t="s">
        <v>36</v>
      </c>
      <c r="BO130" s="149" t="s">
        <v>15</v>
      </c>
      <c r="BP130" s="158">
        <v>31127.3</v>
      </c>
      <c r="BQ130" s="148" t="s">
        <v>307</v>
      </c>
      <c r="BR130" s="149" t="s">
        <v>15</v>
      </c>
      <c r="BS130" s="158">
        <v>239682.31893000001</v>
      </c>
      <c r="BT130" s="148" t="s">
        <v>307</v>
      </c>
      <c r="BU130" s="149" t="s">
        <v>15</v>
      </c>
      <c r="BV130" s="158">
        <v>41560.200779999999</v>
      </c>
      <c r="BW130" s="148" t="s">
        <v>307</v>
      </c>
      <c r="BX130" s="149" t="s">
        <v>15</v>
      </c>
      <c r="BY130" s="158">
        <v>365.27</v>
      </c>
      <c r="BZ130" s="148" t="s">
        <v>307</v>
      </c>
      <c r="CA130" s="149" t="s">
        <v>15</v>
      </c>
      <c r="CB130" s="158">
        <v>61652.43</v>
      </c>
      <c r="CC130" s="148" t="s">
        <v>307</v>
      </c>
      <c r="CD130" s="149" t="s">
        <v>15</v>
      </c>
      <c r="CE130" s="170">
        <v>220125.21970880005</v>
      </c>
      <c r="CF130" s="148" t="s">
        <v>307</v>
      </c>
      <c r="CG130" s="149" t="s">
        <v>15</v>
      </c>
      <c r="CH130" s="170">
        <v>154262.29999999999</v>
      </c>
      <c r="CI130" s="148" t="s">
        <v>307</v>
      </c>
      <c r="CJ130" s="149" t="s">
        <v>15</v>
      </c>
      <c r="CK130" s="170">
        <v>230307.84000000005</v>
      </c>
      <c r="CL130" s="148" t="s">
        <v>307</v>
      </c>
      <c r="CM130" s="149" t="s">
        <v>15</v>
      </c>
      <c r="CN130" s="170">
        <v>144079.67970879999</v>
      </c>
      <c r="CO130" s="148" t="s">
        <v>307</v>
      </c>
      <c r="CP130" s="149" t="s">
        <v>15</v>
      </c>
      <c r="CQ130" s="158">
        <v>253620.12</v>
      </c>
      <c r="CR130" s="148" t="s">
        <v>307</v>
      </c>
      <c r="CS130" s="84" t="s">
        <v>15</v>
      </c>
      <c r="CT130" s="102"/>
      <c r="CU130" s="102"/>
    </row>
    <row r="131" spans="1:99" ht="12" customHeight="1" x14ac:dyDescent="0.2">
      <c r="A131" s="81" t="s">
        <v>422</v>
      </c>
      <c r="B131" s="160">
        <f t="shared" si="3"/>
        <v>36455.006819999995</v>
      </c>
      <c r="C131" s="148" t="s">
        <v>307</v>
      </c>
      <c r="D131" s="149" t="s">
        <v>15</v>
      </c>
      <c r="E131" s="160">
        <v>33061.9</v>
      </c>
      <c r="F131" s="148" t="s">
        <v>307</v>
      </c>
      <c r="G131" s="149" t="s">
        <v>15</v>
      </c>
      <c r="H131" s="158">
        <v>2894.9068200000002</v>
      </c>
      <c r="I131" s="148" t="s">
        <v>307</v>
      </c>
      <c r="J131" s="149" t="s">
        <v>15</v>
      </c>
      <c r="K131" s="158">
        <v>498.2</v>
      </c>
      <c r="L131" s="148" t="s">
        <v>307</v>
      </c>
      <c r="M131" s="149" t="s">
        <v>15</v>
      </c>
      <c r="N131" s="158" t="s">
        <v>321</v>
      </c>
      <c r="O131" s="148" t="s">
        <v>36</v>
      </c>
      <c r="P131" s="149" t="s">
        <v>15</v>
      </c>
      <c r="Q131" s="158">
        <v>60558.25</v>
      </c>
      <c r="R131" s="148" t="s">
        <v>307</v>
      </c>
      <c r="S131" s="149" t="s">
        <v>15</v>
      </c>
      <c r="T131" s="215">
        <f t="shared" si="5"/>
        <v>280669.50317899999</v>
      </c>
      <c r="U131" s="216" t="s">
        <v>307</v>
      </c>
      <c r="V131" s="217" t="s">
        <v>15</v>
      </c>
      <c r="W131" s="215">
        <f t="shared" si="6"/>
        <v>45381.945639999998</v>
      </c>
      <c r="X131" s="216" t="s">
        <v>307</v>
      </c>
      <c r="Y131" s="217" t="s">
        <v>15</v>
      </c>
      <c r="Z131" s="215">
        <v>0</v>
      </c>
      <c r="AA131" s="216" t="s">
        <v>307</v>
      </c>
      <c r="AB131" s="217" t="s">
        <v>15</v>
      </c>
      <c r="AC131" s="215">
        <v>36561.279999999999</v>
      </c>
      <c r="AD131" s="216" t="s">
        <v>307</v>
      </c>
      <c r="AE131" s="217" t="s">
        <v>15</v>
      </c>
      <c r="AF131" s="215">
        <v>8820.6656400000011</v>
      </c>
      <c r="AG131" s="216" t="s">
        <v>307</v>
      </c>
      <c r="AH131" s="217" t="s">
        <v>15</v>
      </c>
      <c r="AI131" s="215" t="s">
        <v>321</v>
      </c>
      <c r="AJ131" s="216" t="s">
        <v>307</v>
      </c>
      <c r="AK131" s="217" t="s">
        <v>15</v>
      </c>
      <c r="AL131" s="215" t="s">
        <v>321</v>
      </c>
      <c r="AM131" s="148" t="s">
        <v>307</v>
      </c>
      <c r="AN131" s="149" t="s">
        <v>15</v>
      </c>
      <c r="AO131" s="160">
        <f t="shared" si="4"/>
        <v>235287.557539</v>
      </c>
      <c r="AP131" s="148" t="s">
        <v>307</v>
      </c>
      <c r="AQ131" s="149" t="s">
        <v>15</v>
      </c>
      <c r="AR131" s="158" t="s">
        <v>321</v>
      </c>
      <c r="AS131" s="148" t="s">
        <v>36</v>
      </c>
      <c r="AT131" s="149" t="s">
        <v>15</v>
      </c>
      <c r="AU131" s="215">
        <v>0</v>
      </c>
      <c r="AV131" s="216" t="s">
        <v>36</v>
      </c>
      <c r="AW131" s="217" t="s">
        <v>15</v>
      </c>
      <c r="AX131" s="215">
        <v>203497.013179</v>
      </c>
      <c r="AY131" s="216" t="s">
        <v>307</v>
      </c>
      <c r="AZ131" s="217" t="s">
        <v>15</v>
      </c>
      <c r="BA131" s="215">
        <v>31790.544360000007</v>
      </c>
      <c r="BB131" s="148" t="s">
        <v>307</v>
      </c>
      <c r="BC131" s="149" t="s">
        <v>15</v>
      </c>
      <c r="BD131" s="160">
        <v>375.77</v>
      </c>
      <c r="BE131" s="148" t="s">
        <v>307</v>
      </c>
      <c r="BF131" s="149" t="s">
        <v>15</v>
      </c>
      <c r="BG131" s="158" t="s">
        <v>321</v>
      </c>
      <c r="BH131" s="148" t="s">
        <v>36</v>
      </c>
      <c r="BI131" s="149" t="s">
        <v>15</v>
      </c>
      <c r="BJ131" s="158">
        <v>317124.54528999998</v>
      </c>
      <c r="BK131" s="148" t="s">
        <v>307</v>
      </c>
      <c r="BL131" s="149" t="s">
        <v>15</v>
      </c>
      <c r="BM131" s="158" t="s">
        <v>321</v>
      </c>
      <c r="BN131" s="148" t="s">
        <v>36</v>
      </c>
      <c r="BO131" s="149" t="s">
        <v>15</v>
      </c>
      <c r="BP131" s="158">
        <v>33061.9</v>
      </c>
      <c r="BQ131" s="148" t="s">
        <v>307</v>
      </c>
      <c r="BR131" s="149" t="s">
        <v>15</v>
      </c>
      <c r="BS131" s="158">
        <v>242953.23126999999</v>
      </c>
      <c r="BT131" s="148" t="s">
        <v>307</v>
      </c>
      <c r="BU131" s="149" t="s">
        <v>15</v>
      </c>
      <c r="BV131" s="158">
        <v>41109.414019999997</v>
      </c>
      <c r="BW131" s="148" t="s">
        <v>307</v>
      </c>
      <c r="BX131" s="149" t="s">
        <v>15</v>
      </c>
      <c r="BY131" s="158">
        <v>375.77</v>
      </c>
      <c r="BZ131" s="148" t="s">
        <v>307</v>
      </c>
      <c r="CA131" s="149" t="s">
        <v>15</v>
      </c>
      <c r="CB131" s="158">
        <v>60558.25</v>
      </c>
      <c r="CC131" s="148" t="s">
        <v>307</v>
      </c>
      <c r="CD131" s="149" t="s">
        <v>15</v>
      </c>
      <c r="CE131" s="170">
        <v>225965.15528599996</v>
      </c>
      <c r="CF131" s="148" t="s">
        <v>307</v>
      </c>
      <c r="CG131" s="149" t="s">
        <v>15</v>
      </c>
      <c r="CH131" s="170">
        <v>152093.41000000003</v>
      </c>
      <c r="CI131" s="148" t="s">
        <v>307</v>
      </c>
      <c r="CJ131" s="149" t="s">
        <v>15</v>
      </c>
      <c r="CK131" s="170">
        <v>233605.62</v>
      </c>
      <c r="CL131" s="148" t="s">
        <v>307</v>
      </c>
      <c r="CM131" s="149" t="s">
        <v>15</v>
      </c>
      <c r="CN131" s="170">
        <v>144452.945286</v>
      </c>
      <c r="CO131" s="148" t="s">
        <v>307</v>
      </c>
      <c r="CP131" s="149" t="s">
        <v>15</v>
      </c>
      <c r="CQ131" s="158">
        <v>249592.38</v>
      </c>
      <c r="CR131" s="148" t="s">
        <v>307</v>
      </c>
      <c r="CS131" s="84" t="s">
        <v>15</v>
      </c>
      <c r="CT131" s="102"/>
      <c r="CU131" s="102"/>
    </row>
    <row r="132" spans="1:99" ht="12" customHeight="1" x14ac:dyDescent="0.2">
      <c r="A132" s="81" t="s">
        <v>423</v>
      </c>
      <c r="B132" s="160">
        <f t="shared" si="3"/>
        <v>34562.380869999994</v>
      </c>
      <c r="C132" s="148" t="s">
        <v>307</v>
      </c>
      <c r="D132" s="149" t="s">
        <v>15</v>
      </c>
      <c r="E132" s="160">
        <v>32333</v>
      </c>
      <c r="F132" s="148" t="s">
        <v>307</v>
      </c>
      <c r="G132" s="149" t="s">
        <v>15</v>
      </c>
      <c r="H132" s="158">
        <v>1726.1808699999999</v>
      </c>
      <c r="I132" s="148" t="s">
        <v>307</v>
      </c>
      <c r="J132" s="149" t="s">
        <v>15</v>
      </c>
      <c r="K132" s="158">
        <v>503.2</v>
      </c>
      <c r="L132" s="148" t="s">
        <v>307</v>
      </c>
      <c r="M132" s="149" t="s">
        <v>15</v>
      </c>
      <c r="N132" s="158" t="s">
        <v>321</v>
      </c>
      <c r="O132" s="148" t="s">
        <v>36</v>
      </c>
      <c r="P132" s="149" t="s">
        <v>15</v>
      </c>
      <c r="Q132" s="158">
        <v>60512.45</v>
      </c>
      <c r="R132" s="148" t="s">
        <v>307</v>
      </c>
      <c r="S132" s="149" t="s">
        <v>15</v>
      </c>
      <c r="T132" s="215">
        <f t="shared" si="5"/>
        <v>289581.72913500003</v>
      </c>
      <c r="U132" s="216" t="s">
        <v>307</v>
      </c>
      <c r="V132" s="217" t="s">
        <v>15</v>
      </c>
      <c r="W132" s="215">
        <f t="shared" si="6"/>
        <v>44477.116909000004</v>
      </c>
      <c r="X132" s="216" t="s">
        <v>307</v>
      </c>
      <c r="Y132" s="217" t="s">
        <v>15</v>
      </c>
      <c r="Z132" s="215">
        <v>0</v>
      </c>
      <c r="AA132" s="216" t="s">
        <v>307</v>
      </c>
      <c r="AB132" s="217" t="s">
        <v>15</v>
      </c>
      <c r="AC132" s="215">
        <v>36049.4</v>
      </c>
      <c r="AD132" s="216" t="s">
        <v>307</v>
      </c>
      <c r="AE132" s="217" t="s">
        <v>15</v>
      </c>
      <c r="AF132" s="215">
        <v>8427.7169090000007</v>
      </c>
      <c r="AG132" s="216" t="s">
        <v>307</v>
      </c>
      <c r="AH132" s="217" t="s">
        <v>15</v>
      </c>
      <c r="AI132" s="215" t="s">
        <v>321</v>
      </c>
      <c r="AJ132" s="216" t="s">
        <v>307</v>
      </c>
      <c r="AK132" s="217" t="s">
        <v>15</v>
      </c>
      <c r="AL132" s="215" t="s">
        <v>321</v>
      </c>
      <c r="AM132" s="148" t="s">
        <v>307</v>
      </c>
      <c r="AN132" s="149" t="s">
        <v>15</v>
      </c>
      <c r="AO132" s="160">
        <f t="shared" si="4"/>
        <v>245104.612226</v>
      </c>
      <c r="AP132" s="148" t="s">
        <v>307</v>
      </c>
      <c r="AQ132" s="149" t="s">
        <v>15</v>
      </c>
      <c r="AR132" s="158" t="s">
        <v>321</v>
      </c>
      <c r="AS132" s="148" t="s">
        <v>36</v>
      </c>
      <c r="AT132" s="149" t="s">
        <v>15</v>
      </c>
      <c r="AU132" s="215">
        <v>0</v>
      </c>
      <c r="AV132" s="216" t="s">
        <v>36</v>
      </c>
      <c r="AW132" s="217" t="s">
        <v>15</v>
      </c>
      <c r="AX132" s="215">
        <v>213176.819135</v>
      </c>
      <c r="AY132" s="216" t="s">
        <v>307</v>
      </c>
      <c r="AZ132" s="217" t="s">
        <v>15</v>
      </c>
      <c r="BA132" s="215">
        <v>31927.793091</v>
      </c>
      <c r="BB132" s="148" t="s">
        <v>307</v>
      </c>
      <c r="BC132" s="149" t="s">
        <v>15</v>
      </c>
      <c r="BD132" s="160">
        <v>383.57</v>
      </c>
      <c r="BE132" s="148" t="s">
        <v>307</v>
      </c>
      <c r="BF132" s="149" t="s">
        <v>15</v>
      </c>
      <c r="BG132" s="158" t="s">
        <v>321</v>
      </c>
      <c r="BH132" s="148" t="s">
        <v>36</v>
      </c>
      <c r="BI132" s="149" t="s">
        <v>15</v>
      </c>
      <c r="BJ132" s="158">
        <v>324144.13751999999</v>
      </c>
      <c r="BK132" s="148" t="s">
        <v>307</v>
      </c>
      <c r="BL132" s="149" t="s">
        <v>15</v>
      </c>
      <c r="BM132" s="158" t="s">
        <v>321</v>
      </c>
      <c r="BN132" s="148" t="s">
        <v>36</v>
      </c>
      <c r="BO132" s="149" t="s">
        <v>15</v>
      </c>
      <c r="BP132" s="158">
        <v>32333</v>
      </c>
      <c r="BQ132" s="148" t="s">
        <v>307</v>
      </c>
      <c r="BR132" s="149" t="s">
        <v>15</v>
      </c>
      <c r="BS132" s="158">
        <v>250952.42504</v>
      </c>
      <c r="BT132" s="148" t="s">
        <v>307</v>
      </c>
      <c r="BU132" s="149" t="s">
        <v>15</v>
      </c>
      <c r="BV132" s="158">
        <v>40858.712480000002</v>
      </c>
      <c r="BW132" s="148" t="s">
        <v>307</v>
      </c>
      <c r="BX132" s="149" t="s">
        <v>15</v>
      </c>
      <c r="BY132" s="158">
        <v>383.57</v>
      </c>
      <c r="BZ132" s="148" t="s">
        <v>307</v>
      </c>
      <c r="CA132" s="149" t="s">
        <v>15</v>
      </c>
      <c r="CB132" s="158">
        <v>60512.45</v>
      </c>
      <c r="CC132" s="148" t="s">
        <v>307</v>
      </c>
      <c r="CD132" s="149" t="s">
        <v>15</v>
      </c>
      <c r="CE132" s="170">
        <v>232568.04752399999</v>
      </c>
      <c r="CF132" s="148" t="s">
        <v>307</v>
      </c>
      <c r="CG132" s="149" t="s">
        <v>15</v>
      </c>
      <c r="CH132" s="170">
        <v>152472.11000000004</v>
      </c>
      <c r="CI132" s="148" t="s">
        <v>307</v>
      </c>
      <c r="CJ132" s="149" t="s">
        <v>15</v>
      </c>
      <c r="CK132" s="170">
        <v>241167.76</v>
      </c>
      <c r="CL132" s="148" t="s">
        <v>307</v>
      </c>
      <c r="CM132" s="149" t="s">
        <v>15</v>
      </c>
      <c r="CN132" s="170">
        <v>143872.39752400003</v>
      </c>
      <c r="CO132" s="148" t="s">
        <v>307</v>
      </c>
      <c r="CP132" s="149" t="s">
        <v>15</v>
      </c>
      <c r="CQ132" s="158">
        <v>260241.57</v>
      </c>
      <c r="CR132" s="148" t="s">
        <v>307</v>
      </c>
      <c r="CS132" s="84" t="s">
        <v>15</v>
      </c>
      <c r="CT132" s="102"/>
      <c r="CU132" s="102"/>
    </row>
    <row r="133" spans="1:99" ht="12" customHeight="1" x14ac:dyDescent="0.2">
      <c r="A133" s="81" t="s">
        <v>425</v>
      </c>
      <c r="B133" s="160">
        <f t="shared" si="3"/>
        <v>33674.454919999996</v>
      </c>
      <c r="C133" s="148" t="s">
        <v>307</v>
      </c>
      <c r="D133" s="149" t="s">
        <v>15</v>
      </c>
      <c r="E133" s="160">
        <v>30015.200000000001</v>
      </c>
      <c r="F133" s="148" t="s">
        <v>307</v>
      </c>
      <c r="G133" s="149" t="s">
        <v>15</v>
      </c>
      <c r="H133" s="158">
        <v>3268.1549199999999</v>
      </c>
      <c r="I133" s="148" t="s">
        <v>307</v>
      </c>
      <c r="J133" s="149" t="s">
        <v>15</v>
      </c>
      <c r="K133" s="158">
        <v>391.1</v>
      </c>
      <c r="L133" s="148" t="s">
        <v>307</v>
      </c>
      <c r="M133" s="149" t="s">
        <v>15</v>
      </c>
      <c r="N133" s="158" t="s">
        <v>321</v>
      </c>
      <c r="O133" s="148" t="s">
        <v>36</v>
      </c>
      <c r="P133" s="149" t="s">
        <v>15</v>
      </c>
      <c r="Q133" s="158">
        <v>59586.01</v>
      </c>
      <c r="R133" s="148" t="s">
        <v>307</v>
      </c>
      <c r="S133" s="149" t="s">
        <v>15</v>
      </c>
      <c r="T133" s="215">
        <f t="shared" si="5"/>
        <v>304730.98507600004</v>
      </c>
      <c r="U133" s="216" t="s">
        <v>307</v>
      </c>
      <c r="V133" s="217" t="s">
        <v>15</v>
      </c>
      <c r="W133" s="215">
        <f t="shared" si="6"/>
        <v>42441.045629</v>
      </c>
      <c r="X133" s="216" t="s">
        <v>307</v>
      </c>
      <c r="Y133" s="217" t="s">
        <v>15</v>
      </c>
      <c r="Z133" s="215">
        <v>0</v>
      </c>
      <c r="AA133" s="216" t="s">
        <v>307</v>
      </c>
      <c r="AB133" s="217" t="s">
        <v>15</v>
      </c>
      <c r="AC133" s="215">
        <v>34961.81</v>
      </c>
      <c r="AD133" s="216" t="s">
        <v>307</v>
      </c>
      <c r="AE133" s="217" t="s">
        <v>15</v>
      </c>
      <c r="AF133" s="215">
        <v>7479.2356289999998</v>
      </c>
      <c r="AG133" s="216" t="s">
        <v>307</v>
      </c>
      <c r="AH133" s="217" t="s">
        <v>15</v>
      </c>
      <c r="AI133" s="215" t="s">
        <v>321</v>
      </c>
      <c r="AJ133" s="216" t="s">
        <v>307</v>
      </c>
      <c r="AK133" s="217" t="s">
        <v>15</v>
      </c>
      <c r="AL133" s="215" t="s">
        <v>321</v>
      </c>
      <c r="AM133" s="148" t="s">
        <v>307</v>
      </c>
      <c r="AN133" s="149" t="s">
        <v>15</v>
      </c>
      <c r="AO133" s="160">
        <f t="shared" si="4"/>
        <v>262289.93944700004</v>
      </c>
      <c r="AP133" s="148" t="s">
        <v>307</v>
      </c>
      <c r="AQ133" s="149" t="s">
        <v>15</v>
      </c>
      <c r="AR133" s="158" t="s">
        <v>321</v>
      </c>
      <c r="AS133" s="148" t="s">
        <v>36</v>
      </c>
      <c r="AT133" s="149" t="s">
        <v>15</v>
      </c>
      <c r="AU133" s="215">
        <v>0</v>
      </c>
      <c r="AV133" s="216" t="s">
        <v>36</v>
      </c>
      <c r="AW133" s="217" t="s">
        <v>15</v>
      </c>
      <c r="AX133" s="215">
        <v>228791.23507600004</v>
      </c>
      <c r="AY133" s="216" t="s">
        <v>307</v>
      </c>
      <c r="AZ133" s="217" t="s">
        <v>15</v>
      </c>
      <c r="BA133" s="215">
        <v>33498.704371</v>
      </c>
      <c r="BB133" s="148" t="s">
        <v>307</v>
      </c>
      <c r="BC133" s="149" t="s">
        <v>15</v>
      </c>
      <c r="BD133" s="160">
        <v>413.4</v>
      </c>
      <c r="BE133" s="148" t="s">
        <v>307</v>
      </c>
      <c r="BF133" s="149" t="s">
        <v>15</v>
      </c>
      <c r="BG133" s="158" t="s">
        <v>321</v>
      </c>
      <c r="BH133" s="148" t="s">
        <v>36</v>
      </c>
      <c r="BI133" s="149" t="s">
        <v>15</v>
      </c>
      <c r="BJ133" s="158">
        <v>338405.46275000001</v>
      </c>
      <c r="BK133" s="148" t="s">
        <v>307</v>
      </c>
      <c r="BL133" s="149" t="s">
        <v>15</v>
      </c>
      <c r="BM133" s="158" t="s">
        <v>321</v>
      </c>
      <c r="BN133" s="148" t="s">
        <v>36</v>
      </c>
      <c r="BO133" s="149" t="s">
        <v>15</v>
      </c>
      <c r="BP133" s="158">
        <v>30015.200000000001</v>
      </c>
      <c r="BQ133" s="148" t="s">
        <v>307</v>
      </c>
      <c r="BR133" s="149" t="s">
        <v>15</v>
      </c>
      <c r="BS133" s="158">
        <v>267021.22227000003</v>
      </c>
      <c r="BT133" s="148" t="s">
        <v>307</v>
      </c>
      <c r="BU133" s="149" t="s">
        <v>15</v>
      </c>
      <c r="BV133" s="158">
        <v>41369.040480000003</v>
      </c>
      <c r="BW133" s="148" t="s">
        <v>307</v>
      </c>
      <c r="BX133" s="149" t="s">
        <v>15</v>
      </c>
      <c r="BY133" s="158">
        <v>413.4</v>
      </c>
      <c r="BZ133" s="148" t="s">
        <v>307</v>
      </c>
      <c r="CA133" s="149" t="s">
        <v>15</v>
      </c>
      <c r="CB133" s="158">
        <v>59586.01</v>
      </c>
      <c r="CC133" s="148" t="s">
        <v>307</v>
      </c>
      <c r="CD133" s="149" t="s">
        <v>15</v>
      </c>
      <c r="CE133" s="170">
        <v>236619.93274899994</v>
      </c>
      <c r="CF133" s="148" t="s">
        <v>307</v>
      </c>
      <c r="CG133" s="149" t="s">
        <v>15</v>
      </c>
      <c r="CH133" s="170">
        <v>161784.94</v>
      </c>
      <c r="CI133" s="148" t="s">
        <v>307</v>
      </c>
      <c r="CJ133" s="149" t="s">
        <v>15</v>
      </c>
      <c r="CK133" s="170">
        <v>244610.80999999997</v>
      </c>
      <c r="CL133" s="148" t="s">
        <v>307</v>
      </c>
      <c r="CM133" s="149" t="s">
        <v>15</v>
      </c>
      <c r="CN133" s="170">
        <v>153794.06274899998</v>
      </c>
      <c r="CO133" s="148" t="s">
        <v>307</v>
      </c>
      <c r="CP133" s="149" t="s">
        <v>15</v>
      </c>
      <c r="CQ133" s="158">
        <v>275570.14</v>
      </c>
      <c r="CR133" s="148" t="s">
        <v>307</v>
      </c>
      <c r="CS133" s="84" t="s">
        <v>15</v>
      </c>
      <c r="CT133" s="102"/>
      <c r="CU133" s="102"/>
    </row>
    <row r="134" spans="1:99" ht="12" customHeight="1" x14ac:dyDescent="0.2">
      <c r="A134" s="81" t="s">
        <v>427</v>
      </c>
      <c r="B134" s="160">
        <f t="shared" ref="B134:B159" si="7">IF(OR(
     ISBLANK(K134),K134="NaN",
     ISBLANK(H134),H134="NaN"),
  "NaN", SUM(E134,K134,H134)
)</f>
        <v>36396.903379999996</v>
      </c>
      <c r="C134" s="148" t="s">
        <v>307</v>
      </c>
      <c r="D134" s="149" t="s">
        <v>15</v>
      </c>
      <c r="E134" s="160">
        <v>33394.5</v>
      </c>
      <c r="F134" s="148" t="s">
        <v>307</v>
      </c>
      <c r="G134" s="149" t="s">
        <v>15</v>
      </c>
      <c r="H134" s="158">
        <v>2450.8033799999998</v>
      </c>
      <c r="I134" s="148" t="s">
        <v>307</v>
      </c>
      <c r="J134" s="149" t="s">
        <v>15</v>
      </c>
      <c r="K134" s="158">
        <v>551.6</v>
      </c>
      <c r="L134" s="148" t="s">
        <v>307</v>
      </c>
      <c r="M134" s="149" t="s">
        <v>15</v>
      </c>
      <c r="N134" s="158" t="s">
        <v>321</v>
      </c>
      <c r="O134" s="148" t="s">
        <v>36</v>
      </c>
      <c r="P134" s="149" t="s">
        <v>15</v>
      </c>
      <c r="Q134" s="158">
        <v>67702.44</v>
      </c>
      <c r="R134" s="148" t="s">
        <v>307</v>
      </c>
      <c r="S134" s="149" t="s">
        <v>15</v>
      </c>
      <c r="T134" s="215">
        <f t="shared" si="5"/>
        <v>304756.74661599996</v>
      </c>
      <c r="U134" s="216" t="s">
        <v>307</v>
      </c>
      <c r="V134" s="217" t="s">
        <v>15</v>
      </c>
      <c r="W134" s="215">
        <f t="shared" si="6"/>
        <v>41514.575478000006</v>
      </c>
      <c r="X134" s="216" t="s">
        <v>307</v>
      </c>
      <c r="Y134" s="217" t="s">
        <v>15</v>
      </c>
      <c r="Z134" s="215">
        <v>0</v>
      </c>
      <c r="AA134" s="216" t="s">
        <v>307</v>
      </c>
      <c r="AB134" s="217" t="s">
        <v>15</v>
      </c>
      <c r="AC134" s="215">
        <v>34379.800000000003</v>
      </c>
      <c r="AD134" s="216" t="s">
        <v>307</v>
      </c>
      <c r="AE134" s="217" t="s">
        <v>15</v>
      </c>
      <c r="AF134" s="215">
        <v>7134.7754780000005</v>
      </c>
      <c r="AG134" s="216" t="s">
        <v>307</v>
      </c>
      <c r="AH134" s="217" t="s">
        <v>15</v>
      </c>
      <c r="AI134" s="215" t="s">
        <v>321</v>
      </c>
      <c r="AJ134" s="216" t="s">
        <v>307</v>
      </c>
      <c r="AK134" s="217" t="s">
        <v>15</v>
      </c>
      <c r="AL134" s="215" t="s">
        <v>321</v>
      </c>
      <c r="AM134" s="148" t="s">
        <v>307</v>
      </c>
      <c r="AN134" s="149" t="s">
        <v>15</v>
      </c>
      <c r="AO134" s="160">
        <f t="shared" si="4"/>
        <v>263242.17113799998</v>
      </c>
      <c r="AP134" s="148" t="s">
        <v>307</v>
      </c>
      <c r="AQ134" s="149" t="s">
        <v>15</v>
      </c>
      <c r="AR134" s="158" t="s">
        <v>321</v>
      </c>
      <c r="AS134" s="148" t="s">
        <v>36</v>
      </c>
      <c r="AT134" s="149" t="s">
        <v>15</v>
      </c>
      <c r="AU134" s="215">
        <v>0</v>
      </c>
      <c r="AV134" s="216" t="s">
        <v>36</v>
      </c>
      <c r="AW134" s="217" t="s">
        <v>15</v>
      </c>
      <c r="AX134" s="215">
        <v>227932.596616</v>
      </c>
      <c r="AY134" s="216" t="s">
        <v>307</v>
      </c>
      <c r="AZ134" s="217" t="s">
        <v>15</v>
      </c>
      <c r="BA134" s="215">
        <v>35309.574521999995</v>
      </c>
      <c r="BB134" s="148" t="s">
        <v>307</v>
      </c>
      <c r="BC134" s="149" t="s">
        <v>15</v>
      </c>
      <c r="BD134" s="160">
        <v>417.3</v>
      </c>
      <c r="BE134" s="148" t="s">
        <v>307</v>
      </c>
      <c r="BF134" s="149" t="s">
        <v>15</v>
      </c>
      <c r="BG134" s="158" t="s">
        <v>321</v>
      </c>
      <c r="BH134" s="148" t="s">
        <v>36</v>
      </c>
      <c r="BI134" s="149" t="s">
        <v>15</v>
      </c>
      <c r="BJ134" s="158">
        <v>341153.68725000002</v>
      </c>
      <c r="BK134" s="148" t="s">
        <v>307</v>
      </c>
      <c r="BL134" s="149" t="s">
        <v>15</v>
      </c>
      <c r="BM134" s="158" t="s">
        <v>321</v>
      </c>
      <c r="BN134" s="148" t="s">
        <v>36</v>
      </c>
      <c r="BO134" s="149" t="s">
        <v>15</v>
      </c>
      <c r="BP134" s="158">
        <v>33394.5</v>
      </c>
      <c r="BQ134" s="148" t="s">
        <v>307</v>
      </c>
      <c r="BR134" s="149" t="s">
        <v>15</v>
      </c>
      <c r="BS134" s="158">
        <v>264763.24169</v>
      </c>
      <c r="BT134" s="148" t="s">
        <v>307</v>
      </c>
      <c r="BU134" s="149" t="s">
        <v>15</v>
      </c>
      <c r="BV134" s="158">
        <v>42995.94556</v>
      </c>
      <c r="BW134" s="148" t="s">
        <v>307</v>
      </c>
      <c r="BX134" s="149" t="s">
        <v>15</v>
      </c>
      <c r="BY134" s="158">
        <v>417.3</v>
      </c>
      <c r="BZ134" s="148" t="s">
        <v>307</v>
      </c>
      <c r="CA134" s="149" t="s">
        <v>15</v>
      </c>
      <c r="CB134" s="158">
        <v>67702.44</v>
      </c>
      <c r="CC134" s="148" t="s">
        <v>307</v>
      </c>
      <c r="CD134" s="149" t="s">
        <v>15</v>
      </c>
      <c r="CE134" s="170">
        <v>248668.37725199998</v>
      </c>
      <c r="CF134" s="148" t="s">
        <v>307</v>
      </c>
      <c r="CG134" s="149" t="s">
        <v>15</v>
      </c>
      <c r="CH134" s="170">
        <v>160605.05000000005</v>
      </c>
      <c r="CI134" s="148" t="s">
        <v>307</v>
      </c>
      <c r="CJ134" s="149" t="s">
        <v>15</v>
      </c>
      <c r="CK134" s="170">
        <v>255086.71000000002</v>
      </c>
      <c r="CL134" s="148" t="s">
        <v>307</v>
      </c>
      <c r="CM134" s="149" t="s">
        <v>15</v>
      </c>
      <c r="CN134" s="170">
        <v>154186.717252</v>
      </c>
      <c r="CO134" s="148" t="s">
        <v>307</v>
      </c>
      <c r="CP134" s="149" t="s">
        <v>15</v>
      </c>
      <c r="CQ134" s="158">
        <v>275812.27</v>
      </c>
      <c r="CR134" s="148" t="s">
        <v>307</v>
      </c>
      <c r="CS134" s="84" t="s">
        <v>15</v>
      </c>
      <c r="CT134" s="102"/>
      <c r="CU134" s="102"/>
    </row>
    <row r="135" spans="1:99" ht="12" customHeight="1" x14ac:dyDescent="0.2">
      <c r="A135" s="81" t="s">
        <v>429</v>
      </c>
      <c r="B135" s="160">
        <f t="shared" si="7"/>
        <v>38241.575039999996</v>
      </c>
      <c r="C135" s="148" t="s">
        <v>307</v>
      </c>
      <c r="D135" s="149" t="s">
        <v>15</v>
      </c>
      <c r="E135" s="160">
        <v>35010.49</v>
      </c>
      <c r="F135" s="148" t="s">
        <v>307</v>
      </c>
      <c r="G135" s="149" t="s">
        <v>15</v>
      </c>
      <c r="H135" s="158">
        <v>2500.4950399999998</v>
      </c>
      <c r="I135" s="148" t="s">
        <v>307</v>
      </c>
      <c r="J135" s="149" t="s">
        <v>15</v>
      </c>
      <c r="K135" s="158">
        <v>730.59</v>
      </c>
      <c r="L135" s="148" t="s">
        <v>307</v>
      </c>
      <c r="M135" s="149" t="s">
        <v>15</v>
      </c>
      <c r="N135" s="158" t="s">
        <v>321</v>
      </c>
      <c r="O135" s="148" t="s">
        <v>36</v>
      </c>
      <c r="P135" s="149" t="s">
        <v>15</v>
      </c>
      <c r="Q135" s="158">
        <v>65545.440000000002</v>
      </c>
      <c r="R135" s="148" t="s">
        <v>307</v>
      </c>
      <c r="S135" s="149" t="s">
        <v>15</v>
      </c>
      <c r="T135" s="215">
        <f t="shared" si="5"/>
        <v>311984.89496499998</v>
      </c>
      <c r="U135" s="216" t="s">
        <v>307</v>
      </c>
      <c r="V135" s="217" t="s">
        <v>15</v>
      </c>
      <c r="W135" s="215">
        <f t="shared" si="6"/>
        <v>28937.677213000003</v>
      </c>
      <c r="X135" s="216" t="s">
        <v>307</v>
      </c>
      <c r="Y135" s="217" t="s">
        <v>15</v>
      </c>
      <c r="Z135" s="215">
        <v>0</v>
      </c>
      <c r="AA135" s="216" t="s">
        <v>307</v>
      </c>
      <c r="AB135" s="217" t="s">
        <v>15</v>
      </c>
      <c r="AC135" s="215">
        <v>25988.850000000002</v>
      </c>
      <c r="AD135" s="216" t="s">
        <v>307</v>
      </c>
      <c r="AE135" s="217" t="s">
        <v>15</v>
      </c>
      <c r="AF135" s="215">
        <v>2948.827213</v>
      </c>
      <c r="AG135" s="216" t="s">
        <v>307</v>
      </c>
      <c r="AH135" s="217" t="s">
        <v>15</v>
      </c>
      <c r="AI135" s="215" t="s">
        <v>321</v>
      </c>
      <c r="AJ135" s="216" t="s">
        <v>307</v>
      </c>
      <c r="AK135" s="217" t="s">
        <v>15</v>
      </c>
      <c r="AL135" s="215" t="s">
        <v>321</v>
      </c>
      <c r="AM135" s="148" t="s">
        <v>307</v>
      </c>
      <c r="AN135" s="149" t="s">
        <v>15</v>
      </c>
      <c r="AO135" s="160">
        <f t="shared" si="4"/>
        <v>283047.21775199997</v>
      </c>
      <c r="AP135" s="148" t="s">
        <v>307</v>
      </c>
      <c r="AQ135" s="149" t="s">
        <v>15</v>
      </c>
      <c r="AR135" s="158" t="s">
        <v>321</v>
      </c>
      <c r="AS135" s="148" t="s">
        <v>36</v>
      </c>
      <c r="AT135" s="149" t="s">
        <v>15</v>
      </c>
      <c r="AU135" s="215">
        <v>0</v>
      </c>
      <c r="AV135" s="216" t="s">
        <v>36</v>
      </c>
      <c r="AW135" s="217" t="s">
        <v>15</v>
      </c>
      <c r="AX135" s="215">
        <v>248650.15496499997</v>
      </c>
      <c r="AY135" s="216" t="s">
        <v>307</v>
      </c>
      <c r="AZ135" s="217" t="s">
        <v>15</v>
      </c>
      <c r="BA135" s="215">
        <v>34397.06278700001</v>
      </c>
      <c r="BB135" s="148" t="s">
        <v>307</v>
      </c>
      <c r="BC135" s="149" t="s">
        <v>15</v>
      </c>
      <c r="BD135" s="160">
        <v>424.63</v>
      </c>
      <c r="BE135" s="148" t="s">
        <v>307</v>
      </c>
      <c r="BF135" s="149" t="s">
        <v>15</v>
      </c>
      <c r="BG135" s="158" t="s">
        <v>321</v>
      </c>
      <c r="BH135" s="148" t="s">
        <v>36</v>
      </c>
      <c r="BI135" s="149" t="s">
        <v>15</v>
      </c>
      <c r="BJ135" s="158">
        <v>350226.50507999997</v>
      </c>
      <c r="BK135" s="148" t="s">
        <v>307</v>
      </c>
      <c r="BL135" s="149" t="s">
        <v>15</v>
      </c>
      <c r="BM135" s="158" t="s">
        <v>321</v>
      </c>
      <c r="BN135" s="148" t="s">
        <v>36</v>
      </c>
      <c r="BO135" s="149" t="s">
        <v>15</v>
      </c>
      <c r="BP135" s="158">
        <v>35010.49</v>
      </c>
      <c r="BQ135" s="148" t="s">
        <v>307</v>
      </c>
      <c r="BR135" s="149" t="s">
        <v>15</v>
      </c>
      <c r="BS135" s="158">
        <v>277139.53318000003</v>
      </c>
      <c r="BT135" s="148" t="s">
        <v>307</v>
      </c>
      <c r="BU135" s="149" t="s">
        <v>15</v>
      </c>
      <c r="BV135" s="158">
        <v>38076.481899999999</v>
      </c>
      <c r="BW135" s="148" t="s">
        <v>307</v>
      </c>
      <c r="BX135" s="149" t="s">
        <v>15</v>
      </c>
      <c r="BY135" s="158">
        <v>424.63</v>
      </c>
      <c r="BZ135" s="148" t="s">
        <v>307</v>
      </c>
      <c r="CA135" s="149" t="s">
        <v>15</v>
      </c>
      <c r="CB135" s="158">
        <v>65545.440000000002</v>
      </c>
      <c r="CC135" s="148" t="s">
        <v>307</v>
      </c>
      <c r="CD135" s="149" t="s">
        <v>15</v>
      </c>
      <c r="CE135" s="170">
        <v>245203.89508300007</v>
      </c>
      <c r="CF135" s="148" t="s">
        <v>307</v>
      </c>
      <c r="CG135" s="149" t="s">
        <v>15</v>
      </c>
      <c r="CH135" s="170">
        <v>170992.68</v>
      </c>
      <c r="CI135" s="148" t="s">
        <v>307</v>
      </c>
      <c r="CJ135" s="149" t="s">
        <v>15</v>
      </c>
      <c r="CK135" s="170">
        <v>254438.22000000006</v>
      </c>
      <c r="CL135" s="148" t="s">
        <v>307</v>
      </c>
      <c r="CM135" s="149" t="s">
        <v>15</v>
      </c>
      <c r="CN135" s="170">
        <v>161758.355083</v>
      </c>
      <c r="CO135" s="148" t="s">
        <v>307</v>
      </c>
      <c r="CP135" s="149" t="s">
        <v>15</v>
      </c>
      <c r="CQ135" s="158">
        <v>295593.78999999998</v>
      </c>
      <c r="CR135" s="148" t="s">
        <v>307</v>
      </c>
      <c r="CS135" s="84" t="s">
        <v>15</v>
      </c>
      <c r="CT135" s="102"/>
      <c r="CU135" s="102"/>
    </row>
    <row r="136" spans="1:99" ht="12" customHeight="1" x14ac:dyDescent="0.2">
      <c r="A136" s="81" t="s">
        <v>432</v>
      </c>
      <c r="B136" s="160">
        <f t="shared" si="7"/>
        <v>37150.410329999999</v>
      </c>
      <c r="C136" s="148" t="s">
        <v>307</v>
      </c>
      <c r="D136" s="149" t="s">
        <v>15</v>
      </c>
      <c r="E136" s="160">
        <v>34029.5</v>
      </c>
      <c r="F136" s="148" t="s">
        <v>307</v>
      </c>
      <c r="G136" s="149" t="s">
        <v>15</v>
      </c>
      <c r="H136" s="158">
        <v>2261.5103300000001</v>
      </c>
      <c r="I136" s="148" t="s">
        <v>307</v>
      </c>
      <c r="J136" s="149" t="s">
        <v>15</v>
      </c>
      <c r="K136" s="158">
        <v>859.4</v>
      </c>
      <c r="L136" s="148" t="s">
        <v>307</v>
      </c>
      <c r="M136" s="149" t="s">
        <v>15</v>
      </c>
      <c r="N136" s="158" t="s">
        <v>321</v>
      </c>
      <c r="O136" s="148" t="s">
        <v>36</v>
      </c>
      <c r="P136" s="149" t="s">
        <v>15</v>
      </c>
      <c r="Q136" s="158">
        <v>60636.65</v>
      </c>
      <c r="R136" s="148" t="s">
        <v>307</v>
      </c>
      <c r="S136" s="149" t="s">
        <v>15</v>
      </c>
      <c r="T136" s="215">
        <f t="shared" si="5"/>
        <v>333951.99967300001</v>
      </c>
      <c r="U136" s="216" t="s">
        <v>307</v>
      </c>
      <c r="V136" s="217" t="s">
        <v>15</v>
      </c>
      <c r="W136" s="215">
        <f t="shared" si="6"/>
        <v>37756.797956000002</v>
      </c>
      <c r="X136" s="216" t="s">
        <v>307</v>
      </c>
      <c r="Y136" s="217" t="s">
        <v>15</v>
      </c>
      <c r="Z136" s="215">
        <v>0</v>
      </c>
      <c r="AA136" s="216" t="s">
        <v>307</v>
      </c>
      <c r="AB136" s="217" t="s">
        <v>15</v>
      </c>
      <c r="AC136" s="215">
        <v>35476.25</v>
      </c>
      <c r="AD136" s="216" t="s">
        <v>307</v>
      </c>
      <c r="AE136" s="217" t="s">
        <v>15</v>
      </c>
      <c r="AF136" s="215">
        <v>2280.5479560000003</v>
      </c>
      <c r="AG136" s="216" t="s">
        <v>307</v>
      </c>
      <c r="AH136" s="217" t="s">
        <v>15</v>
      </c>
      <c r="AI136" s="215" t="s">
        <v>321</v>
      </c>
      <c r="AJ136" s="216" t="s">
        <v>307</v>
      </c>
      <c r="AK136" s="217" t="s">
        <v>15</v>
      </c>
      <c r="AL136" s="215" t="s">
        <v>321</v>
      </c>
      <c r="AM136" s="148" t="s">
        <v>307</v>
      </c>
      <c r="AN136" s="149" t="s">
        <v>15</v>
      </c>
      <c r="AO136" s="160">
        <f t="shared" si="4"/>
        <v>296195.20171699999</v>
      </c>
      <c r="AP136" s="148" t="s">
        <v>307</v>
      </c>
      <c r="AQ136" s="149" t="s">
        <v>15</v>
      </c>
      <c r="AR136" s="158" t="s">
        <v>321</v>
      </c>
      <c r="AS136" s="148" t="s">
        <v>36</v>
      </c>
      <c r="AT136" s="149" t="s">
        <v>15</v>
      </c>
      <c r="AU136" s="215">
        <v>0</v>
      </c>
      <c r="AV136" s="216" t="s">
        <v>36</v>
      </c>
      <c r="AW136" s="217" t="s">
        <v>15</v>
      </c>
      <c r="AX136" s="215">
        <v>260970.03967299999</v>
      </c>
      <c r="AY136" s="216" t="s">
        <v>307</v>
      </c>
      <c r="AZ136" s="217" t="s">
        <v>15</v>
      </c>
      <c r="BA136" s="215">
        <v>35225.162043999997</v>
      </c>
      <c r="BB136" s="148" t="s">
        <v>307</v>
      </c>
      <c r="BC136" s="149" t="s">
        <v>15</v>
      </c>
      <c r="BD136" s="160">
        <v>432.5</v>
      </c>
      <c r="BE136" s="148" t="s">
        <v>307</v>
      </c>
      <c r="BF136" s="149" t="s">
        <v>15</v>
      </c>
      <c r="BG136" s="158" t="s">
        <v>321</v>
      </c>
      <c r="BH136" s="148" t="s">
        <v>36</v>
      </c>
      <c r="BI136" s="149" t="s">
        <v>15</v>
      </c>
      <c r="BJ136" s="158">
        <v>371102.42001</v>
      </c>
      <c r="BK136" s="148" t="s">
        <v>307</v>
      </c>
      <c r="BL136" s="149" t="s">
        <v>15</v>
      </c>
      <c r="BM136" s="158" t="s">
        <v>321</v>
      </c>
      <c r="BN136" s="148" t="s">
        <v>36</v>
      </c>
      <c r="BO136" s="149" t="s">
        <v>15</v>
      </c>
      <c r="BP136" s="158">
        <v>34029.5</v>
      </c>
      <c r="BQ136" s="148" t="s">
        <v>307</v>
      </c>
      <c r="BR136" s="149" t="s">
        <v>15</v>
      </c>
      <c r="BS136" s="158">
        <v>298707.8101</v>
      </c>
      <c r="BT136" s="148" t="s">
        <v>307</v>
      </c>
      <c r="BU136" s="149" t="s">
        <v>15</v>
      </c>
      <c r="BV136" s="158">
        <v>38365.109909999999</v>
      </c>
      <c r="BW136" s="148" t="s">
        <v>307</v>
      </c>
      <c r="BX136" s="149" t="s">
        <v>15</v>
      </c>
      <c r="BY136" s="158">
        <v>432.5</v>
      </c>
      <c r="BZ136" s="148" t="s">
        <v>307</v>
      </c>
      <c r="CA136" s="149" t="s">
        <v>15</v>
      </c>
      <c r="CB136" s="158">
        <v>60636.65</v>
      </c>
      <c r="CC136" s="148" t="s">
        <v>307</v>
      </c>
      <c r="CD136" s="149" t="s">
        <v>15</v>
      </c>
      <c r="CE136" s="170">
        <v>250298.56001000004</v>
      </c>
      <c r="CF136" s="148" t="s">
        <v>307</v>
      </c>
      <c r="CG136" s="149" t="s">
        <v>15</v>
      </c>
      <c r="CH136" s="170">
        <v>181873.00999999995</v>
      </c>
      <c r="CI136" s="148" t="s">
        <v>307</v>
      </c>
      <c r="CJ136" s="149" t="s">
        <v>15</v>
      </c>
      <c r="CK136" s="170">
        <v>260413.36</v>
      </c>
      <c r="CL136" s="148" t="s">
        <v>307</v>
      </c>
      <c r="CM136" s="149" t="s">
        <v>15</v>
      </c>
      <c r="CN136" s="170">
        <v>171758.21001000001</v>
      </c>
      <c r="CO136" s="148" t="s">
        <v>307</v>
      </c>
      <c r="CP136" s="149" t="s">
        <v>15</v>
      </c>
      <c r="CQ136" s="158">
        <v>324040.98</v>
      </c>
      <c r="CR136" s="148" t="s">
        <v>307</v>
      </c>
      <c r="CS136" s="84" t="s">
        <v>15</v>
      </c>
      <c r="CT136" s="102"/>
      <c r="CU136" s="102"/>
    </row>
    <row r="137" spans="1:99" ht="12" customHeight="1" x14ac:dyDescent="0.2">
      <c r="A137" s="81" t="s">
        <v>434</v>
      </c>
      <c r="B137" s="160">
        <f t="shared" si="7"/>
        <v>33089.360280000001</v>
      </c>
      <c r="C137" s="148" t="s">
        <v>307</v>
      </c>
      <c r="D137" s="149" t="s">
        <v>15</v>
      </c>
      <c r="E137" s="160">
        <v>30815</v>
      </c>
      <c r="F137" s="161" t="s">
        <v>307</v>
      </c>
      <c r="G137" s="149" t="s">
        <v>15</v>
      </c>
      <c r="H137" s="158">
        <v>1286.76028</v>
      </c>
      <c r="I137" s="161" t="s">
        <v>307</v>
      </c>
      <c r="J137" s="149" t="s">
        <v>15</v>
      </c>
      <c r="K137" s="158">
        <v>987.6</v>
      </c>
      <c r="L137" s="161" t="s">
        <v>307</v>
      </c>
      <c r="M137" s="149" t="s">
        <v>15</v>
      </c>
      <c r="N137" s="158" t="s">
        <v>321</v>
      </c>
      <c r="O137" s="148" t="s">
        <v>36</v>
      </c>
      <c r="P137" s="149" t="s">
        <v>15</v>
      </c>
      <c r="Q137" s="158">
        <v>57301.79</v>
      </c>
      <c r="R137" s="161" t="s">
        <v>307</v>
      </c>
      <c r="S137" s="149" t="s">
        <v>15</v>
      </c>
      <c r="T137" s="215">
        <f t="shared" si="5"/>
        <v>346528.99972399994</v>
      </c>
      <c r="U137" s="216" t="s">
        <v>307</v>
      </c>
      <c r="V137" s="217" t="s">
        <v>15</v>
      </c>
      <c r="W137" s="215">
        <f t="shared" si="6"/>
        <v>40901.083800999993</v>
      </c>
      <c r="X137" s="216" t="s">
        <v>307</v>
      </c>
      <c r="Y137" s="217" t="s">
        <v>15</v>
      </c>
      <c r="Z137" s="215">
        <v>0</v>
      </c>
      <c r="AA137" s="216" t="s">
        <v>307</v>
      </c>
      <c r="AB137" s="217" t="s">
        <v>15</v>
      </c>
      <c r="AC137" s="215">
        <v>37552.789999999994</v>
      </c>
      <c r="AD137" s="216" t="s">
        <v>307</v>
      </c>
      <c r="AE137" s="217" t="s">
        <v>15</v>
      </c>
      <c r="AF137" s="215">
        <v>3348.2938010000003</v>
      </c>
      <c r="AG137" s="216" t="s">
        <v>307</v>
      </c>
      <c r="AH137" s="217" t="s">
        <v>15</v>
      </c>
      <c r="AI137" s="215" t="s">
        <v>321</v>
      </c>
      <c r="AJ137" s="216" t="s">
        <v>307</v>
      </c>
      <c r="AK137" s="217" t="s">
        <v>15</v>
      </c>
      <c r="AL137" s="215" t="s">
        <v>321</v>
      </c>
      <c r="AM137" s="148" t="s">
        <v>307</v>
      </c>
      <c r="AN137" s="149" t="s">
        <v>15</v>
      </c>
      <c r="AO137" s="160">
        <f t="shared" si="4"/>
        <v>305627.91592299996</v>
      </c>
      <c r="AP137" s="148" t="s">
        <v>307</v>
      </c>
      <c r="AQ137" s="149" t="s">
        <v>15</v>
      </c>
      <c r="AR137" s="158" t="s">
        <v>321</v>
      </c>
      <c r="AS137" s="161" t="s">
        <v>36</v>
      </c>
      <c r="AT137" s="149" t="s">
        <v>15</v>
      </c>
      <c r="AU137" s="215">
        <v>0</v>
      </c>
      <c r="AV137" s="216" t="s">
        <v>36</v>
      </c>
      <c r="AW137" s="217" t="s">
        <v>15</v>
      </c>
      <c r="AX137" s="215">
        <v>271372.24972399999</v>
      </c>
      <c r="AY137" s="216" t="s">
        <v>307</v>
      </c>
      <c r="AZ137" s="217" t="s">
        <v>15</v>
      </c>
      <c r="BA137" s="215">
        <v>34255.666198999999</v>
      </c>
      <c r="BB137" s="161" t="s">
        <v>307</v>
      </c>
      <c r="BC137" s="149" t="s">
        <v>15</v>
      </c>
      <c r="BD137" s="160">
        <v>449.3</v>
      </c>
      <c r="BE137" s="161" t="s">
        <v>307</v>
      </c>
      <c r="BF137" s="149" t="s">
        <v>15</v>
      </c>
      <c r="BG137" s="158" t="s">
        <v>321</v>
      </c>
      <c r="BH137" s="148" t="s">
        <v>36</v>
      </c>
      <c r="BI137" s="149" t="s">
        <v>15</v>
      </c>
      <c r="BJ137" s="158">
        <v>379618.38725999999</v>
      </c>
      <c r="BK137" s="161" t="s">
        <v>307</v>
      </c>
      <c r="BL137" s="149" t="s">
        <v>15</v>
      </c>
      <c r="BM137" s="158" t="s">
        <v>321</v>
      </c>
      <c r="BN137" s="161" t="s">
        <v>36</v>
      </c>
      <c r="BO137" s="149" t="s">
        <v>15</v>
      </c>
      <c r="BP137" s="158">
        <v>30815</v>
      </c>
      <c r="BQ137" s="161" t="s">
        <v>307</v>
      </c>
      <c r="BR137" s="149" t="s">
        <v>15</v>
      </c>
      <c r="BS137" s="158">
        <v>310211.82383000001</v>
      </c>
      <c r="BT137" s="161" t="s">
        <v>307</v>
      </c>
      <c r="BU137" s="149" t="s">
        <v>15</v>
      </c>
      <c r="BV137" s="158">
        <v>38591.563439999998</v>
      </c>
      <c r="BW137" s="161" t="s">
        <v>307</v>
      </c>
      <c r="BX137" s="149" t="s">
        <v>15</v>
      </c>
      <c r="BY137" s="158">
        <v>449.3</v>
      </c>
      <c r="BZ137" s="161" t="s">
        <v>307</v>
      </c>
      <c r="CA137" s="149" t="s">
        <v>15</v>
      </c>
      <c r="CB137" s="158">
        <v>57301.79</v>
      </c>
      <c r="CC137" s="161" t="s">
        <v>307</v>
      </c>
      <c r="CD137" s="149" t="s">
        <v>15</v>
      </c>
      <c r="CE137" s="170">
        <v>259310.917261</v>
      </c>
      <c r="CF137" s="148" t="s">
        <v>307</v>
      </c>
      <c r="CG137" s="149" t="s">
        <v>15</v>
      </c>
      <c r="CH137" s="170">
        <v>178058.56</v>
      </c>
      <c r="CI137" s="148" t="s">
        <v>307</v>
      </c>
      <c r="CJ137" s="149" t="s">
        <v>15</v>
      </c>
      <c r="CK137" s="170">
        <v>268409.51999999996</v>
      </c>
      <c r="CL137" s="148" t="s">
        <v>307</v>
      </c>
      <c r="CM137" s="149" t="s">
        <v>15</v>
      </c>
      <c r="CN137" s="170">
        <v>168959.957261</v>
      </c>
      <c r="CO137" s="161" t="s">
        <v>307</v>
      </c>
      <c r="CP137" s="149" t="s">
        <v>15</v>
      </c>
      <c r="CQ137" s="158">
        <v>332740.28000000003</v>
      </c>
      <c r="CR137" s="161" t="s">
        <v>307</v>
      </c>
      <c r="CS137" s="84" t="s">
        <v>15</v>
      </c>
      <c r="CT137" s="102"/>
      <c r="CU137" s="102"/>
    </row>
    <row r="138" spans="1:99" ht="12" customHeight="1" x14ac:dyDescent="0.2">
      <c r="A138" s="80" t="s">
        <v>436</v>
      </c>
      <c r="B138" s="160">
        <f t="shared" si="7"/>
        <v>37867.138490000005</v>
      </c>
      <c r="C138" s="161" t="s">
        <v>307</v>
      </c>
      <c r="D138" s="149" t="s">
        <v>15</v>
      </c>
      <c r="E138" s="160">
        <v>30999.1</v>
      </c>
      <c r="F138" s="161" t="s">
        <v>307</v>
      </c>
      <c r="G138" s="149" t="s">
        <v>15</v>
      </c>
      <c r="H138" s="158">
        <v>2517.7384900000002</v>
      </c>
      <c r="I138" s="161" t="s">
        <v>307</v>
      </c>
      <c r="J138" s="149" t="s">
        <v>15</v>
      </c>
      <c r="K138" s="158">
        <v>4350.3</v>
      </c>
      <c r="L138" s="161" t="s">
        <v>307</v>
      </c>
      <c r="M138" s="149" t="s">
        <v>15</v>
      </c>
      <c r="N138" s="158" t="s">
        <v>321</v>
      </c>
      <c r="O138" s="148" t="s">
        <v>36</v>
      </c>
      <c r="P138" s="149" t="s">
        <v>15</v>
      </c>
      <c r="Q138" s="158">
        <v>64110.42</v>
      </c>
      <c r="R138" s="161" t="s">
        <v>307</v>
      </c>
      <c r="S138" s="149" t="s">
        <v>15</v>
      </c>
      <c r="T138" s="215">
        <f t="shared" si="5"/>
        <v>372845.92150999996</v>
      </c>
      <c r="U138" s="216" t="s">
        <v>307</v>
      </c>
      <c r="V138" s="217" t="s">
        <v>15</v>
      </c>
      <c r="W138" s="215">
        <f t="shared" si="6"/>
        <v>51425.631487999999</v>
      </c>
      <c r="X138" s="216" t="s">
        <v>307</v>
      </c>
      <c r="Y138" s="217" t="s">
        <v>15</v>
      </c>
      <c r="Z138" s="215">
        <v>0</v>
      </c>
      <c r="AA138" s="216" t="s">
        <v>307</v>
      </c>
      <c r="AB138" s="217" t="s">
        <v>15</v>
      </c>
      <c r="AC138" s="215">
        <v>48650.9</v>
      </c>
      <c r="AD138" s="216" t="s">
        <v>307</v>
      </c>
      <c r="AE138" s="217" t="s">
        <v>15</v>
      </c>
      <c r="AF138" s="215">
        <v>2774.7314879999999</v>
      </c>
      <c r="AG138" s="216" t="s">
        <v>307</v>
      </c>
      <c r="AH138" s="217" t="s">
        <v>15</v>
      </c>
      <c r="AI138" s="215" t="s">
        <v>321</v>
      </c>
      <c r="AJ138" s="216" t="s">
        <v>307</v>
      </c>
      <c r="AK138" s="217" t="s">
        <v>15</v>
      </c>
      <c r="AL138" s="215" t="s">
        <v>321</v>
      </c>
      <c r="AM138" s="161" t="s">
        <v>307</v>
      </c>
      <c r="AN138" s="149" t="s">
        <v>15</v>
      </c>
      <c r="AO138" s="160">
        <f t="shared" si="4"/>
        <v>321420.29002199997</v>
      </c>
      <c r="AP138" s="161" t="s">
        <v>307</v>
      </c>
      <c r="AQ138" s="149" t="s">
        <v>15</v>
      </c>
      <c r="AR138" s="158" t="s">
        <v>321</v>
      </c>
      <c r="AS138" s="161" t="s">
        <v>36</v>
      </c>
      <c r="AT138" s="149" t="s">
        <v>15</v>
      </c>
      <c r="AU138" s="215">
        <v>0</v>
      </c>
      <c r="AV138" s="216" t="s">
        <v>36</v>
      </c>
      <c r="AW138" s="217" t="s">
        <v>15</v>
      </c>
      <c r="AX138" s="215">
        <v>284491.06150999997</v>
      </c>
      <c r="AY138" s="216" t="s">
        <v>307</v>
      </c>
      <c r="AZ138" s="217" t="s">
        <v>15</v>
      </c>
      <c r="BA138" s="215">
        <v>36929.228512000002</v>
      </c>
      <c r="BB138" s="161" t="s">
        <v>307</v>
      </c>
      <c r="BC138" s="149" t="s">
        <v>15</v>
      </c>
      <c r="BD138" s="160">
        <v>452.8</v>
      </c>
      <c r="BE138" s="161" t="s">
        <v>307</v>
      </c>
      <c r="BF138" s="149" t="s">
        <v>15</v>
      </c>
      <c r="BG138" s="158" t="s">
        <v>321</v>
      </c>
      <c r="BH138" s="161" t="s">
        <v>36</v>
      </c>
      <c r="BI138" s="149" t="s">
        <v>15</v>
      </c>
      <c r="BJ138" s="158">
        <v>410713.01796000003</v>
      </c>
      <c r="BK138" s="161" t="s">
        <v>307</v>
      </c>
      <c r="BL138" s="149" t="s">
        <v>15</v>
      </c>
      <c r="BM138" s="158" t="s">
        <v>321</v>
      </c>
      <c r="BN138" s="161" t="s">
        <v>36</v>
      </c>
      <c r="BO138" s="149" t="s">
        <v>15</v>
      </c>
      <c r="BP138" s="158">
        <v>30999.1</v>
      </c>
      <c r="BQ138" s="161" t="s">
        <v>307</v>
      </c>
      <c r="BR138" s="149" t="s">
        <v>15</v>
      </c>
      <c r="BS138" s="158">
        <v>335659.66282999999</v>
      </c>
      <c r="BT138" s="161" t="s">
        <v>307</v>
      </c>
      <c r="BU138" s="149" t="s">
        <v>15</v>
      </c>
      <c r="BV138" s="158">
        <v>44054.255120000002</v>
      </c>
      <c r="BW138" s="161" t="s">
        <v>307</v>
      </c>
      <c r="BX138" s="149" t="s">
        <v>15</v>
      </c>
      <c r="BY138" s="158">
        <v>452.8</v>
      </c>
      <c r="BZ138" s="161" t="s">
        <v>307</v>
      </c>
      <c r="CA138" s="149" t="s">
        <v>15</v>
      </c>
      <c r="CB138" s="158">
        <v>64110.42</v>
      </c>
      <c r="CC138" s="161" t="s">
        <v>307</v>
      </c>
      <c r="CD138" s="149" t="s">
        <v>15</v>
      </c>
      <c r="CE138" s="170">
        <v>276667.27795799996</v>
      </c>
      <c r="CF138" s="148" t="s">
        <v>307</v>
      </c>
      <c r="CG138" s="149" t="s">
        <v>15</v>
      </c>
      <c r="CH138" s="170">
        <v>198608.96000000002</v>
      </c>
      <c r="CI138" s="148" t="s">
        <v>307</v>
      </c>
      <c r="CJ138" s="149" t="s">
        <v>15</v>
      </c>
      <c r="CK138" s="170">
        <v>286042.82321399997</v>
      </c>
      <c r="CL138" s="148" t="s">
        <v>307</v>
      </c>
      <c r="CM138" s="149" t="s">
        <v>15</v>
      </c>
      <c r="CN138" s="170">
        <v>189233.41474400001</v>
      </c>
      <c r="CO138" s="161" t="s">
        <v>307</v>
      </c>
      <c r="CP138" s="149" t="s">
        <v>15</v>
      </c>
      <c r="CQ138" s="158">
        <v>344830.49</v>
      </c>
      <c r="CR138" s="161" t="s">
        <v>307</v>
      </c>
      <c r="CS138" s="84" t="s">
        <v>15</v>
      </c>
      <c r="CT138" s="102"/>
      <c r="CU138" s="102"/>
    </row>
    <row r="139" spans="1:99" ht="12" customHeight="1" x14ac:dyDescent="0.2">
      <c r="A139" s="80" t="s">
        <v>437</v>
      </c>
      <c r="B139" s="160">
        <f t="shared" si="7"/>
        <v>40786.839960000005</v>
      </c>
      <c r="C139" s="161" t="s">
        <v>307</v>
      </c>
      <c r="D139" s="149" t="s">
        <v>15</v>
      </c>
      <c r="E139" s="160">
        <v>34106.9</v>
      </c>
      <c r="F139" s="161" t="s">
        <v>307</v>
      </c>
      <c r="G139" s="149" t="s">
        <v>15</v>
      </c>
      <c r="H139" s="158">
        <v>6001.3999599999997</v>
      </c>
      <c r="I139" s="161" t="s">
        <v>307</v>
      </c>
      <c r="J139" s="149" t="s">
        <v>15</v>
      </c>
      <c r="K139" s="158">
        <v>678.54</v>
      </c>
      <c r="L139" s="161" t="s">
        <v>307</v>
      </c>
      <c r="M139" s="149" t="s">
        <v>15</v>
      </c>
      <c r="N139" s="158" t="s">
        <v>321</v>
      </c>
      <c r="O139" s="148" t="s">
        <v>36</v>
      </c>
      <c r="P139" s="149" t="s">
        <v>15</v>
      </c>
      <c r="Q139" s="158">
        <v>64854.32</v>
      </c>
      <c r="R139" s="161" t="s">
        <v>307</v>
      </c>
      <c r="S139" s="149" t="s">
        <v>15</v>
      </c>
      <c r="T139" s="215">
        <f t="shared" si="5"/>
        <v>398833.11003899999</v>
      </c>
      <c r="U139" s="216" t="s">
        <v>307</v>
      </c>
      <c r="V139" s="217" t="s">
        <v>15</v>
      </c>
      <c r="W139" s="215">
        <f t="shared" si="6"/>
        <v>51739.021257999993</v>
      </c>
      <c r="X139" s="216" t="s">
        <v>307</v>
      </c>
      <c r="Y139" s="217" t="s">
        <v>15</v>
      </c>
      <c r="Z139" s="215">
        <v>0</v>
      </c>
      <c r="AA139" s="216" t="s">
        <v>307</v>
      </c>
      <c r="AB139" s="217" t="s">
        <v>15</v>
      </c>
      <c r="AC139" s="215">
        <v>49101.789999999994</v>
      </c>
      <c r="AD139" s="216" t="s">
        <v>307</v>
      </c>
      <c r="AE139" s="217" t="s">
        <v>15</v>
      </c>
      <c r="AF139" s="215">
        <v>2637.2312579999998</v>
      </c>
      <c r="AG139" s="216" t="s">
        <v>307</v>
      </c>
      <c r="AH139" s="217" t="s">
        <v>15</v>
      </c>
      <c r="AI139" s="215" t="s">
        <v>321</v>
      </c>
      <c r="AJ139" s="216" t="s">
        <v>307</v>
      </c>
      <c r="AK139" s="217" t="s">
        <v>15</v>
      </c>
      <c r="AL139" s="215" t="s">
        <v>321</v>
      </c>
      <c r="AM139" s="161" t="s">
        <v>307</v>
      </c>
      <c r="AN139" s="149" t="s">
        <v>15</v>
      </c>
      <c r="AO139" s="160">
        <f t="shared" si="4"/>
        <v>347094.088781</v>
      </c>
      <c r="AP139" s="161" t="s">
        <v>307</v>
      </c>
      <c r="AQ139" s="149" t="s">
        <v>15</v>
      </c>
      <c r="AR139" s="158" t="s">
        <v>321</v>
      </c>
      <c r="AS139" s="161" t="s">
        <v>36</v>
      </c>
      <c r="AT139" s="149" t="s">
        <v>15</v>
      </c>
      <c r="AU139" s="215">
        <v>0</v>
      </c>
      <c r="AV139" s="216" t="s">
        <v>36</v>
      </c>
      <c r="AW139" s="217" t="s">
        <v>15</v>
      </c>
      <c r="AX139" s="215">
        <v>308537.51003900002</v>
      </c>
      <c r="AY139" s="216" t="s">
        <v>307</v>
      </c>
      <c r="AZ139" s="217" t="s">
        <v>15</v>
      </c>
      <c r="BA139" s="215">
        <v>38556.578741999998</v>
      </c>
      <c r="BB139" s="161" t="s">
        <v>307</v>
      </c>
      <c r="BC139" s="149" t="s">
        <v>15</v>
      </c>
      <c r="BD139" s="160">
        <v>465.5</v>
      </c>
      <c r="BE139" s="161" t="s">
        <v>307</v>
      </c>
      <c r="BF139" s="149" t="s">
        <v>15</v>
      </c>
      <c r="BG139" s="158" t="s">
        <v>321</v>
      </c>
      <c r="BH139" s="161" t="s">
        <v>36</v>
      </c>
      <c r="BI139" s="149" t="s">
        <v>15</v>
      </c>
      <c r="BJ139" s="158">
        <v>439619.98467999999</v>
      </c>
      <c r="BK139" s="161" t="s">
        <v>307</v>
      </c>
      <c r="BL139" s="149" t="s">
        <v>15</v>
      </c>
      <c r="BM139" s="158" t="s">
        <v>321</v>
      </c>
      <c r="BN139" s="161" t="s">
        <v>36</v>
      </c>
      <c r="BO139" s="149" t="s">
        <v>15</v>
      </c>
      <c r="BP139" s="158">
        <v>34106.9</v>
      </c>
      <c r="BQ139" s="161" t="s">
        <v>307</v>
      </c>
      <c r="BR139" s="149" t="s">
        <v>15</v>
      </c>
      <c r="BS139" s="158">
        <v>363640.73887</v>
      </c>
      <c r="BT139" s="161" t="s">
        <v>307</v>
      </c>
      <c r="BU139" s="149" t="s">
        <v>15</v>
      </c>
      <c r="BV139" s="158">
        <v>41872.345809999999</v>
      </c>
      <c r="BW139" s="161" t="s">
        <v>307</v>
      </c>
      <c r="BX139" s="149" t="s">
        <v>15</v>
      </c>
      <c r="BY139" s="158">
        <v>465.5</v>
      </c>
      <c r="BZ139" s="161" t="s">
        <v>307</v>
      </c>
      <c r="CA139" s="149" t="s">
        <v>15</v>
      </c>
      <c r="CB139" s="158">
        <v>64854.32</v>
      </c>
      <c r="CC139" s="161" t="s">
        <v>307</v>
      </c>
      <c r="CD139" s="149" t="s">
        <v>15</v>
      </c>
      <c r="CE139" s="170">
        <v>292735.15468210011</v>
      </c>
      <c r="CF139" s="148" t="s">
        <v>307</v>
      </c>
      <c r="CG139" s="149" t="s">
        <v>15</v>
      </c>
      <c r="CH139" s="170">
        <v>212204.65</v>
      </c>
      <c r="CI139" s="148" t="s">
        <v>307</v>
      </c>
      <c r="CJ139" s="149" t="s">
        <v>15</v>
      </c>
      <c r="CK139" s="170">
        <v>299528.27000000008</v>
      </c>
      <c r="CL139" s="148" t="s">
        <v>307</v>
      </c>
      <c r="CM139" s="149" t="s">
        <v>15</v>
      </c>
      <c r="CN139" s="170">
        <v>205411.53468210003</v>
      </c>
      <c r="CO139" s="161" t="s">
        <v>307</v>
      </c>
      <c r="CP139" s="149" t="s">
        <v>15</v>
      </c>
      <c r="CQ139" s="158">
        <v>381121.29</v>
      </c>
      <c r="CR139" s="161" t="s">
        <v>307</v>
      </c>
      <c r="CS139" s="84" t="s">
        <v>15</v>
      </c>
      <c r="CT139" s="102"/>
      <c r="CU139" s="102"/>
    </row>
    <row r="140" spans="1:99" ht="12" customHeight="1" x14ac:dyDescent="0.2">
      <c r="A140" s="80" t="s">
        <v>439</v>
      </c>
      <c r="B140" s="160">
        <f t="shared" si="7"/>
        <v>39512.95996</v>
      </c>
      <c r="C140" s="161" t="s">
        <v>307</v>
      </c>
      <c r="D140" s="149" t="s">
        <v>15</v>
      </c>
      <c r="E140" s="160">
        <v>32850.65</v>
      </c>
      <c r="F140" s="161" t="s">
        <v>307</v>
      </c>
      <c r="G140" s="149" t="s">
        <v>15</v>
      </c>
      <c r="H140" s="158">
        <v>5769.4199600000002</v>
      </c>
      <c r="I140" s="161" t="s">
        <v>307</v>
      </c>
      <c r="J140" s="149" t="s">
        <v>15</v>
      </c>
      <c r="K140" s="158">
        <v>892.89</v>
      </c>
      <c r="L140" s="161" t="s">
        <v>307</v>
      </c>
      <c r="M140" s="149" t="s">
        <v>15</v>
      </c>
      <c r="N140" s="158" t="s">
        <v>321</v>
      </c>
      <c r="O140" s="148" t="s">
        <v>36</v>
      </c>
      <c r="P140" s="149" t="s">
        <v>15</v>
      </c>
      <c r="Q140" s="158">
        <v>65323.28</v>
      </c>
      <c r="R140" s="161" t="s">
        <v>307</v>
      </c>
      <c r="S140" s="149" t="s">
        <v>15</v>
      </c>
      <c r="T140" s="215">
        <f t="shared" si="5"/>
        <v>419747.57003999996</v>
      </c>
      <c r="U140" s="219" t="s">
        <v>307</v>
      </c>
      <c r="V140" s="217" t="s">
        <v>15</v>
      </c>
      <c r="W140" s="215">
        <f t="shared" si="6"/>
        <v>42841.452383000003</v>
      </c>
      <c r="X140" s="219" t="s">
        <v>307</v>
      </c>
      <c r="Y140" s="217" t="s">
        <v>15</v>
      </c>
      <c r="Z140" s="215">
        <v>0</v>
      </c>
      <c r="AA140" s="219" t="s">
        <v>307</v>
      </c>
      <c r="AB140" s="217" t="s">
        <v>15</v>
      </c>
      <c r="AC140" s="215">
        <v>40056.51</v>
      </c>
      <c r="AD140" s="219" t="s">
        <v>307</v>
      </c>
      <c r="AE140" s="217" t="s">
        <v>15</v>
      </c>
      <c r="AF140" s="215">
        <v>2784.9423830000001</v>
      </c>
      <c r="AG140" s="219" t="s">
        <v>307</v>
      </c>
      <c r="AH140" s="217" t="s">
        <v>15</v>
      </c>
      <c r="AI140" s="215" t="s">
        <v>321</v>
      </c>
      <c r="AJ140" s="219" t="s">
        <v>307</v>
      </c>
      <c r="AK140" s="217" t="s">
        <v>15</v>
      </c>
      <c r="AL140" s="215" t="s">
        <v>321</v>
      </c>
      <c r="AM140" s="161" t="s">
        <v>307</v>
      </c>
      <c r="AN140" s="149" t="s">
        <v>15</v>
      </c>
      <c r="AO140" s="160">
        <f t="shared" si="4"/>
        <v>376906.11765699997</v>
      </c>
      <c r="AP140" s="161" t="s">
        <v>307</v>
      </c>
      <c r="AQ140" s="149" t="s">
        <v>15</v>
      </c>
      <c r="AR140" s="158" t="s">
        <v>321</v>
      </c>
      <c r="AS140" s="161" t="s">
        <v>36</v>
      </c>
      <c r="AT140" s="149" t="s">
        <v>15</v>
      </c>
      <c r="AU140" s="215">
        <v>0</v>
      </c>
      <c r="AV140" s="216" t="s">
        <v>36</v>
      </c>
      <c r="AW140" s="217" t="s">
        <v>15</v>
      </c>
      <c r="AX140" s="215">
        <v>338055.17003999994</v>
      </c>
      <c r="AY140" s="219" t="s">
        <v>307</v>
      </c>
      <c r="AZ140" s="217" t="str">
        <f t="shared" ref="AZ140:AZ151" si="8">IF(ISBLANK(AX140),"","F")</f>
        <v>F</v>
      </c>
      <c r="BA140" s="215">
        <v>38850.947616999998</v>
      </c>
      <c r="BB140" s="161" t="s">
        <v>307</v>
      </c>
      <c r="BC140" s="149" t="s">
        <v>15</v>
      </c>
      <c r="BD140" s="160">
        <v>527.70000000000005</v>
      </c>
      <c r="BE140" s="161" t="s">
        <v>307</v>
      </c>
      <c r="BF140" s="149" t="s">
        <v>15</v>
      </c>
      <c r="BG140" s="158" t="s">
        <v>321</v>
      </c>
      <c r="BH140" s="161" t="s">
        <v>36</v>
      </c>
      <c r="BI140" s="149" t="s">
        <v>15</v>
      </c>
      <c r="BJ140" s="158">
        <v>459260.57770000002</v>
      </c>
      <c r="BK140" s="161" t="s">
        <v>307</v>
      </c>
      <c r="BL140" s="149" t="s">
        <v>15</v>
      </c>
      <c r="BM140" s="158" t="s">
        <v>321</v>
      </c>
      <c r="BN140" s="161" t="s">
        <v>36</v>
      </c>
      <c r="BO140" s="149" t="s">
        <v>15</v>
      </c>
      <c r="BP140" s="158">
        <v>32850.65</v>
      </c>
      <c r="BQ140" s="161" t="s">
        <v>307</v>
      </c>
      <c r="BR140" s="149" t="s">
        <v>15</v>
      </c>
      <c r="BS140" s="158">
        <v>383881.1459</v>
      </c>
      <c r="BT140" s="161" t="s">
        <v>307</v>
      </c>
      <c r="BU140" s="149" t="s">
        <v>15</v>
      </c>
      <c r="BV140" s="158">
        <v>42528.781799999997</v>
      </c>
      <c r="BW140" s="161" t="s">
        <v>307</v>
      </c>
      <c r="BX140" s="149" t="s">
        <v>15</v>
      </c>
      <c r="BY140" s="158">
        <v>527.70000000000005</v>
      </c>
      <c r="BZ140" s="161" t="s">
        <v>307</v>
      </c>
      <c r="CA140" s="149" t="s">
        <v>15</v>
      </c>
      <c r="CB140" s="158">
        <v>65323.28</v>
      </c>
      <c r="CC140" s="161" t="s">
        <v>307</v>
      </c>
      <c r="CD140" s="149" t="s">
        <v>15</v>
      </c>
      <c r="CE140" s="170">
        <v>303545.52769800002</v>
      </c>
      <c r="CF140" s="161" t="s">
        <v>307</v>
      </c>
      <c r="CG140" s="149" t="s">
        <v>15</v>
      </c>
      <c r="CH140" s="170">
        <v>221566.03000000003</v>
      </c>
      <c r="CI140" s="161" t="s">
        <v>307</v>
      </c>
      <c r="CJ140" s="149" t="s">
        <v>15</v>
      </c>
      <c r="CK140" s="170">
        <v>306393.12510400009</v>
      </c>
      <c r="CL140" s="161" t="s">
        <v>307</v>
      </c>
      <c r="CM140" s="149" t="s">
        <v>15</v>
      </c>
      <c r="CN140" s="170">
        <v>218718.43259399998</v>
      </c>
      <c r="CO140" s="161" t="s">
        <v>307</v>
      </c>
      <c r="CP140" s="149" t="s">
        <v>15</v>
      </c>
      <c r="CQ140" s="158">
        <v>411417.61</v>
      </c>
      <c r="CR140" s="161" t="s">
        <v>307</v>
      </c>
      <c r="CS140" s="84" t="s">
        <v>15</v>
      </c>
      <c r="CT140" s="102"/>
      <c r="CU140" s="102"/>
    </row>
    <row r="141" spans="1:99" ht="12" customHeight="1" x14ac:dyDescent="0.2">
      <c r="A141" s="80" t="s">
        <v>442</v>
      </c>
      <c r="B141" s="160">
        <f t="shared" si="7"/>
        <v>37305.086490000002</v>
      </c>
      <c r="C141" s="161" t="s">
        <v>307</v>
      </c>
      <c r="D141" s="149" t="s">
        <v>15</v>
      </c>
      <c r="E141" s="160">
        <v>31111.9</v>
      </c>
      <c r="F141" s="161" t="s">
        <v>307</v>
      </c>
      <c r="G141" s="149" t="s">
        <v>15</v>
      </c>
      <c r="H141" s="158">
        <v>5282.51649</v>
      </c>
      <c r="I141" s="161" t="s">
        <v>307</v>
      </c>
      <c r="J141" s="149" t="s">
        <v>15</v>
      </c>
      <c r="K141" s="158">
        <v>910.67</v>
      </c>
      <c r="L141" s="161" t="s">
        <v>307</v>
      </c>
      <c r="M141" s="149" t="s">
        <v>15</v>
      </c>
      <c r="N141" s="158" t="s">
        <v>321</v>
      </c>
      <c r="O141" s="148" t="s">
        <v>36</v>
      </c>
      <c r="P141" s="149" t="s">
        <v>15</v>
      </c>
      <c r="Q141" s="158">
        <v>65804.47</v>
      </c>
      <c r="R141" s="161" t="s">
        <v>307</v>
      </c>
      <c r="S141" s="149" t="s">
        <v>15</v>
      </c>
      <c r="T141" s="215">
        <f t="shared" si="5"/>
        <v>464436.62350999995</v>
      </c>
      <c r="U141" s="219" t="s">
        <v>307</v>
      </c>
      <c r="V141" s="217" t="s">
        <v>15</v>
      </c>
      <c r="W141" s="215">
        <f t="shared" si="6"/>
        <v>42044.585690200001</v>
      </c>
      <c r="X141" s="219" t="s">
        <v>307</v>
      </c>
      <c r="Y141" s="217" t="s">
        <v>15</v>
      </c>
      <c r="Z141" s="215">
        <v>0</v>
      </c>
      <c r="AA141" s="219" t="s">
        <v>307</v>
      </c>
      <c r="AB141" s="217" t="s">
        <v>15</v>
      </c>
      <c r="AC141" s="215">
        <v>39460.5</v>
      </c>
      <c r="AD141" s="219" t="s">
        <v>307</v>
      </c>
      <c r="AE141" s="217" t="s">
        <v>15</v>
      </c>
      <c r="AF141" s="215">
        <v>2584.0856902</v>
      </c>
      <c r="AG141" s="219" t="s">
        <v>307</v>
      </c>
      <c r="AH141" s="217" t="s">
        <v>15</v>
      </c>
      <c r="AI141" s="215" t="s">
        <v>321</v>
      </c>
      <c r="AJ141" s="219" t="s">
        <v>307</v>
      </c>
      <c r="AK141" s="217" t="s">
        <v>15</v>
      </c>
      <c r="AL141" s="215" t="s">
        <v>321</v>
      </c>
      <c r="AM141" s="161" t="s">
        <v>307</v>
      </c>
      <c r="AN141" s="149" t="s">
        <v>15</v>
      </c>
      <c r="AO141" s="160">
        <f t="shared" si="4"/>
        <v>422392.03781979997</v>
      </c>
      <c r="AP141" s="161" t="s">
        <v>307</v>
      </c>
      <c r="AQ141" s="149" t="s">
        <v>15</v>
      </c>
      <c r="AR141" s="158" t="s">
        <v>321</v>
      </c>
      <c r="AS141" s="161" t="s">
        <v>36</v>
      </c>
      <c r="AT141" s="149" t="s">
        <v>15</v>
      </c>
      <c r="AU141" s="215">
        <v>0</v>
      </c>
      <c r="AV141" s="216" t="s">
        <v>36</v>
      </c>
      <c r="AW141" s="217" t="s">
        <v>15</v>
      </c>
      <c r="AX141" s="215">
        <v>368971.78350999998</v>
      </c>
      <c r="AY141" s="219" t="s">
        <v>307</v>
      </c>
      <c r="AZ141" s="217" t="str">
        <f t="shared" si="8"/>
        <v>F</v>
      </c>
      <c r="BA141" s="215">
        <v>53420.254309800002</v>
      </c>
      <c r="BB141" s="161" t="s">
        <v>307</v>
      </c>
      <c r="BC141" s="149" t="s">
        <v>15</v>
      </c>
      <c r="BD141" s="160">
        <v>575.32000000000005</v>
      </c>
      <c r="BE141" s="161" t="s">
        <v>307</v>
      </c>
      <c r="BF141" s="149" t="s">
        <v>15</v>
      </c>
      <c r="BG141" s="158" t="s">
        <v>321</v>
      </c>
      <c r="BH141" s="161" t="s">
        <v>36</v>
      </c>
      <c r="BI141" s="149" t="s">
        <v>15</v>
      </c>
      <c r="BJ141" s="158">
        <v>501741.68398999999</v>
      </c>
      <c r="BK141" s="161" t="s">
        <v>307</v>
      </c>
      <c r="BL141" s="149" t="s">
        <v>15</v>
      </c>
      <c r="BM141" s="158" t="s">
        <v>321</v>
      </c>
      <c r="BN141" s="161" t="s">
        <v>36</v>
      </c>
      <c r="BO141" s="149" t="s">
        <v>15</v>
      </c>
      <c r="BP141" s="158">
        <v>31111.9</v>
      </c>
      <c r="BQ141" s="161" t="s">
        <v>307</v>
      </c>
      <c r="BR141" s="149" t="s">
        <v>15</v>
      </c>
      <c r="BS141" s="158">
        <v>413714.77739</v>
      </c>
      <c r="BT141" s="161" t="s">
        <v>307</v>
      </c>
      <c r="BU141" s="149" t="s">
        <v>15</v>
      </c>
      <c r="BV141" s="158">
        <v>56915.006609999997</v>
      </c>
      <c r="BW141" s="161" t="s">
        <v>307</v>
      </c>
      <c r="BX141" s="149" t="s">
        <v>15</v>
      </c>
      <c r="BY141" s="158">
        <v>575.32000000000005</v>
      </c>
      <c r="BZ141" s="161" t="s">
        <v>307</v>
      </c>
      <c r="CA141" s="149" t="s">
        <v>15</v>
      </c>
      <c r="CB141" s="158">
        <v>65804.47</v>
      </c>
      <c r="CC141" s="161" t="s">
        <v>307</v>
      </c>
      <c r="CD141" s="149" t="s">
        <v>15</v>
      </c>
      <c r="CE141" s="170">
        <v>311597.66399100004</v>
      </c>
      <c r="CF141" s="161" t="s">
        <v>307</v>
      </c>
      <c r="CG141" s="149" t="s">
        <v>15</v>
      </c>
      <c r="CH141" s="170">
        <v>256523.81</v>
      </c>
      <c r="CI141" s="161" t="s">
        <v>307</v>
      </c>
      <c r="CJ141" s="149" t="s">
        <v>15</v>
      </c>
      <c r="CK141" s="170">
        <v>319434.20287940011</v>
      </c>
      <c r="CL141" s="161" t="s">
        <v>307</v>
      </c>
      <c r="CM141" s="149" t="s">
        <v>15</v>
      </c>
      <c r="CN141" s="170">
        <v>248687.27111159996</v>
      </c>
      <c r="CO141" s="161" t="s">
        <v>307</v>
      </c>
      <c r="CP141" s="149" t="s">
        <v>15</v>
      </c>
      <c r="CQ141" s="158">
        <v>455126.84</v>
      </c>
      <c r="CR141" s="161" t="s">
        <v>307</v>
      </c>
      <c r="CS141" s="84" t="s">
        <v>15</v>
      </c>
      <c r="CT141" s="102"/>
      <c r="CU141" s="102"/>
    </row>
    <row r="142" spans="1:99" ht="12" customHeight="1" x14ac:dyDescent="0.2">
      <c r="A142" s="80" t="s">
        <v>444</v>
      </c>
      <c r="B142" s="160">
        <f t="shared" si="7"/>
        <v>41291.016489999995</v>
      </c>
      <c r="C142" s="161" t="s">
        <v>307</v>
      </c>
      <c r="D142" s="149" t="s">
        <v>15</v>
      </c>
      <c r="E142" s="160">
        <v>32626.799999999999</v>
      </c>
      <c r="F142" s="161" t="s">
        <v>307</v>
      </c>
      <c r="G142" s="149" t="s">
        <v>15</v>
      </c>
      <c r="H142" s="158">
        <v>6748.4564899999996</v>
      </c>
      <c r="I142" s="161" t="s">
        <v>307</v>
      </c>
      <c r="J142" s="149" t="s">
        <v>15</v>
      </c>
      <c r="K142" s="158">
        <v>1915.76</v>
      </c>
      <c r="L142" s="161" t="s">
        <v>307</v>
      </c>
      <c r="M142" s="149" t="s">
        <v>15</v>
      </c>
      <c r="N142" s="158" t="s">
        <v>321</v>
      </c>
      <c r="O142" s="148" t="s">
        <v>36</v>
      </c>
      <c r="P142" s="149" t="s">
        <v>15</v>
      </c>
      <c r="Q142" s="158">
        <v>70670.14</v>
      </c>
      <c r="R142" s="161" t="s">
        <v>307</v>
      </c>
      <c r="S142" s="149" t="s">
        <v>15</v>
      </c>
      <c r="T142" s="215">
        <f t="shared" si="5"/>
        <v>472886.68350999994</v>
      </c>
      <c r="U142" s="219" t="s">
        <v>307</v>
      </c>
      <c r="V142" s="217" t="s">
        <v>15</v>
      </c>
      <c r="W142" s="215">
        <f t="shared" si="6"/>
        <v>41359.465284599995</v>
      </c>
      <c r="X142" s="219" t="s">
        <v>307</v>
      </c>
      <c r="Y142" s="217" t="s">
        <v>15</v>
      </c>
      <c r="Z142" s="215">
        <v>0</v>
      </c>
      <c r="AA142" s="219" t="s">
        <v>307</v>
      </c>
      <c r="AB142" s="217" t="s">
        <v>15</v>
      </c>
      <c r="AC142" s="215">
        <v>37802.306815299999</v>
      </c>
      <c r="AD142" s="219" t="s">
        <v>307</v>
      </c>
      <c r="AE142" s="217" t="s">
        <v>15</v>
      </c>
      <c r="AF142" s="215">
        <v>3557.1584692999995</v>
      </c>
      <c r="AG142" s="219" t="s">
        <v>307</v>
      </c>
      <c r="AH142" s="217" t="s">
        <v>15</v>
      </c>
      <c r="AI142" s="215" t="s">
        <v>321</v>
      </c>
      <c r="AJ142" s="219" t="s">
        <v>307</v>
      </c>
      <c r="AK142" s="217" t="s">
        <v>15</v>
      </c>
      <c r="AL142" s="215" t="s">
        <v>321</v>
      </c>
      <c r="AM142" s="161" t="s">
        <v>307</v>
      </c>
      <c r="AN142" s="149" t="s">
        <v>15</v>
      </c>
      <c r="AO142" s="160">
        <f t="shared" si="4"/>
        <v>431527.21822539996</v>
      </c>
      <c r="AP142" s="161" t="s">
        <v>307</v>
      </c>
      <c r="AQ142" s="149" t="s">
        <v>15</v>
      </c>
      <c r="AR142" s="158" t="s">
        <v>321</v>
      </c>
      <c r="AS142" s="161" t="s">
        <v>36</v>
      </c>
      <c r="AT142" s="149" t="s">
        <v>15</v>
      </c>
      <c r="AU142" s="215">
        <v>0</v>
      </c>
      <c r="AV142" s="216" t="s">
        <v>36</v>
      </c>
      <c r="AW142" s="217" t="s">
        <v>15</v>
      </c>
      <c r="AX142" s="215">
        <v>378491.73669469997</v>
      </c>
      <c r="AY142" s="219" t="s">
        <v>307</v>
      </c>
      <c r="AZ142" s="217" t="str">
        <f t="shared" si="8"/>
        <v>F</v>
      </c>
      <c r="BA142" s="215">
        <v>53035.481530700003</v>
      </c>
      <c r="BB142" s="161" t="s">
        <v>307</v>
      </c>
      <c r="BC142" s="149" t="s">
        <v>15</v>
      </c>
      <c r="BD142" s="160">
        <v>574.12</v>
      </c>
      <c r="BE142" s="161" t="s">
        <v>307</v>
      </c>
      <c r="BF142" s="149" t="s">
        <v>15</v>
      </c>
      <c r="BG142" s="158" t="s">
        <v>321</v>
      </c>
      <c r="BH142" s="161" t="s">
        <v>36</v>
      </c>
      <c r="BI142" s="149" t="s">
        <v>15</v>
      </c>
      <c r="BJ142" s="158">
        <v>514177.74479999999</v>
      </c>
      <c r="BK142" s="161" t="s">
        <v>307</v>
      </c>
      <c r="BL142" s="149" t="s">
        <v>15</v>
      </c>
      <c r="BM142" s="158" t="s">
        <v>321</v>
      </c>
      <c r="BN142" s="161" t="s">
        <v>36</v>
      </c>
      <c r="BO142" s="149" t="s">
        <v>15</v>
      </c>
      <c r="BP142" s="158">
        <v>32626.799999999999</v>
      </c>
      <c r="BQ142" s="161" t="s">
        <v>307</v>
      </c>
      <c r="BR142" s="149" t="s">
        <v>15</v>
      </c>
      <c r="BS142" s="158">
        <v>423042.54693999997</v>
      </c>
      <c r="BT142" s="161" t="s">
        <v>307</v>
      </c>
      <c r="BU142" s="149" t="s">
        <v>15</v>
      </c>
      <c r="BV142" s="158">
        <v>58508.397850000001</v>
      </c>
      <c r="BW142" s="161" t="s">
        <v>307</v>
      </c>
      <c r="BX142" s="149" t="s">
        <v>15</v>
      </c>
      <c r="BY142" s="158">
        <v>574.12</v>
      </c>
      <c r="BZ142" s="161" t="s">
        <v>307</v>
      </c>
      <c r="CA142" s="149" t="s">
        <v>15</v>
      </c>
      <c r="CB142" s="158">
        <v>70670.14</v>
      </c>
      <c r="CC142" s="161" t="s">
        <v>307</v>
      </c>
      <c r="CD142" s="149" t="s">
        <v>15</v>
      </c>
      <c r="CE142" s="170">
        <v>329328.10479629994</v>
      </c>
      <c r="CF142" s="161" t="s">
        <v>307</v>
      </c>
      <c r="CG142" s="149" t="s">
        <v>15</v>
      </c>
      <c r="CH142" s="170">
        <v>256093.90000000002</v>
      </c>
      <c r="CI142" s="161" t="s">
        <v>307</v>
      </c>
      <c r="CJ142" s="149" t="s">
        <v>15</v>
      </c>
      <c r="CK142" s="170">
        <v>337996.51428100001</v>
      </c>
      <c r="CL142" s="161" t="s">
        <v>307</v>
      </c>
      <c r="CM142" s="149" t="s">
        <v>15</v>
      </c>
      <c r="CN142" s="170">
        <v>247425.49051529996</v>
      </c>
      <c r="CO142" s="161" t="s">
        <v>307</v>
      </c>
      <c r="CP142" s="149" t="s">
        <v>15</v>
      </c>
      <c r="CQ142" s="158">
        <v>457218.64</v>
      </c>
      <c r="CR142" s="161" t="s">
        <v>307</v>
      </c>
      <c r="CS142" s="84" t="s">
        <v>15</v>
      </c>
      <c r="CT142" s="102"/>
      <c r="CU142" s="102"/>
    </row>
    <row r="143" spans="1:99" ht="12" customHeight="1" x14ac:dyDescent="0.2">
      <c r="A143" s="80" t="s">
        <v>446</v>
      </c>
      <c r="B143" s="160">
        <f t="shared" si="7"/>
        <v>46919.621599999999</v>
      </c>
      <c r="C143" s="161" t="s">
        <v>307</v>
      </c>
      <c r="D143" s="149" t="s">
        <v>15</v>
      </c>
      <c r="E143" s="160">
        <v>35032.21</v>
      </c>
      <c r="F143" s="161" t="s">
        <v>307</v>
      </c>
      <c r="G143" s="149" t="s">
        <v>15</v>
      </c>
      <c r="H143" s="158">
        <v>6883.0316000000003</v>
      </c>
      <c r="I143" s="161" t="s">
        <v>307</v>
      </c>
      <c r="J143" s="149" t="s">
        <v>15</v>
      </c>
      <c r="K143" s="158">
        <v>5004.38</v>
      </c>
      <c r="L143" s="161" t="s">
        <v>307</v>
      </c>
      <c r="M143" s="149" t="s">
        <v>15</v>
      </c>
      <c r="N143" s="158" t="s">
        <v>321</v>
      </c>
      <c r="O143" s="148" t="s">
        <v>36</v>
      </c>
      <c r="P143" s="149" t="s">
        <v>15</v>
      </c>
      <c r="Q143" s="158">
        <v>70729.56</v>
      </c>
      <c r="R143" s="161" t="s">
        <v>307</v>
      </c>
      <c r="S143" s="149" t="s">
        <v>15</v>
      </c>
      <c r="T143" s="215">
        <f t="shared" si="5"/>
        <v>488760.108397</v>
      </c>
      <c r="U143" s="219" t="s">
        <v>307</v>
      </c>
      <c r="V143" s="217" t="s">
        <v>15</v>
      </c>
      <c r="W143" s="215">
        <f t="shared" si="6"/>
        <v>31906.2711256</v>
      </c>
      <c r="X143" s="219" t="s">
        <v>307</v>
      </c>
      <c r="Y143" s="217" t="s">
        <v>15</v>
      </c>
      <c r="Z143" s="215">
        <v>0</v>
      </c>
      <c r="AA143" s="219" t="s">
        <v>307</v>
      </c>
      <c r="AB143" s="217" t="s">
        <v>15</v>
      </c>
      <c r="AC143" s="215">
        <v>28207.2048049</v>
      </c>
      <c r="AD143" s="219" t="s">
        <v>307</v>
      </c>
      <c r="AE143" s="217" t="s">
        <v>15</v>
      </c>
      <c r="AF143" s="215">
        <v>3699.0663207000002</v>
      </c>
      <c r="AG143" s="219" t="s">
        <v>307</v>
      </c>
      <c r="AH143" s="217" t="s">
        <v>15</v>
      </c>
      <c r="AI143" s="215" t="s">
        <v>321</v>
      </c>
      <c r="AJ143" s="219" t="s">
        <v>307</v>
      </c>
      <c r="AK143" s="217" t="s">
        <v>15</v>
      </c>
      <c r="AL143" s="215" t="s">
        <v>321</v>
      </c>
      <c r="AM143" s="161" t="s">
        <v>307</v>
      </c>
      <c r="AN143" s="149" t="s">
        <v>15</v>
      </c>
      <c r="AO143" s="160">
        <f t="shared" si="4"/>
        <v>456853.83727140003</v>
      </c>
      <c r="AP143" s="161" t="s">
        <v>307</v>
      </c>
      <c r="AQ143" s="149" t="s">
        <v>15</v>
      </c>
      <c r="AR143" s="158" t="s">
        <v>321</v>
      </c>
      <c r="AS143" s="161" t="s">
        <v>36</v>
      </c>
      <c r="AT143" s="149" t="s">
        <v>15</v>
      </c>
      <c r="AU143" s="215">
        <v>0</v>
      </c>
      <c r="AV143" s="216" t="s">
        <v>36</v>
      </c>
      <c r="AW143" s="217" t="s">
        <v>15</v>
      </c>
      <c r="AX143" s="215">
        <v>404090.2635921</v>
      </c>
      <c r="AY143" s="219" t="s">
        <v>307</v>
      </c>
      <c r="AZ143" s="217" t="str">
        <f t="shared" si="8"/>
        <v>F</v>
      </c>
      <c r="BA143" s="215">
        <v>52763.573679299996</v>
      </c>
      <c r="BB143" s="161" t="s">
        <v>307</v>
      </c>
      <c r="BC143" s="149" t="s">
        <v>15</v>
      </c>
      <c r="BD143" s="160">
        <v>576.12</v>
      </c>
      <c r="BE143" s="161" t="s">
        <v>307</v>
      </c>
      <c r="BF143" s="149" t="s">
        <v>15</v>
      </c>
      <c r="BG143" s="158" t="s">
        <v>321</v>
      </c>
      <c r="BH143" s="161" t="s">
        <v>36</v>
      </c>
      <c r="BI143" s="149" t="s">
        <v>15</v>
      </c>
      <c r="BJ143" s="158">
        <v>535679.76173999999</v>
      </c>
      <c r="BK143" s="161" t="s">
        <v>307</v>
      </c>
      <c r="BL143" s="149" t="s">
        <v>15</v>
      </c>
      <c r="BM143" s="158" t="s">
        <v>321</v>
      </c>
      <c r="BN143" s="161" t="s">
        <v>36</v>
      </c>
      <c r="BO143" s="149" t="s">
        <v>15</v>
      </c>
      <c r="BP143" s="158">
        <v>35032.21</v>
      </c>
      <c r="BQ143" s="161" t="s">
        <v>307</v>
      </c>
      <c r="BR143" s="149" t="s">
        <v>15</v>
      </c>
      <c r="BS143" s="158">
        <v>439180.52875</v>
      </c>
      <c r="BT143" s="161" t="s">
        <v>307</v>
      </c>
      <c r="BU143" s="149" t="s">
        <v>15</v>
      </c>
      <c r="BV143" s="158">
        <v>61467.022989999998</v>
      </c>
      <c r="BW143" s="161" t="s">
        <v>307</v>
      </c>
      <c r="BX143" s="149" t="s">
        <v>15</v>
      </c>
      <c r="BY143" s="158">
        <v>576.12</v>
      </c>
      <c r="BZ143" s="161" t="s">
        <v>307</v>
      </c>
      <c r="CA143" s="149" t="s">
        <v>15</v>
      </c>
      <c r="CB143" s="158">
        <v>70729.56</v>
      </c>
      <c r="CC143" s="161" t="s">
        <v>307</v>
      </c>
      <c r="CD143" s="149" t="s">
        <v>15</v>
      </c>
      <c r="CE143" s="170">
        <v>335640.81173680018</v>
      </c>
      <c r="CF143" s="161" t="s">
        <v>307</v>
      </c>
      <c r="CG143" s="149" t="s">
        <v>15</v>
      </c>
      <c r="CH143" s="170">
        <v>271344.62999999995</v>
      </c>
      <c r="CI143" s="161" t="s">
        <v>307</v>
      </c>
      <c r="CJ143" s="149" t="s">
        <v>15</v>
      </c>
      <c r="CK143" s="170">
        <v>347121.16405600001</v>
      </c>
      <c r="CL143" s="161" t="s">
        <v>307</v>
      </c>
      <c r="CM143" s="149" t="s">
        <v>15</v>
      </c>
      <c r="CN143" s="170">
        <v>259864.27768080003</v>
      </c>
      <c r="CO143" s="161" t="s">
        <v>307</v>
      </c>
      <c r="CP143" s="149" t="s">
        <v>15</v>
      </c>
      <c r="CQ143" s="158">
        <v>473094.53</v>
      </c>
      <c r="CR143" s="161" t="s">
        <v>307</v>
      </c>
      <c r="CS143" s="84" t="s">
        <v>15</v>
      </c>
      <c r="CT143" s="102"/>
      <c r="CU143" s="102"/>
    </row>
    <row r="144" spans="1:99" ht="12" customHeight="1" x14ac:dyDescent="0.2">
      <c r="A144" s="80" t="s">
        <v>447</v>
      </c>
      <c r="B144" s="160">
        <f t="shared" si="7"/>
        <v>46983.564230000004</v>
      </c>
      <c r="C144" s="161" t="s">
        <v>307</v>
      </c>
      <c r="D144" s="149" t="s">
        <v>15</v>
      </c>
      <c r="E144" s="160">
        <v>36140.400000000001</v>
      </c>
      <c r="F144" s="161" t="s">
        <v>307</v>
      </c>
      <c r="G144" s="149" t="s">
        <v>15</v>
      </c>
      <c r="H144" s="158">
        <v>8168.2442300000002</v>
      </c>
      <c r="I144" s="161" t="s">
        <v>307</v>
      </c>
      <c r="J144" s="149" t="s">
        <v>15</v>
      </c>
      <c r="K144" s="158">
        <v>2674.92</v>
      </c>
      <c r="L144" s="161" t="s">
        <v>307</v>
      </c>
      <c r="M144" s="149" t="s">
        <v>15</v>
      </c>
      <c r="N144" s="158" t="s">
        <v>321</v>
      </c>
      <c r="O144" s="148" t="s">
        <v>36</v>
      </c>
      <c r="P144" s="149" t="s">
        <v>15</v>
      </c>
      <c r="Q144" s="158">
        <v>71776.570000000007</v>
      </c>
      <c r="R144" s="161" t="s">
        <v>307</v>
      </c>
      <c r="S144" s="149" t="s">
        <v>15</v>
      </c>
      <c r="T144" s="215">
        <f t="shared" si="5"/>
        <v>519184.70577299997</v>
      </c>
      <c r="U144" s="219" t="s">
        <v>307</v>
      </c>
      <c r="V144" s="217" t="s">
        <v>15</v>
      </c>
      <c r="W144" s="215">
        <f t="shared" si="6"/>
        <v>44272.7122112</v>
      </c>
      <c r="X144" s="219" t="s">
        <v>307</v>
      </c>
      <c r="Y144" s="217" t="s">
        <v>15</v>
      </c>
      <c r="Z144" s="215">
        <v>0</v>
      </c>
      <c r="AA144" s="219" t="s">
        <v>307</v>
      </c>
      <c r="AB144" s="217" t="s">
        <v>15</v>
      </c>
      <c r="AC144" s="215">
        <v>39916.659720800002</v>
      </c>
      <c r="AD144" s="219" t="s">
        <v>307</v>
      </c>
      <c r="AE144" s="217" t="s">
        <v>15</v>
      </c>
      <c r="AF144" s="215">
        <v>4356.0524903999994</v>
      </c>
      <c r="AG144" s="219" t="s">
        <v>307</v>
      </c>
      <c r="AH144" s="217" t="s">
        <v>15</v>
      </c>
      <c r="AI144" s="215" t="s">
        <v>321</v>
      </c>
      <c r="AJ144" s="219" t="s">
        <v>307</v>
      </c>
      <c r="AK144" s="217" t="s">
        <v>15</v>
      </c>
      <c r="AL144" s="215" t="s">
        <v>321</v>
      </c>
      <c r="AM144" s="161" t="s">
        <v>307</v>
      </c>
      <c r="AN144" s="149" t="s">
        <v>15</v>
      </c>
      <c r="AO144" s="160">
        <f t="shared" si="4"/>
        <v>474911.99356179999</v>
      </c>
      <c r="AP144" s="161" t="s">
        <v>307</v>
      </c>
      <c r="AQ144" s="149" t="s">
        <v>15</v>
      </c>
      <c r="AR144" s="158" t="s">
        <v>321</v>
      </c>
      <c r="AS144" s="161" t="s">
        <v>36</v>
      </c>
      <c r="AT144" s="149" t="s">
        <v>15</v>
      </c>
      <c r="AU144" s="215">
        <v>0</v>
      </c>
      <c r="AV144" s="216" t="s">
        <v>36</v>
      </c>
      <c r="AW144" s="217" t="s">
        <v>15</v>
      </c>
      <c r="AX144" s="215">
        <v>422446.19605219999</v>
      </c>
      <c r="AY144" s="219" t="s">
        <v>307</v>
      </c>
      <c r="AZ144" s="217" t="str">
        <f t="shared" si="8"/>
        <v>F</v>
      </c>
      <c r="BA144" s="215">
        <v>52465.797509600001</v>
      </c>
      <c r="BB144" s="161" t="s">
        <v>307</v>
      </c>
      <c r="BC144" s="149" t="s">
        <v>15</v>
      </c>
      <c r="BD144" s="160">
        <v>576.52</v>
      </c>
      <c r="BE144" s="161" t="s">
        <v>307</v>
      </c>
      <c r="BF144" s="149" t="s">
        <v>15</v>
      </c>
      <c r="BG144" s="158" t="s">
        <v>321</v>
      </c>
      <c r="BH144" s="161" t="s">
        <v>36</v>
      </c>
      <c r="BI144" s="149" t="s">
        <v>15</v>
      </c>
      <c r="BJ144" s="158">
        <v>566168.30041000003</v>
      </c>
      <c r="BK144" s="161" t="s">
        <v>307</v>
      </c>
      <c r="BL144" s="149" t="s">
        <v>15</v>
      </c>
      <c r="BM144" s="158" t="s">
        <v>321</v>
      </c>
      <c r="BN144" s="161" t="s">
        <v>36</v>
      </c>
      <c r="BO144" s="149" t="s">
        <v>15</v>
      </c>
      <c r="BP144" s="158">
        <v>36140.400000000001</v>
      </c>
      <c r="BQ144" s="161" t="s">
        <v>307</v>
      </c>
      <c r="BR144" s="149" t="s">
        <v>15</v>
      </c>
      <c r="BS144" s="158">
        <v>470531.12628000003</v>
      </c>
      <c r="BT144" s="161" t="s">
        <v>307</v>
      </c>
      <c r="BU144" s="149" t="s">
        <v>15</v>
      </c>
      <c r="BV144" s="158">
        <v>59496.774140000001</v>
      </c>
      <c r="BW144" s="161" t="s">
        <v>307</v>
      </c>
      <c r="BX144" s="149" t="s">
        <v>15</v>
      </c>
      <c r="BY144" s="158">
        <v>576.52</v>
      </c>
      <c r="BZ144" s="161" t="s">
        <v>307</v>
      </c>
      <c r="CA144" s="149" t="s">
        <v>15</v>
      </c>
      <c r="CB144" s="158">
        <v>71776.570000000007</v>
      </c>
      <c r="CC144" s="161" t="s">
        <v>307</v>
      </c>
      <c r="CD144" s="149" t="s">
        <v>15</v>
      </c>
      <c r="CE144" s="170">
        <v>343881.52041240007</v>
      </c>
      <c r="CF144" s="161" t="s">
        <v>307</v>
      </c>
      <c r="CG144" s="149" t="s">
        <v>15</v>
      </c>
      <c r="CH144" s="170">
        <v>294639.87</v>
      </c>
      <c r="CI144" s="161" t="s">
        <v>307</v>
      </c>
      <c r="CJ144" s="149" t="s">
        <v>15</v>
      </c>
      <c r="CK144" s="170">
        <v>358953.47586200008</v>
      </c>
      <c r="CL144" s="161" t="s">
        <v>307</v>
      </c>
      <c r="CM144" s="149" t="s">
        <v>15</v>
      </c>
      <c r="CN144" s="170">
        <v>279567.91455040005</v>
      </c>
      <c r="CO144" s="161" t="s">
        <v>307</v>
      </c>
      <c r="CP144" s="149" t="s">
        <v>15</v>
      </c>
      <c r="CQ144" s="158">
        <v>491772.51</v>
      </c>
      <c r="CR144" s="161" t="s">
        <v>307</v>
      </c>
      <c r="CS144" s="84" t="s">
        <v>15</v>
      </c>
      <c r="CT144" s="102"/>
      <c r="CU144" s="102"/>
    </row>
    <row r="145" spans="1:99" ht="12" customHeight="1" x14ac:dyDescent="0.2">
      <c r="A145" s="80" t="s">
        <v>450</v>
      </c>
      <c r="B145" s="160">
        <f t="shared" si="7"/>
        <v>51740.334190000001</v>
      </c>
      <c r="C145" s="161" t="s">
        <v>307</v>
      </c>
      <c r="D145" s="149" t="s">
        <v>15</v>
      </c>
      <c r="E145" s="160">
        <v>34947.300000000003</v>
      </c>
      <c r="F145" s="161" t="s">
        <v>307</v>
      </c>
      <c r="G145" s="149" t="s">
        <v>15</v>
      </c>
      <c r="H145" s="158">
        <v>7592.3641900000002</v>
      </c>
      <c r="I145" s="161" t="s">
        <v>307</v>
      </c>
      <c r="J145" s="149" t="s">
        <v>15</v>
      </c>
      <c r="K145" s="158">
        <v>9200.67</v>
      </c>
      <c r="L145" s="161" t="s">
        <v>307</v>
      </c>
      <c r="M145" s="149" t="s">
        <v>15</v>
      </c>
      <c r="N145" s="158" t="s">
        <v>321</v>
      </c>
      <c r="O145" s="148" t="s">
        <v>36</v>
      </c>
      <c r="P145" s="149" t="s">
        <v>15</v>
      </c>
      <c r="Q145" s="158">
        <v>73414.960000000006</v>
      </c>
      <c r="R145" s="161" t="s">
        <v>307</v>
      </c>
      <c r="S145" s="149" t="s">
        <v>15</v>
      </c>
      <c r="T145" s="215">
        <f t="shared" si="5"/>
        <v>529910.71581099997</v>
      </c>
      <c r="U145" s="161" t="s">
        <v>307</v>
      </c>
      <c r="V145" s="149" t="s">
        <v>15</v>
      </c>
      <c r="W145" s="215">
        <f t="shared" si="6"/>
        <v>57469.897941000003</v>
      </c>
      <c r="X145" s="161" t="s">
        <v>307</v>
      </c>
      <c r="Y145" s="149" t="s">
        <v>15</v>
      </c>
      <c r="Z145" s="215">
        <v>0</v>
      </c>
      <c r="AA145" s="161" t="s">
        <v>307</v>
      </c>
      <c r="AB145" s="149" t="s">
        <v>15</v>
      </c>
      <c r="AC145" s="215">
        <v>50884.601540900003</v>
      </c>
      <c r="AD145" s="219" t="s">
        <v>307</v>
      </c>
      <c r="AE145" s="217" t="s">
        <v>15</v>
      </c>
      <c r="AF145" s="215">
        <v>6585.2964001000009</v>
      </c>
      <c r="AG145" s="161" t="s">
        <v>307</v>
      </c>
      <c r="AH145" s="149" t="s">
        <v>15</v>
      </c>
      <c r="AI145" s="215" t="s">
        <v>321</v>
      </c>
      <c r="AJ145" s="161" t="s">
        <v>307</v>
      </c>
      <c r="AK145" s="149" t="s">
        <v>15</v>
      </c>
      <c r="AL145" s="215" t="s">
        <v>321</v>
      </c>
      <c r="AM145" s="161" t="s">
        <v>307</v>
      </c>
      <c r="AN145" s="149" t="s">
        <v>15</v>
      </c>
      <c r="AO145" s="160">
        <f t="shared" si="4"/>
        <v>472440.81786999997</v>
      </c>
      <c r="AP145" s="161" t="s">
        <v>307</v>
      </c>
      <c r="AQ145" s="149" t="s">
        <v>15</v>
      </c>
      <c r="AR145" s="158" t="s">
        <v>321</v>
      </c>
      <c r="AS145" s="161" t="s">
        <v>36</v>
      </c>
      <c r="AT145" s="149" t="s">
        <v>15</v>
      </c>
      <c r="AU145" s="215">
        <v>0</v>
      </c>
      <c r="AV145" s="148" t="s">
        <v>36</v>
      </c>
      <c r="AW145" s="149" t="s">
        <v>15</v>
      </c>
      <c r="AX145" s="215">
        <v>415843.13427009998</v>
      </c>
      <c r="AY145" s="219" t="s">
        <v>307</v>
      </c>
      <c r="AZ145" s="217" t="str">
        <f t="shared" si="8"/>
        <v>F</v>
      </c>
      <c r="BA145" s="215">
        <v>56597.683599899996</v>
      </c>
      <c r="BB145" s="161" t="s">
        <v>307</v>
      </c>
      <c r="BC145" s="149" t="s">
        <v>15</v>
      </c>
      <c r="BD145" s="160">
        <v>581.32000000000005</v>
      </c>
      <c r="BE145" s="161" t="s">
        <v>307</v>
      </c>
      <c r="BF145" s="149" t="s">
        <v>15</v>
      </c>
      <c r="BG145" s="158" t="s">
        <v>321</v>
      </c>
      <c r="BH145" s="161" t="s">
        <v>36</v>
      </c>
      <c r="BI145" s="149" t="s">
        <v>15</v>
      </c>
      <c r="BJ145" s="158">
        <v>581651.08993999998</v>
      </c>
      <c r="BK145" s="161" t="s">
        <v>307</v>
      </c>
      <c r="BL145" s="149" t="s">
        <v>15</v>
      </c>
      <c r="BM145" s="158" t="s">
        <v>321</v>
      </c>
      <c r="BN145" s="161" t="s">
        <v>36</v>
      </c>
      <c r="BO145" s="149" t="s">
        <v>15</v>
      </c>
      <c r="BP145" s="158">
        <v>34947.300000000003</v>
      </c>
      <c r="BQ145" s="161" t="s">
        <v>307</v>
      </c>
      <c r="BR145" s="149" t="s">
        <v>15</v>
      </c>
      <c r="BS145" s="158">
        <v>474320.13879</v>
      </c>
      <c r="BT145" s="161" t="s">
        <v>307</v>
      </c>
      <c r="BU145" s="149" t="s">
        <v>15</v>
      </c>
      <c r="BV145" s="158">
        <v>72383.651150000005</v>
      </c>
      <c r="BW145" s="161" t="s">
        <v>307</v>
      </c>
      <c r="BX145" s="149" t="s">
        <v>15</v>
      </c>
      <c r="BY145" s="158">
        <v>581.32000000000005</v>
      </c>
      <c r="BZ145" s="161" t="s">
        <v>307</v>
      </c>
      <c r="CA145" s="149" t="s">
        <v>15</v>
      </c>
      <c r="CB145" s="158">
        <v>73414.960000000006</v>
      </c>
      <c r="CC145" s="161" t="s">
        <v>307</v>
      </c>
      <c r="CD145" s="149" t="s">
        <v>15</v>
      </c>
      <c r="CE145" s="170">
        <v>352586.31993460015</v>
      </c>
      <c r="CF145" s="161" t="s">
        <v>307</v>
      </c>
      <c r="CG145" s="149" t="s">
        <v>15</v>
      </c>
      <c r="CH145" s="170">
        <v>303061.04999999993</v>
      </c>
      <c r="CI145" s="161" t="s">
        <v>307</v>
      </c>
      <c r="CJ145" s="149" t="s">
        <v>15</v>
      </c>
      <c r="CK145" s="170">
        <v>377044.93975200015</v>
      </c>
      <c r="CL145" s="161" t="s">
        <v>307</v>
      </c>
      <c r="CM145" s="149" t="s">
        <v>15</v>
      </c>
      <c r="CN145" s="170">
        <v>278602.43018259999</v>
      </c>
      <c r="CO145" s="161" t="s">
        <v>307</v>
      </c>
      <c r="CP145" s="149" t="s">
        <v>15</v>
      </c>
      <c r="CQ145" s="158">
        <v>480027.49</v>
      </c>
      <c r="CR145" s="161" t="s">
        <v>307</v>
      </c>
      <c r="CS145" s="84" t="s">
        <v>15</v>
      </c>
      <c r="CT145" s="102"/>
      <c r="CU145" s="102"/>
    </row>
    <row r="146" spans="1:99" ht="12" customHeight="1" x14ac:dyDescent="0.2">
      <c r="A146" s="80" t="s">
        <v>452</v>
      </c>
      <c r="B146" s="160">
        <f t="shared" si="7"/>
        <v>49076.549960000004</v>
      </c>
      <c r="C146" s="161" t="s">
        <v>307</v>
      </c>
      <c r="D146" s="149" t="s">
        <v>15</v>
      </c>
      <c r="E146" s="160">
        <v>39497.35</v>
      </c>
      <c r="F146" s="161" t="s">
        <v>307</v>
      </c>
      <c r="G146" s="149" t="s">
        <v>15</v>
      </c>
      <c r="H146" s="158">
        <v>6018.07996</v>
      </c>
      <c r="I146" s="161" t="s">
        <v>307</v>
      </c>
      <c r="J146" s="149" t="s">
        <v>15</v>
      </c>
      <c r="K146" s="158">
        <v>3561.12</v>
      </c>
      <c r="L146" s="161" t="s">
        <v>307</v>
      </c>
      <c r="M146" s="149" t="s">
        <v>15</v>
      </c>
      <c r="N146" s="158" t="s">
        <v>321</v>
      </c>
      <c r="O146" s="148" t="s">
        <v>36</v>
      </c>
      <c r="P146" s="149" t="s">
        <v>15</v>
      </c>
      <c r="Q146" s="158">
        <v>84788.77</v>
      </c>
      <c r="R146" s="161" t="s">
        <v>307</v>
      </c>
      <c r="S146" s="149" t="s">
        <v>15</v>
      </c>
      <c r="T146" s="215">
        <f t="shared" si="5"/>
        <v>556402.48003600002</v>
      </c>
      <c r="U146" s="161" t="s">
        <v>307</v>
      </c>
      <c r="V146" s="149" t="s">
        <v>15</v>
      </c>
      <c r="W146" s="215">
        <f t="shared" si="6"/>
        <v>38850.281989399999</v>
      </c>
      <c r="X146" s="161" t="s">
        <v>307</v>
      </c>
      <c r="Y146" s="149" t="s">
        <v>15</v>
      </c>
      <c r="Z146" s="215">
        <v>0</v>
      </c>
      <c r="AA146" s="161" t="s">
        <v>307</v>
      </c>
      <c r="AB146" s="149" t="s">
        <v>15</v>
      </c>
      <c r="AC146" s="215">
        <v>30259.83</v>
      </c>
      <c r="AD146" s="219" t="s">
        <v>307</v>
      </c>
      <c r="AE146" s="217" t="s">
        <v>15</v>
      </c>
      <c r="AF146" s="215">
        <v>8590.4519894000005</v>
      </c>
      <c r="AG146" s="161" t="s">
        <v>307</v>
      </c>
      <c r="AH146" s="149" t="s">
        <v>15</v>
      </c>
      <c r="AI146" s="215" t="s">
        <v>321</v>
      </c>
      <c r="AJ146" s="161" t="s">
        <v>307</v>
      </c>
      <c r="AK146" s="149" t="s">
        <v>15</v>
      </c>
      <c r="AL146" s="215" t="s">
        <v>321</v>
      </c>
      <c r="AM146" s="161" t="s">
        <v>307</v>
      </c>
      <c r="AN146" s="149" t="s">
        <v>15</v>
      </c>
      <c r="AO146" s="160">
        <f t="shared" si="4"/>
        <v>517552.19804660004</v>
      </c>
      <c r="AP146" s="161" t="s">
        <v>307</v>
      </c>
      <c r="AQ146" s="149" t="s">
        <v>15</v>
      </c>
      <c r="AR146" s="158" t="s">
        <v>321</v>
      </c>
      <c r="AS146" s="161" t="s">
        <v>36</v>
      </c>
      <c r="AT146" s="149" t="s">
        <v>15</v>
      </c>
      <c r="AU146" s="215">
        <v>0</v>
      </c>
      <c r="AV146" s="148" t="s">
        <v>36</v>
      </c>
      <c r="AW146" s="149" t="s">
        <v>15</v>
      </c>
      <c r="AX146" s="215">
        <v>452560.29003600002</v>
      </c>
      <c r="AY146" s="219" t="s">
        <v>307</v>
      </c>
      <c r="AZ146" s="217" t="str">
        <f t="shared" si="8"/>
        <v>F</v>
      </c>
      <c r="BA146" s="215">
        <v>64991.908010600004</v>
      </c>
      <c r="BB146" s="161" t="s">
        <v>307</v>
      </c>
      <c r="BC146" s="149" t="s">
        <v>15</v>
      </c>
      <c r="BD146" s="160">
        <v>581.22</v>
      </c>
      <c r="BE146" s="161" t="s">
        <v>307</v>
      </c>
      <c r="BF146" s="149" t="s">
        <v>15</v>
      </c>
      <c r="BG146" s="158" t="s">
        <v>321</v>
      </c>
      <c r="BH146" s="161" t="s">
        <v>36</v>
      </c>
      <c r="BI146" s="149" t="s">
        <v>15</v>
      </c>
      <c r="BJ146" s="158">
        <v>605479.07184999995</v>
      </c>
      <c r="BK146" s="161" t="s">
        <v>307</v>
      </c>
      <c r="BL146" s="149" t="s">
        <v>15</v>
      </c>
      <c r="BM146" s="158" t="s">
        <v>321</v>
      </c>
      <c r="BN146" s="161" t="s">
        <v>36</v>
      </c>
      <c r="BO146" s="149" t="s">
        <v>15</v>
      </c>
      <c r="BP146" s="158">
        <v>39497.35</v>
      </c>
      <c r="BQ146" s="161" t="s">
        <v>307</v>
      </c>
      <c r="BR146" s="149" t="s">
        <v>15</v>
      </c>
      <c r="BS146" s="158">
        <v>488838.24595999997</v>
      </c>
      <c r="BT146" s="161" t="s">
        <v>307</v>
      </c>
      <c r="BU146" s="149" t="s">
        <v>15</v>
      </c>
      <c r="BV146" s="158">
        <v>77143.475890000002</v>
      </c>
      <c r="BW146" s="161" t="s">
        <v>307</v>
      </c>
      <c r="BX146" s="149" t="s">
        <v>15</v>
      </c>
      <c r="BY146" s="158">
        <v>581.22</v>
      </c>
      <c r="BZ146" s="161" t="s">
        <v>307</v>
      </c>
      <c r="CA146" s="149" t="s">
        <v>15</v>
      </c>
      <c r="CB146" s="158">
        <v>84788.77</v>
      </c>
      <c r="CC146" s="161" t="s">
        <v>307</v>
      </c>
      <c r="CD146" s="149" t="s">
        <v>15</v>
      </c>
      <c r="CE146" s="170">
        <v>364370.68185300002</v>
      </c>
      <c r="CF146" s="161" t="s">
        <v>307</v>
      </c>
      <c r="CG146" s="149" t="s">
        <v>15</v>
      </c>
      <c r="CH146" s="170">
        <v>326478.37999999995</v>
      </c>
      <c r="CI146" s="161" t="s">
        <v>307</v>
      </c>
      <c r="CJ146" s="149" t="s">
        <v>15</v>
      </c>
      <c r="CK146" s="170">
        <v>391914.32323199994</v>
      </c>
      <c r="CL146" s="161" t="s">
        <v>307</v>
      </c>
      <c r="CM146" s="149" t="s">
        <v>15</v>
      </c>
      <c r="CN146" s="170">
        <v>298934.73862100003</v>
      </c>
      <c r="CO146" s="161" t="s">
        <v>307</v>
      </c>
      <c r="CP146" s="149" t="s">
        <v>15</v>
      </c>
      <c r="CQ146" s="158">
        <v>464192.95</v>
      </c>
      <c r="CR146" s="161" t="s">
        <v>307</v>
      </c>
      <c r="CS146" s="84" t="s">
        <v>15</v>
      </c>
      <c r="CT146" s="102"/>
      <c r="CU146" s="102"/>
    </row>
    <row r="147" spans="1:99" ht="12" customHeight="1" x14ac:dyDescent="0.2">
      <c r="A147" s="80" t="s">
        <v>454</v>
      </c>
      <c r="B147" s="160">
        <f t="shared" si="7"/>
        <v>52466.981159999996</v>
      </c>
      <c r="C147" s="161" t="s">
        <v>307</v>
      </c>
      <c r="D147" s="149" t="s">
        <v>15</v>
      </c>
      <c r="E147" s="160">
        <v>42938.559999999998</v>
      </c>
      <c r="F147" s="161" t="s">
        <v>307</v>
      </c>
      <c r="G147" s="149" t="s">
        <v>15</v>
      </c>
      <c r="H147" s="158">
        <v>5526.1711599999999</v>
      </c>
      <c r="I147" s="161" t="s">
        <v>307</v>
      </c>
      <c r="J147" s="149" t="s">
        <v>15</v>
      </c>
      <c r="K147" s="158">
        <v>4002.25</v>
      </c>
      <c r="L147" s="161" t="s">
        <v>307</v>
      </c>
      <c r="M147" s="149" t="s">
        <v>15</v>
      </c>
      <c r="N147" s="158" t="s">
        <v>321</v>
      </c>
      <c r="O147" s="148" t="s">
        <v>36</v>
      </c>
      <c r="P147" s="149" t="s">
        <v>15</v>
      </c>
      <c r="Q147" s="158">
        <v>90831.23</v>
      </c>
      <c r="R147" s="161" t="s">
        <v>307</v>
      </c>
      <c r="S147" s="149" t="s">
        <v>15</v>
      </c>
      <c r="T147" s="215">
        <f t="shared" si="5"/>
        <v>582285.59883799998</v>
      </c>
      <c r="U147" s="161" t="s">
        <v>307</v>
      </c>
      <c r="V147" s="149" t="s">
        <v>15</v>
      </c>
      <c r="W147" s="215">
        <f t="shared" si="6"/>
        <v>60773.973959999996</v>
      </c>
      <c r="X147" s="161" t="s">
        <v>307</v>
      </c>
      <c r="Y147" s="149" t="s">
        <v>15</v>
      </c>
      <c r="Z147" s="215">
        <v>0</v>
      </c>
      <c r="AA147" s="161" t="s">
        <v>307</v>
      </c>
      <c r="AB147" s="149" t="s">
        <v>15</v>
      </c>
      <c r="AC147" s="215">
        <v>52362.95</v>
      </c>
      <c r="AD147" s="161" t="s">
        <v>307</v>
      </c>
      <c r="AE147" s="149" t="s">
        <v>15</v>
      </c>
      <c r="AF147" s="215">
        <v>8411.0239599999986</v>
      </c>
      <c r="AG147" s="161" t="s">
        <v>307</v>
      </c>
      <c r="AH147" s="149" t="s">
        <v>15</v>
      </c>
      <c r="AI147" s="215" t="s">
        <v>321</v>
      </c>
      <c r="AJ147" s="161" t="s">
        <v>307</v>
      </c>
      <c r="AK147" s="149" t="s">
        <v>15</v>
      </c>
      <c r="AL147" s="215" t="s">
        <v>321</v>
      </c>
      <c r="AM147" s="161" t="s">
        <v>307</v>
      </c>
      <c r="AN147" s="149" t="s">
        <v>15</v>
      </c>
      <c r="AO147" s="160">
        <f t="shared" si="4"/>
        <v>521511.624878</v>
      </c>
      <c r="AP147" s="161" t="s">
        <v>307</v>
      </c>
      <c r="AQ147" s="149" t="s">
        <v>15</v>
      </c>
      <c r="AR147" s="158" t="s">
        <v>321</v>
      </c>
      <c r="AS147" s="161" t="s">
        <v>36</v>
      </c>
      <c r="AT147" s="149" t="s">
        <v>15</v>
      </c>
      <c r="AU147" s="215">
        <v>0</v>
      </c>
      <c r="AV147" s="148" t="s">
        <v>36</v>
      </c>
      <c r="AW147" s="149" t="s">
        <v>15</v>
      </c>
      <c r="AX147" s="215">
        <v>451303.67883799999</v>
      </c>
      <c r="AY147" s="161" t="s">
        <v>307</v>
      </c>
      <c r="AZ147" s="149" t="str">
        <f t="shared" si="8"/>
        <v>F</v>
      </c>
      <c r="BA147" s="215">
        <v>70207.94604000001</v>
      </c>
      <c r="BB147" s="161" t="s">
        <v>307</v>
      </c>
      <c r="BC147" s="149" t="s">
        <v>15</v>
      </c>
      <c r="BD147" s="160">
        <v>572.82000000000005</v>
      </c>
      <c r="BE147" s="161" t="s">
        <v>307</v>
      </c>
      <c r="BF147" s="149" t="s">
        <v>15</v>
      </c>
      <c r="BG147" s="158" t="s">
        <v>321</v>
      </c>
      <c r="BH147" s="161" t="s">
        <v>36</v>
      </c>
      <c r="BI147" s="149" t="s">
        <v>15</v>
      </c>
      <c r="BJ147" s="158">
        <v>634752.54660999996</v>
      </c>
      <c r="BK147" s="161" t="s">
        <v>307</v>
      </c>
      <c r="BL147" s="149" t="s">
        <v>15</v>
      </c>
      <c r="BM147" s="158" t="s">
        <v>321</v>
      </c>
      <c r="BN147" s="161" t="s">
        <v>36</v>
      </c>
      <c r="BO147" s="149" t="s">
        <v>15</v>
      </c>
      <c r="BP147" s="158">
        <v>42938.559999999998</v>
      </c>
      <c r="BQ147" s="161" t="s">
        <v>307</v>
      </c>
      <c r="BR147" s="149" t="s">
        <v>15</v>
      </c>
      <c r="BS147" s="158">
        <v>509192.76617000002</v>
      </c>
      <c r="BT147" s="161" t="s">
        <v>307</v>
      </c>
      <c r="BU147" s="149" t="s">
        <v>15</v>
      </c>
      <c r="BV147" s="158">
        <v>82621.220440000005</v>
      </c>
      <c r="BW147" s="161" t="s">
        <v>307</v>
      </c>
      <c r="BX147" s="149" t="s">
        <v>15</v>
      </c>
      <c r="BY147" s="158">
        <v>572.82000000000005</v>
      </c>
      <c r="BZ147" s="161" t="s">
        <v>307</v>
      </c>
      <c r="CA147" s="149" t="s">
        <v>15</v>
      </c>
      <c r="CB147" s="158">
        <v>90831.23</v>
      </c>
      <c r="CC147" s="161" t="s">
        <v>307</v>
      </c>
      <c r="CD147" s="149" t="s">
        <v>15</v>
      </c>
      <c r="CE147" s="170">
        <v>382435.11661099998</v>
      </c>
      <c r="CF147" s="161" t="s">
        <v>307</v>
      </c>
      <c r="CG147" s="149" t="s">
        <v>15</v>
      </c>
      <c r="CH147" s="170">
        <v>343721.48</v>
      </c>
      <c r="CI147" s="161" t="s">
        <v>307</v>
      </c>
      <c r="CJ147" s="149" t="s">
        <v>15</v>
      </c>
      <c r="CK147" s="170">
        <v>413779.18466999993</v>
      </c>
      <c r="CL147" s="161" t="s">
        <v>307</v>
      </c>
      <c r="CM147" s="149" t="s">
        <v>15</v>
      </c>
      <c r="CN147" s="170">
        <v>312377.41194100003</v>
      </c>
      <c r="CO147" s="161" t="s">
        <v>307</v>
      </c>
      <c r="CP147" s="149" t="s">
        <v>15</v>
      </c>
      <c r="CQ147" s="158">
        <v>430908.45</v>
      </c>
      <c r="CR147" s="161" t="s">
        <v>307</v>
      </c>
      <c r="CS147" s="84" t="s">
        <v>15</v>
      </c>
      <c r="CT147" s="102"/>
      <c r="CU147" s="102"/>
    </row>
    <row r="148" spans="1:99" ht="12" customHeight="1" x14ac:dyDescent="0.2">
      <c r="A148" s="80" t="s">
        <v>456</v>
      </c>
      <c r="B148" s="160">
        <f t="shared" si="7"/>
        <v>59391.688999999998</v>
      </c>
      <c r="C148" s="161" t="s">
        <v>307</v>
      </c>
      <c r="D148" s="149" t="s">
        <v>15</v>
      </c>
      <c r="E148" s="160">
        <v>44649.06</v>
      </c>
      <c r="F148" s="161" t="s">
        <v>307</v>
      </c>
      <c r="G148" s="149" t="s">
        <v>15</v>
      </c>
      <c r="H148" s="158">
        <v>6584.7690000000002</v>
      </c>
      <c r="I148" s="161" t="s">
        <v>307</v>
      </c>
      <c r="J148" s="149" t="s">
        <v>15</v>
      </c>
      <c r="K148" s="158">
        <v>8157.86</v>
      </c>
      <c r="L148" s="161" t="s">
        <v>307</v>
      </c>
      <c r="M148" s="149" t="s">
        <v>15</v>
      </c>
      <c r="N148" s="158" t="s">
        <v>321</v>
      </c>
      <c r="O148" s="148" t="s">
        <v>36</v>
      </c>
      <c r="P148" s="149" t="s">
        <v>15</v>
      </c>
      <c r="Q148" s="158">
        <v>91465.48</v>
      </c>
      <c r="R148" s="161" t="s">
        <v>307</v>
      </c>
      <c r="S148" s="149" t="s">
        <v>15</v>
      </c>
      <c r="T148" s="215">
        <f t="shared" si="5"/>
        <v>601836.44099999988</v>
      </c>
      <c r="U148" s="161" t="s">
        <v>307</v>
      </c>
      <c r="V148" s="149" t="s">
        <v>15</v>
      </c>
      <c r="W148" s="215">
        <f t="shared" si="6"/>
        <v>67904.590932999999</v>
      </c>
      <c r="X148" s="161" t="s">
        <v>307</v>
      </c>
      <c r="Y148" s="149" t="s">
        <v>15</v>
      </c>
      <c r="Z148" s="215">
        <v>0</v>
      </c>
      <c r="AA148" s="161" t="s">
        <v>307</v>
      </c>
      <c r="AB148" s="149" t="s">
        <v>15</v>
      </c>
      <c r="AC148" s="215">
        <v>58376.385048000004</v>
      </c>
      <c r="AD148" s="161" t="s">
        <v>307</v>
      </c>
      <c r="AE148" s="149" t="s">
        <v>15</v>
      </c>
      <c r="AF148" s="215">
        <v>9528.2058850000012</v>
      </c>
      <c r="AG148" s="161" t="s">
        <v>307</v>
      </c>
      <c r="AH148" s="149" t="s">
        <v>15</v>
      </c>
      <c r="AI148" s="215" t="s">
        <v>321</v>
      </c>
      <c r="AJ148" s="161" t="s">
        <v>307</v>
      </c>
      <c r="AK148" s="149" t="s">
        <v>15</v>
      </c>
      <c r="AL148" s="215" t="s">
        <v>321</v>
      </c>
      <c r="AM148" s="161" t="s">
        <v>307</v>
      </c>
      <c r="AN148" s="149" t="s">
        <v>15</v>
      </c>
      <c r="AO148" s="160">
        <f t="shared" si="4"/>
        <v>533931.8500669999</v>
      </c>
      <c r="AP148" s="161" t="s">
        <v>307</v>
      </c>
      <c r="AQ148" s="149" t="s">
        <v>15</v>
      </c>
      <c r="AR148" s="158" t="s">
        <v>321</v>
      </c>
      <c r="AS148" s="161" t="s">
        <v>36</v>
      </c>
      <c r="AT148" s="149" t="s">
        <v>15</v>
      </c>
      <c r="AU148" s="215">
        <v>0</v>
      </c>
      <c r="AV148" s="148" t="s">
        <v>36</v>
      </c>
      <c r="AW148" s="149" t="s">
        <v>15</v>
      </c>
      <c r="AX148" s="215">
        <v>467998.54595199996</v>
      </c>
      <c r="AY148" s="161" t="s">
        <v>307</v>
      </c>
      <c r="AZ148" s="149" t="str">
        <f t="shared" si="8"/>
        <v>F</v>
      </c>
      <c r="BA148" s="215">
        <v>65933.304114999992</v>
      </c>
      <c r="BB148" s="161" t="s">
        <v>307</v>
      </c>
      <c r="BC148" s="149" t="s">
        <v>15</v>
      </c>
      <c r="BD148" s="160">
        <v>564.52</v>
      </c>
      <c r="BE148" s="161" t="s">
        <v>307</v>
      </c>
      <c r="BF148" s="149" t="s">
        <v>15</v>
      </c>
      <c r="BG148" s="158" t="s">
        <v>321</v>
      </c>
      <c r="BH148" s="161" t="s">
        <v>36</v>
      </c>
      <c r="BI148" s="149" t="s">
        <v>15</v>
      </c>
      <c r="BJ148" s="158">
        <v>661228.13115000003</v>
      </c>
      <c r="BK148" s="161" t="s">
        <v>307</v>
      </c>
      <c r="BL148" s="149" t="s">
        <v>15</v>
      </c>
      <c r="BM148" s="158" t="s">
        <v>321</v>
      </c>
      <c r="BN148" s="161" t="s">
        <v>36</v>
      </c>
      <c r="BO148" s="149" t="s">
        <v>15</v>
      </c>
      <c r="BP148" s="158">
        <v>44649.06</v>
      </c>
      <c r="BQ148" s="161" t="s">
        <v>307</v>
      </c>
      <c r="BR148" s="149" t="s">
        <v>15</v>
      </c>
      <c r="BS148" s="158">
        <v>532959.70033999998</v>
      </c>
      <c r="BT148" s="161" t="s">
        <v>307</v>
      </c>
      <c r="BU148" s="149" t="s">
        <v>15</v>
      </c>
      <c r="BV148" s="158">
        <v>83619.370809999993</v>
      </c>
      <c r="BW148" s="161" t="s">
        <v>307</v>
      </c>
      <c r="BX148" s="149" t="s">
        <v>15</v>
      </c>
      <c r="BY148" s="158">
        <v>564.52</v>
      </c>
      <c r="BZ148" s="161" t="s">
        <v>307</v>
      </c>
      <c r="CA148" s="149" t="s">
        <v>15</v>
      </c>
      <c r="CB148" s="158">
        <v>91465.48</v>
      </c>
      <c r="CC148" s="161" t="s">
        <v>307</v>
      </c>
      <c r="CD148" s="149" t="s">
        <v>15</v>
      </c>
      <c r="CE148" s="170">
        <v>403914.90115100006</v>
      </c>
      <c r="CF148" s="161" t="s">
        <v>307</v>
      </c>
      <c r="CG148" s="149" t="s">
        <v>15</v>
      </c>
      <c r="CH148" s="170">
        <v>349343.23</v>
      </c>
      <c r="CI148" s="161" t="s">
        <v>307</v>
      </c>
      <c r="CJ148" s="149" t="s">
        <v>15</v>
      </c>
      <c r="CK148" s="170">
        <v>428201.75913000002</v>
      </c>
      <c r="CL148" s="161" t="s">
        <v>307</v>
      </c>
      <c r="CM148" s="149" t="s">
        <v>15</v>
      </c>
      <c r="CN148" s="170">
        <v>325056.37202100002</v>
      </c>
      <c r="CO148" s="161" t="s">
        <v>307</v>
      </c>
      <c r="CP148" s="149" t="s">
        <v>15</v>
      </c>
      <c r="CQ148" s="158">
        <v>440477.03</v>
      </c>
      <c r="CR148" s="161" t="s">
        <v>307</v>
      </c>
      <c r="CS148" s="84" t="s">
        <v>15</v>
      </c>
      <c r="CT148" s="102"/>
      <c r="CU148" s="102"/>
    </row>
    <row r="149" spans="1:99" ht="12" customHeight="1" x14ac:dyDescent="0.2">
      <c r="A149" s="80" t="s">
        <v>458</v>
      </c>
      <c r="B149" s="160">
        <f t="shared" si="7"/>
        <v>65851.007640000011</v>
      </c>
      <c r="C149" s="161" t="s">
        <v>307</v>
      </c>
      <c r="D149" s="149" t="s">
        <v>15</v>
      </c>
      <c r="E149" s="160">
        <v>39781.550000000003</v>
      </c>
      <c r="F149" s="161" t="s">
        <v>307</v>
      </c>
      <c r="G149" s="149" t="s">
        <v>15</v>
      </c>
      <c r="H149" s="158">
        <v>8564.4676400000008</v>
      </c>
      <c r="I149" s="161" t="s">
        <v>307</v>
      </c>
      <c r="J149" s="149" t="s">
        <v>15</v>
      </c>
      <c r="K149" s="158">
        <v>17504.990000000002</v>
      </c>
      <c r="L149" s="161" t="s">
        <v>307</v>
      </c>
      <c r="M149" s="149" t="s">
        <v>15</v>
      </c>
      <c r="N149" s="158" t="s">
        <v>321</v>
      </c>
      <c r="O149" s="148" t="s">
        <v>36</v>
      </c>
      <c r="P149" s="149" t="s">
        <v>15</v>
      </c>
      <c r="Q149" s="158">
        <v>105130.93</v>
      </c>
      <c r="R149" s="161" t="s">
        <v>307</v>
      </c>
      <c r="S149" s="149" t="s">
        <v>15</v>
      </c>
      <c r="T149" s="215">
        <f t="shared" si="5"/>
        <v>605639.52235800005</v>
      </c>
      <c r="U149" s="161" t="s">
        <v>307</v>
      </c>
      <c r="V149" s="149" t="s">
        <v>15</v>
      </c>
      <c r="W149" s="215">
        <f t="shared" si="6"/>
        <v>75630.917309600001</v>
      </c>
      <c r="X149" s="161" t="s">
        <v>307</v>
      </c>
      <c r="Y149" s="149" t="s">
        <v>15</v>
      </c>
      <c r="Z149" s="215">
        <v>0</v>
      </c>
      <c r="AA149" s="161" t="s">
        <v>307</v>
      </c>
      <c r="AB149" s="149" t="s">
        <v>15</v>
      </c>
      <c r="AC149" s="215">
        <v>62208.439138399997</v>
      </c>
      <c r="AD149" s="219" t="s">
        <v>307</v>
      </c>
      <c r="AE149" s="217" t="s">
        <v>15</v>
      </c>
      <c r="AF149" s="215">
        <v>13422.4781712</v>
      </c>
      <c r="AG149" s="219" t="s">
        <v>307</v>
      </c>
      <c r="AH149" s="217" t="s">
        <v>15</v>
      </c>
      <c r="AI149" s="215" t="s">
        <v>321</v>
      </c>
      <c r="AJ149" s="219" t="s">
        <v>307</v>
      </c>
      <c r="AK149" s="217" t="s">
        <v>15</v>
      </c>
      <c r="AL149" s="215" t="s">
        <v>321</v>
      </c>
      <c r="AM149" s="161" t="s">
        <v>307</v>
      </c>
      <c r="AN149" s="149" t="s">
        <v>15</v>
      </c>
      <c r="AO149" s="160">
        <f t="shared" si="4"/>
        <v>530008.6050484</v>
      </c>
      <c r="AP149" s="161" t="s">
        <v>307</v>
      </c>
      <c r="AQ149" s="149" t="s">
        <v>15</v>
      </c>
      <c r="AR149" s="158" t="s">
        <v>321</v>
      </c>
      <c r="AS149" s="161" t="s">
        <v>36</v>
      </c>
      <c r="AT149" s="149" t="s">
        <v>15</v>
      </c>
      <c r="AU149" s="215">
        <v>0</v>
      </c>
      <c r="AV149" s="216" t="s">
        <v>36</v>
      </c>
      <c r="AW149" s="217" t="s">
        <v>15</v>
      </c>
      <c r="AX149" s="215">
        <v>462912.79321959999</v>
      </c>
      <c r="AY149" s="219" t="s">
        <v>307</v>
      </c>
      <c r="AZ149" s="217" t="str">
        <f t="shared" si="8"/>
        <v>F</v>
      </c>
      <c r="BA149" s="215">
        <v>67095.811828800011</v>
      </c>
      <c r="BB149" s="161" t="s">
        <v>307</v>
      </c>
      <c r="BC149" s="149" t="s">
        <v>15</v>
      </c>
      <c r="BD149" s="160">
        <v>570.22</v>
      </c>
      <c r="BE149" s="161" t="s">
        <v>307</v>
      </c>
      <c r="BF149" s="149" t="s">
        <v>15</v>
      </c>
      <c r="BG149" s="158" t="s">
        <v>321</v>
      </c>
      <c r="BH149" s="161" t="s">
        <v>36</v>
      </c>
      <c r="BI149" s="149" t="s">
        <v>15</v>
      </c>
      <c r="BJ149" s="158">
        <v>671490.52416000003</v>
      </c>
      <c r="BK149" s="161" t="s">
        <v>307</v>
      </c>
      <c r="BL149" s="149" t="s">
        <v>15</v>
      </c>
      <c r="BM149" s="158" t="s">
        <v>321</v>
      </c>
      <c r="BN149" s="161" t="s">
        <v>36</v>
      </c>
      <c r="BO149" s="149" t="s">
        <v>15</v>
      </c>
      <c r="BP149" s="158">
        <v>39781.550000000003</v>
      </c>
      <c r="BQ149" s="161" t="s">
        <v>307</v>
      </c>
      <c r="BR149" s="149" t="s">
        <v>15</v>
      </c>
      <c r="BS149" s="158">
        <v>533685.69160000002</v>
      </c>
      <c r="BT149" s="161" t="s">
        <v>307</v>
      </c>
      <c r="BU149" s="149" t="s">
        <v>15</v>
      </c>
      <c r="BV149" s="158">
        <v>98023.282560000007</v>
      </c>
      <c r="BW149" s="161" t="s">
        <v>307</v>
      </c>
      <c r="BX149" s="149" t="s">
        <v>15</v>
      </c>
      <c r="BY149" s="158">
        <v>570.22</v>
      </c>
      <c r="BZ149" s="161" t="s">
        <v>307</v>
      </c>
      <c r="CA149" s="149" t="s">
        <v>15</v>
      </c>
      <c r="CB149" s="158">
        <v>105130.93</v>
      </c>
      <c r="CC149" s="161" t="s">
        <v>307</v>
      </c>
      <c r="CD149" s="149" t="s">
        <v>15</v>
      </c>
      <c r="CE149" s="170">
        <v>423236.64415779995</v>
      </c>
      <c r="CF149" s="161" t="s">
        <v>307</v>
      </c>
      <c r="CG149" s="149" t="s">
        <v>15</v>
      </c>
      <c r="CH149" s="170">
        <v>353955.03</v>
      </c>
      <c r="CI149" s="161" t="s">
        <v>307</v>
      </c>
      <c r="CJ149" s="149" t="s">
        <v>15</v>
      </c>
      <c r="CK149" s="170">
        <v>451914.37459000002</v>
      </c>
      <c r="CL149" s="161" t="s">
        <v>307</v>
      </c>
      <c r="CM149" s="149" t="s">
        <v>15</v>
      </c>
      <c r="CN149" s="170">
        <v>325277.29956779996</v>
      </c>
      <c r="CO149" s="161" t="s">
        <v>307</v>
      </c>
      <c r="CP149" s="149" t="s">
        <v>15</v>
      </c>
      <c r="CQ149" s="158">
        <v>461827.29</v>
      </c>
      <c r="CR149" s="161" t="s">
        <v>307</v>
      </c>
      <c r="CS149" s="84" t="s">
        <v>15</v>
      </c>
      <c r="CT149" s="102"/>
      <c r="CU149" s="102"/>
    </row>
    <row r="150" spans="1:99" ht="12" customHeight="1" x14ac:dyDescent="0.2">
      <c r="A150" s="80" t="s">
        <v>460</v>
      </c>
      <c r="B150" s="160">
        <f t="shared" si="7"/>
        <v>64637.26</v>
      </c>
      <c r="C150" s="161" t="s">
        <v>307</v>
      </c>
      <c r="D150" s="149" t="s">
        <v>15</v>
      </c>
      <c r="E150" s="160">
        <v>45481.15</v>
      </c>
      <c r="F150" s="161" t="s">
        <v>307</v>
      </c>
      <c r="G150" s="149" t="s">
        <v>15</v>
      </c>
      <c r="H150" s="158">
        <v>9615.07</v>
      </c>
      <c r="I150" s="161" t="s">
        <v>307</v>
      </c>
      <c r="J150" s="149" t="s">
        <v>15</v>
      </c>
      <c r="K150" s="158">
        <v>9541.0400000000009</v>
      </c>
      <c r="L150" s="161" t="s">
        <v>307</v>
      </c>
      <c r="M150" s="149" t="s">
        <v>15</v>
      </c>
      <c r="N150" s="158" t="s">
        <v>321</v>
      </c>
      <c r="O150" s="148" t="s">
        <v>36</v>
      </c>
      <c r="P150" s="149" t="s">
        <v>15</v>
      </c>
      <c r="Q150" s="158">
        <v>101751.07</v>
      </c>
      <c r="R150" s="161" t="s">
        <v>307</v>
      </c>
      <c r="S150" s="149" t="s">
        <v>15</v>
      </c>
      <c r="T150" s="215">
        <f t="shared" si="5"/>
        <v>665233.29800000007</v>
      </c>
      <c r="U150" s="161" t="s">
        <v>307</v>
      </c>
      <c r="V150" s="149" t="s">
        <v>15</v>
      </c>
      <c r="W150" s="215">
        <f t="shared" si="6"/>
        <v>79111.210359699995</v>
      </c>
      <c r="X150" s="161" t="s">
        <v>307</v>
      </c>
      <c r="Y150" s="149" t="s">
        <v>15</v>
      </c>
      <c r="Z150" s="215">
        <v>0</v>
      </c>
      <c r="AA150" s="161" t="s">
        <v>307</v>
      </c>
      <c r="AB150" s="149" t="s">
        <v>15</v>
      </c>
      <c r="AC150" s="215">
        <v>64266.435830199996</v>
      </c>
      <c r="AD150" s="219" t="s">
        <v>307</v>
      </c>
      <c r="AE150" s="217" t="s">
        <v>15</v>
      </c>
      <c r="AF150" s="215">
        <v>14844.774529499999</v>
      </c>
      <c r="AG150" s="161" t="s">
        <v>307</v>
      </c>
      <c r="AH150" s="149" t="s">
        <v>15</v>
      </c>
      <c r="AI150" s="215" t="s">
        <v>321</v>
      </c>
      <c r="AJ150" s="161" t="s">
        <v>307</v>
      </c>
      <c r="AK150" s="149" t="s">
        <v>15</v>
      </c>
      <c r="AL150" s="215" t="s">
        <v>321</v>
      </c>
      <c r="AM150" s="161" t="s">
        <v>307</v>
      </c>
      <c r="AN150" s="149" t="s">
        <v>15</v>
      </c>
      <c r="AO150" s="160">
        <f t="shared" si="4"/>
        <v>586122.08764030004</v>
      </c>
      <c r="AP150" s="161" t="s">
        <v>307</v>
      </c>
      <c r="AQ150" s="149" t="s">
        <v>15</v>
      </c>
      <c r="AR150" s="158" t="s">
        <v>321</v>
      </c>
      <c r="AS150" s="161" t="s">
        <v>36</v>
      </c>
      <c r="AT150" s="149" t="s">
        <v>15</v>
      </c>
      <c r="AU150" s="215">
        <v>0</v>
      </c>
      <c r="AV150" s="148" t="s">
        <v>36</v>
      </c>
      <c r="AW150" s="149" t="s">
        <v>15</v>
      </c>
      <c r="AX150" s="215">
        <v>521463.29216980003</v>
      </c>
      <c r="AY150" s="219" t="s">
        <v>307</v>
      </c>
      <c r="AZ150" s="217" t="str">
        <f t="shared" si="8"/>
        <v>F</v>
      </c>
      <c r="BA150" s="215">
        <v>64658.795470500008</v>
      </c>
      <c r="BB150" s="161" t="s">
        <v>307</v>
      </c>
      <c r="BC150" s="149" t="s">
        <v>15</v>
      </c>
      <c r="BD150" s="160">
        <v>557.22</v>
      </c>
      <c r="BE150" s="161" t="s">
        <v>307</v>
      </c>
      <c r="BF150" s="149" t="s">
        <v>15</v>
      </c>
      <c r="BG150" s="158" t="s">
        <v>321</v>
      </c>
      <c r="BH150" s="161" t="s">
        <v>36</v>
      </c>
      <c r="BI150" s="149" t="s">
        <v>15</v>
      </c>
      <c r="BJ150" s="158">
        <v>729870.47947999998</v>
      </c>
      <c r="BK150" s="161" t="s">
        <v>307</v>
      </c>
      <c r="BL150" s="149" t="s">
        <v>15</v>
      </c>
      <c r="BM150" s="158" t="s">
        <v>321</v>
      </c>
      <c r="BN150" s="161" t="s">
        <v>36</v>
      </c>
      <c r="BO150" s="149" t="s">
        <v>15</v>
      </c>
      <c r="BP150" s="158">
        <v>45481.15</v>
      </c>
      <c r="BQ150" s="161" t="s">
        <v>307</v>
      </c>
      <c r="BR150" s="149" t="s">
        <v>15</v>
      </c>
      <c r="BS150" s="158">
        <v>595344.75416000001</v>
      </c>
      <c r="BT150" s="161" t="s">
        <v>307</v>
      </c>
      <c r="BU150" s="149" t="s">
        <v>15</v>
      </c>
      <c r="BV150" s="158">
        <v>89044.575320000004</v>
      </c>
      <c r="BW150" s="161" t="s">
        <v>307</v>
      </c>
      <c r="BX150" s="149" t="s">
        <v>15</v>
      </c>
      <c r="BY150" s="158">
        <v>557.22</v>
      </c>
      <c r="BZ150" s="161" t="s">
        <v>307</v>
      </c>
      <c r="CA150" s="149" t="s">
        <v>15</v>
      </c>
      <c r="CB150" s="158">
        <v>101751.07</v>
      </c>
      <c r="CC150" s="161" t="s">
        <v>307</v>
      </c>
      <c r="CD150" s="149" t="s">
        <v>15</v>
      </c>
      <c r="CE150" s="170">
        <v>452914.44947749993</v>
      </c>
      <c r="CF150" s="161" t="s">
        <v>307</v>
      </c>
      <c r="CG150" s="149" t="s">
        <v>15</v>
      </c>
      <c r="CH150" s="170">
        <v>379264.32</v>
      </c>
      <c r="CI150" s="161" t="s">
        <v>307</v>
      </c>
      <c r="CJ150" s="149" t="s">
        <v>15</v>
      </c>
      <c r="CK150" s="170">
        <v>465314.186009</v>
      </c>
      <c r="CL150" s="161" t="s">
        <v>307</v>
      </c>
      <c r="CM150" s="149" t="s">
        <v>15</v>
      </c>
      <c r="CN150" s="170">
        <v>366864.58346849994</v>
      </c>
      <c r="CO150" s="161" t="s">
        <v>307</v>
      </c>
      <c r="CP150" s="149" t="s">
        <v>15</v>
      </c>
      <c r="CQ150" s="158">
        <v>533643.53</v>
      </c>
      <c r="CR150" s="161" t="s">
        <v>307</v>
      </c>
      <c r="CS150" s="84" t="s">
        <v>15</v>
      </c>
      <c r="CT150" s="102"/>
      <c r="CU150" s="102"/>
    </row>
    <row r="151" spans="1:99" ht="12" customHeight="1" x14ac:dyDescent="0.2">
      <c r="A151" s="80" t="s">
        <v>462</v>
      </c>
      <c r="B151" s="160">
        <f t="shared" si="7"/>
        <v>63626.759999999995</v>
      </c>
      <c r="C151" s="161" t="s">
        <v>307</v>
      </c>
      <c r="D151" s="149" t="s">
        <v>15</v>
      </c>
      <c r="E151" s="160">
        <v>46041.27</v>
      </c>
      <c r="F151" s="161" t="s">
        <v>307</v>
      </c>
      <c r="G151" s="149" t="s">
        <v>15</v>
      </c>
      <c r="H151" s="158">
        <v>7937.53</v>
      </c>
      <c r="I151" s="161" t="s">
        <v>307</v>
      </c>
      <c r="J151" s="149" t="s">
        <v>15</v>
      </c>
      <c r="K151" s="158">
        <v>9647.9599999999991</v>
      </c>
      <c r="L151" s="161" t="s">
        <v>307</v>
      </c>
      <c r="M151" s="149" t="s">
        <v>15</v>
      </c>
      <c r="N151" s="158" t="s">
        <v>321</v>
      </c>
      <c r="O151" s="148" t="s">
        <v>36</v>
      </c>
      <c r="P151" s="149" t="s">
        <v>15</v>
      </c>
      <c r="Q151" s="158">
        <v>116386.72</v>
      </c>
      <c r="R151" s="161" t="s">
        <v>307</v>
      </c>
      <c r="S151" s="149" t="s">
        <v>15</v>
      </c>
      <c r="T151" s="215">
        <f t="shared" si="5"/>
        <v>676165.1011359999</v>
      </c>
      <c r="U151" s="161" t="s">
        <v>307</v>
      </c>
      <c r="V151" s="149" t="s">
        <v>15</v>
      </c>
      <c r="W151" s="215">
        <f t="shared" si="6"/>
        <v>90128.442924999996</v>
      </c>
      <c r="X151" s="161" t="s">
        <v>307</v>
      </c>
      <c r="Y151" s="149" t="s">
        <v>15</v>
      </c>
      <c r="Z151" s="215">
        <v>0</v>
      </c>
      <c r="AA151" s="161" t="s">
        <v>307</v>
      </c>
      <c r="AB151" s="149" t="s">
        <v>15</v>
      </c>
      <c r="AC151" s="215">
        <v>74047.873235999999</v>
      </c>
      <c r="AD151" s="219" t="s">
        <v>307</v>
      </c>
      <c r="AE151" s="217" t="s">
        <v>15</v>
      </c>
      <c r="AF151" s="215">
        <v>16080.569689</v>
      </c>
      <c r="AG151" s="219" t="s">
        <v>307</v>
      </c>
      <c r="AH151" s="149" t="s">
        <v>15</v>
      </c>
      <c r="AI151" s="215" t="s">
        <v>321</v>
      </c>
      <c r="AJ151" s="161" t="s">
        <v>307</v>
      </c>
      <c r="AK151" s="149" t="s">
        <v>15</v>
      </c>
      <c r="AL151" s="215" t="s">
        <v>321</v>
      </c>
      <c r="AM151" s="161" t="s">
        <v>307</v>
      </c>
      <c r="AN151" s="149" t="s">
        <v>15</v>
      </c>
      <c r="AO151" s="160">
        <f t="shared" si="4"/>
        <v>586036.65821099991</v>
      </c>
      <c r="AP151" s="161" t="s">
        <v>307</v>
      </c>
      <c r="AQ151" s="149" t="s">
        <v>15</v>
      </c>
      <c r="AR151" s="158" t="s">
        <v>321</v>
      </c>
      <c r="AS151" s="161" t="s">
        <v>36</v>
      </c>
      <c r="AT151" s="149" t="s">
        <v>15</v>
      </c>
      <c r="AU151" s="215">
        <v>0</v>
      </c>
      <c r="AV151" s="148" t="s">
        <v>36</v>
      </c>
      <c r="AW151" s="149" t="s">
        <v>15</v>
      </c>
      <c r="AX151" s="215">
        <v>521564.29789999995</v>
      </c>
      <c r="AY151" s="219" t="s">
        <v>307</v>
      </c>
      <c r="AZ151" s="217" t="str">
        <f t="shared" si="8"/>
        <v>F</v>
      </c>
      <c r="BA151" s="215">
        <v>64472.360310999997</v>
      </c>
      <c r="BB151" s="161" t="s">
        <v>307</v>
      </c>
      <c r="BC151" s="149" t="s">
        <v>15</v>
      </c>
      <c r="BD151" s="160">
        <v>535.52</v>
      </c>
      <c r="BE151" s="161" t="s">
        <v>307</v>
      </c>
      <c r="BF151" s="149" t="s">
        <v>15</v>
      </c>
      <c r="BG151" s="158" t="s">
        <v>321</v>
      </c>
      <c r="BH151" s="161" t="s">
        <v>36</v>
      </c>
      <c r="BI151" s="149" t="s">
        <v>15</v>
      </c>
      <c r="BJ151" s="158">
        <v>739791.84245</v>
      </c>
      <c r="BK151" s="161" t="s">
        <v>307</v>
      </c>
      <c r="BL151" s="149" t="s">
        <v>15</v>
      </c>
      <c r="BM151" s="158" t="s">
        <v>321</v>
      </c>
      <c r="BN151" s="161" t="s">
        <v>36</v>
      </c>
      <c r="BO151" s="149" t="s">
        <v>15</v>
      </c>
      <c r="BP151" s="158">
        <v>46041.27</v>
      </c>
      <c r="BQ151" s="161" t="s">
        <v>307</v>
      </c>
      <c r="BR151" s="149" t="s">
        <v>15</v>
      </c>
      <c r="BS151" s="158">
        <v>603549.68000000005</v>
      </c>
      <c r="BT151" s="161" t="s">
        <v>307</v>
      </c>
      <c r="BU151" s="149" t="s">
        <v>15</v>
      </c>
      <c r="BV151" s="158">
        <v>90200.892449999999</v>
      </c>
      <c r="BW151" s="161" t="s">
        <v>307</v>
      </c>
      <c r="BX151" s="149" t="s">
        <v>15</v>
      </c>
      <c r="BY151" s="158">
        <v>535.52</v>
      </c>
      <c r="BZ151" s="161" t="s">
        <v>307</v>
      </c>
      <c r="CA151" s="149" t="s">
        <v>15</v>
      </c>
      <c r="CB151" s="158">
        <v>116386.72</v>
      </c>
      <c r="CC151" s="161" t="s">
        <v>307</v>
      </c>
      <c r="CD151" s="149" t="s">
        <v>15</v>
      </c>
      <c r="CE151" s="170">
        <v>473193.8224486002</v>
      </c>
      <c r="CF151" s="161" t="s">
        <v>307</v>
      </c>
      <c r="CG151" s="149" t="s">
        <v>15</v>
      </c>
      <c r="CH151" s="170">
        <v>383520.25999999995</v>
      </c>
      <c r="CI151" s="161" t="s">
        <v>307</v>
      </c>
      <c r="CJ151" s="149" t="s">
        <v>15</v>
      </c>
      <c r="CK151" s="170">
        <v>481758.92832440021</v>
      </c>
      <c r="CL151" s="161" t="s">
        <v>307</v>
      </c>
      <c r="CM151" s="149" t="s">
        <v>15</v>
      </c>
      <c r="CN151" s="170">
        <v>374955.15412419988</v>
      </c>
      <c r="CO151" s="161" t="s">
        <v>307</v>
      </c>
      <c r="CP151" s="149" t="s">
        <v>15</v>
      </c>
      <c r="CQ151" s="158">
        <v>559295.56000000006</v>
      </c>
      <c r="CR151" s="161" t="s">
        <v>307</v>
      </c>
      <c r="CS151" s="84" t="s">
        <v>15</v>
      </c>
      <c r="CT151" s="102"/>
      <c r="CU151" s="102"/>
    </row>
    <row r="152" spans="1:99" ht="12" customHeight="1" x14ac:dyDescent="0.2">
      <c r="A152" s="80" t="s">
        <v>463</v>
      </c>
      <c r="B152" s="160">
        <f t="shared" si="7"/>
        <v>71921.86</v>
      </c>
      <c r="C152" s="161" t="s">
        <v>307</v>
      </c>
      <c r="D152" s="149" t="s">
        <v>15</v>
      </c>
      <c r="E152" s="160">
        <v>46725.43</v>
      </c>
      <c r="F152" s="161" t="s">
        <v>307</v>
      </c>
      <c r="G152" s="149" t="s">
        <v>15</v>
      </c>
      <c r="H152" s="158">
        <v>9369.41</v>
      </c>
      <c r="I152" s="161" t="s">
        <v>307</v>
      </c>
      <c r="J152" s="149" t="s">
        <v>15</v>
      </c>
      <c r="K152" s="158">
        <v>15827.02</v>
      </c>
      <c r="L152" s="161" t="s">
        <v>307</v>
      </c>
      <c r="M152" s="149" t="s">
        <v>15</v>
      </c>
      <c r="N152" s="158" t="s">
        <v>321</v>
      </c>
      <c r="O152" s="148" t="s">
        <v>36</v>
      </c>
      <c r="P152" s="149" t="s">
        <v>15</v>
      </c>
      <c r="Q152" s="158">
        <v>131349.74</v>
      </c>
      <c r="R152" s="161" t="s">
        <v>307</v>
      </c>
      <c r="S152" s="149" t="s">
        <v>15</v>
      </c>
      <c r="T152" s="215">
        <f t="shared" si="5"/>
        <v>702284.97174780013</v>
      </c>
      <c r="U152" s="161" t="s">
        <v>307</v>
      </c>
      <c r="V152" s="149" t="s">
        <v>15</v>
      </c>
      <c r="W152" s="215">
        <f t="shared" si="6"/>
        <v>65371.8</v>
      </c>
      <c r="X152" s="161" t="s">
        <v>307</v>
      </c>
      <c r="Y152" s="149" t="s">
        <v>15</v>
      </c>
      <c r="Z152" s="215">
        <v>0</v>
      </c>
      <c r="AA152" s="161" t="s">
        <v>307</v>
      </c>
      <c r="AB152" s="149" t="s">
        <v>15</v>
      </c>
      <c r="AC152" s="215">
        <v>58323.5</v>
      </c>
      <c r="AD152" s="219" t="s">
        <v>307</v>
      </c>
      <c r="AE152" s="217" t="s">
        <v>15</v>
      </c>
      <c r="AF152" s="215">
        <v>7048.3</v>
      </c>
      <c r="AG152" s="161" t="s">
        <v>307</v>
      </c>
      <c r="AH152" s="149" t="s">
        <v>15</v>
      </c>
      <c r="AI152" s="215" t="s">
        <v>321</v>
      </c>
      <c r="AJ152" s="161" t="s">
        <v>307</v>
      </c>
      <c r="AK152" s="149" t="s">
        <v>15</v>
      </c>
      <c r="AL152" s="215" t="s">
        <v>321</v>
      </c>
      <c r="AM152" s="161" t="s">
        <v>307</v>
      </c>
      <c r="AN152" s="149" t="s">
        <v>15</v>
      </c>
      <c r="AO152" s="160">
        <f t="shared" si="4"/>
        <v>636913.17174780008</v>
      </c>
      <c r="AP152" s="161" t="s">
        <v>307</v>
      </c>
      <c r="AQ152" s="149" t="s">
        <v>15</v>
      </c>
      <c r="AR152" s="158" t="s">
        <v>321</v>
      </c>
      <c r="AS152" s="161" t="s">
        <v>36</v>
      </c>
      <c r="AT152" s="149" t="s">
        <v>15</v>
      </c>
      <c r="AU152" s="215">
        <v>0</v>
      </c>
      <c r="AV152" s="148" t="s">
        <v>36</v>
      </c>
      <c r="AW152" s="149" t="s">
        <v>15</v>
      </c>
      <c r="AX152" s="215">
        <v>558608.87174780003</v>
      </c>
      <c r="AY152" s="219" t="s">
        <v>307</v>
      </c>
      <c r="AZ152" s="217" t="str">
        <f>IF(ISBLANK(AX152),"","F")</f>
        <v>F</v>
      </c>
      <c r="BA152" s="215">
        <v>78304.3</v>
      </c>
      <c r="BB152" s="161" t="s">
        <v>307</v>
      </c>
      <c r="BC152" s="149" t="s">
        <v>15</v>
      </c>
      <c r="BD152" s="160">
        <v>496.52</v>
      </c>
      <c r="BE152" s="161" t="s">
        <v>307</v>
      </c>
      <c r="BF152" s="149" t="s">
        <v>15</v>
      </c>
      <c r="BG152" s="158" t="s">
        <v>321</v>
      </c>
      <c r="BH152" s="161" t="s">
        <v>36</v>
      </c>
      <c r="BI152" s="149" t="s">
        <v>15</v>
      </c>
      <c r="BJ152" s="158">
        <v>774206.89</v>
      </c>
      <c r="BK152" s="161" t="s">
        <v>307</v>
      </c>
      <c r="BL152" s="149" t="s">
        <v>15</v>
      </c>
      <c r="BM152" s="158" t="s">
        <v>321</v>
      </c>
      <c r="BN152" s="161" t="s">
        <v>36</v>
      </c>
      <c r="BO152" s="149" t="s">
        <v>15</v>
      </c>
      <c r="BP152" s="158">
        <v>46725.43</v>
      </c>
      <c r="BQ152" s="161" t="s">
        <v>307</v>
      </c>
      <c r="BR152" s="149" t="s">
        <v>15</v>
      </c>
      <c r="BS152" s="158">
        <v>626301.81000000006</v>
      </c>
      <c r="BT152" s="161" t="s">
        <v>307</v>
      </c>
      <c r="BU152" s="149" t="s">
        <v>15</v>
      </c>
      <c r="BV152" s="158">
        <v>101179.65</v>
      </c>
      <c r="BW152" s="161" t="s">
        <v>307</v>
      </c>
      <c r="BX152" s="149" t="s">
        <v>15</v>
      </c>
      <c r="BY152" s="158">
        <v>496.52</v>
      </c>
      <c r="BZ152" s="161" t="s">
        <v>307</v>
      </c>
      <c r="CA152" s="149" t="s">
        <v>15</v>
      </c>
      <c r="CB152" s="158">
        <v>131349.74</v>
      </c>
      <c r="CC152" s="161" t="s">
        <v>307</v>
      </c>
      <c r="CD152" s="149" t="s">
        <v>15</v>
      </c>
      <c r="CE152" s="170">
        <v>503731.07000000007</v>
      </c>
      <c r="CF152" s="161" t="s">
        <v>307</v>
      </c>
      <c r="CG152" s="149" t="s">
        <v>15</v>
      </c>
      <c r="CH152" s="170">
        <v>402322.08000000007</v>
      </c>
      <c r="CI152" s="161" t="s">
        <v>307</v>
      </c>
      <c r="CJ152" s="149" t="s">
        <v>15</v>
      </c>
      <c r="CK152" s="170">
        <v>513970.56443780009</v>
      </c>
      <c r="CL152" s="161" t="s">
        <v>307</v>
      </c>
      <c r="CM152" s="149" t="s">
        <v>15</v>
      </c>
      <c r="CN152" s="170">
        <v>392082.58556219999</v>
      </c>
      <c r="CO152" s="161" t="s">
        <v>307</v>
      </c>
      <c r="CP152" s="149" t="s">
        <v>15</v>
      </c>
      <c r="CQ152" s="158">
        <v>577028.77</v>
      </c>
      <c r="CR152" s="161" t="s">
        <v>307</v>
      </c>
      <c r="CS152" s="84" t="s">
        <v>15</v>
      </c>
      <c r="CT152" s="102"/>
      <c r="CU152" s="102"/>
    </row>
    <row r="153" spans="1:99" ht="12" customHeight="1" x14ac:dyDescent="0.2">
      <c r="A153" s="80" t="s">
        <v>466</v>
      </c>
      <c r="B153" s="160">
        <f t="shared" si="7"/>
        <v>78178.12</v>
      </c>
      <c r="C153" s="161" t="s">
        <v>307</v>
      </c>
      <c r="D153" s="149" t="s">
        <v>15</v>
      </c>
      <c r="E153" s="160">
        <v>46971.78</v>
      </c>
      <c r="F153" s="161" t="s">
        <v>307</v>
      </c>
      <c r="G153" s="149" t="s">
        <v>15</v>
      </c>
      <c r="H153" s="158">
        <v>11252.84</v>
      </c>
      <c r="I153" s="161" t="s">
        <v>307</v>
      </c>
      <c r="J153" s="149" t="s">
        <v>15</v>
      </c>
      <c r="K153" s="158">
        <v>19953.5</v>
      </c>
      <c r="L153" s="161" t="s">
        <v>307</v>
      </c>
      <c r="M153" s="149" t="s">
        <v>15</v>
      </c>
      <c r="N153" s="158" t="s">
        <v>321</v>
      </c>
      <c r="O153" s="148" t="s">
        <v>36</v>
      </c>
      <c r="P153" s="149" t="s">
        <v>15</v>
      </c>
      <c r="Q153" s="158">
        <v>141438.63</v>
      </c>
      <c r="R153" s="161" t="s">
        <v>307</v>
      </c>
      <c r="S153" s="149" t="s">
        <v>15</v>
      </c>
      <c r="T153" s="215">
        <f t="shared" si="5"/>
        <v>711777.42565240001</v>
      </c>
      <c r="U153" s="161" t="s">
        <v>307</v>
      </c>
      <c r="V153" s="149" t="s">
        <v>15</v>
      </c>
      <c r="W153" s="215">
        <f t="shared" si="6"/>
        <v>65953.866378399995</v>
      </c>
      <c r="X153" s="161" t="s">
        <v>307</v>
      </c>
      <c r="Y153" s="149" t="s">
        <v>15</v>
      </c>
      <c r="Z153" s="215">
        <v>0</v>
      </c>
      <c r="AA153" s="161" t="s">
        <v>307</v>
      </c>
      <c r="AB153" s="149" t="s">
        <v>15</v>
      </c>
      <c r="AC153" s="215">
        <v>55296.100725999997</v>
      </c>
      <c r="AD153" s="219" t="s">
        <v>307</v>
      </c>
      <c r="AE153" s="217" t="s">
        <v>15</v>
      </c>
      <c r="AF153" s="215">
        <v>10657.765652399999</v>
      </c>
      <c r="AG153" s="161" t="s">
        <v>307</v>
      </c>
      <c r="AH153" s="149" t="s">
        <v>15</v>
      </c>
      <c r="AI153" s="215" t="s">
        <v>321</v>
      </c>
      <c r="AJ153" s="161" t="s">
        <v>307</v>
      </c>
      <c r="AK153" s="149" t="s">
        <v>15</v>
      </c>
      <c r="AL153" s="215" t="s">
        <v>321</v>
      </c>
      <c r="AM153" s="161" t="s">
        <v>307</v>
      </c>
      <c r="AN153" s="149" t="s">
        <v>15</v>
      </c>
      <c r="AO153" s="160">
        <f t="shared" si="4"/>
        <v>645823.559274</v>
      </c>
      <c r="AP153" s="161" t="s">
        <v>307</v>
      </c>
      <c r="AQ153" s="149" t="s">
        <v>15</v>
      </c>
      <c r="AR153" s="158" t="s">
        <v>321</v>
      </c>
      <c r="AS153" s="161" t="s">
        <v>36</v>
      </c>
      <c r="AT153" s="149" t="s">
        <v>15</v>
      </c>
      <c r="AU153" s="215">
        <v>0</v>
      </c>
      <c r="AV153" s="148" t="s">
        <v>36</v>
      </c>
      <c r="AW153" s="149" t="s">
        <v>15</v>
      </c>
      <c r="AX153" s="215">
        <v>566833.65927399998</v>
      </c>
      <c r="AY153" s="219" t="s">
        <v>307</v>
      </c>
      <c r="AZ153" s="217" t="str">
        <f>IF(ISBLANK(AX153),"","F")</f>
        <v>F</v>
      </c>
      <c r="BA153" s="215">
        <v>78989.899999999994</v>
      </c>
      <c r="BB153" s="161" t="s">
        <v>307</v>
      </c>
      <c r="BC153" s="149" t="s">
        <v>15</v>
      </c>
      <c r="BD153" s="160">
        <v>455.92</v>
      </c>
      <c r="BE153" s="161" t="s">
        <v>307</v>
      </c>
      <c r="BF153" s="149" t="s">
        <v>15</v>
      </c>
      <c r="BG153" s="158" t="s">
        <v>321</v>
      </c>
      <c r="BH153" s="161" t="s">
        <v>36</v>
      </c>
      <c r="BI153" s="149" t="s">
        <v>15</v>
      </c>
      <c r="BJ153" s="158">
        <v>789955.59</v>
      </c>
      <c r="BK153" s="161" t="s">
        <v>307</v>
      </c>
      <c r="BL153" s="149" t="s">
        <v>15</v>
      </c>
      <c r="BM153" s="158" t="s">
        <v>321</v>
      </c>
      <c r="BN153" s="161" t="s">
        <v>36</v>
      </c>
      <c r="BO153" s="149" t="s">
        <v>15</v>
      </c>
      <c r="BP153" s="158">
        <v>46971.78</v>
      </c>
      <c r="BQ153" s="161" t="s">
        <v>307</v>
      </c>
      <c r="BR153" s="149" t="s">
        <v>15</v>
      </c>
      <c r="BS153" s="158">
        <v>633382.61</v>
      </c>
      <c r="BT153" s="161" t="s">
        <v>307</v>
      </c>
      <c r="BU153" s="149" t="s">
        <v>15</v>
      </c>
      <c r="BV153" s="158">
        <v>109601.2</v>
      </c>
      <c r="BW153" s="161" t="s">
        <v>307</v>
      </c>
      <c r="BX153" s="149" t="s">
        <v>15</v>
      </c>
      <c r="BY153" s="158">
        <v>455.92</v>
      </c>
      <c r="BZ153" s="161" t="s">
        <v>307</v>
      </c>
      <c r="CA153" s="149" t="s">
        <v>15</v>
      </c>
      <c r="CB153" s="158">
        <v>141438.63</v>
      </c>
      <c r="CC153" s="161" t="s">
        <v>307</v>
      </c>
      <c r="CD153" s="149" t="s">
        <v>15</v>
      </c>
      <c r="CE153" s="170">
        <v>530264.56000000006</v>
      </c>
      <c r="CF153" s="161" t="s">
        <v>307</v>
      </c>
      <c r="CG153" s="149" t="s">
        <v>15</v>
      </c>
      <c r="CH153" s="170">
        <v>401585.57999999996</v>
      </c>
      <c r="CI153" s="161" t="s">
        <v>307</v>
      </c>
      <c r="CJ153" s="149" t="s">
        <v>15</v>
      </c>
      <c r="CK153" s="170">
        <v>538351.56000000006</v>
      </c>
      <c r="CL153" s="161" t="s">
        <v>307</v>
      </c>
      <c r="CM153" s="149" t="s">
        <v>15</v>
      </c>
      <c r="CN153" s="170">
        <v>393498.57999999996</v>
      </c>
      <c r="CO153" s="161" t="s">
        <v>307</v>
      </c>
      <c r="CP153" s="149" t="s">
        <v>15</v>
      </c>
      <c r="CQ153" s="158">
        <v>610075.80000000005</v>
      </c>
      <c r="CR153" s="161" t="s">
        <v>307</v>
      </c>
      <c r="CS153" s="84" t="s">
        <v>15</v>
      </c>
      <c r="CT153" s="102"/>
      <c r="CU153" s="102"/>
    </row>
    <row r="154" spans="1:99" ht="12" customHeight="1" x14ac:dyDescent="0.2">
      <c r="A154" s="80" t="s">
        <v>468</v>
      </c>
      <c r="B154" s="160">
        <f t="shared" si="7"/>
        <v>84481.27</v>
      </c>
      <c r="C154" s="161" t="s">
        <v>307</v>
      </c>
      <c r="D154" s="149" t="s">
        <v>15</v>
      </c>
      <c r="E154" s="160">
        <v>48760.01</v>
      </c>
      <c r="F154" s="161" t="s">
        <v>307</v>
      </c>
      <c r="G154" s="149" t="s">
        <v>15</v>
      </c>
      <c r="H154" s="158">
        <v>14461.94</v>
      </c>
      <c r="I154" s="161" t="s">
        <v>307</v>
      </c>
      <c r="J154" s="149" t="s">
        <v>15</v>
      </c>
      <c r="K154" s="158">
        <v>21259.32</v>
      </c>
      <c r="L154" s="161" t="s">
        <v>307</v>
      </c>
      <c r="M154" s="149" t="s">
        <v>15</v>
      </c>
      <c r="N154" s="158" t="s">
        <v>321</v>
      </c>
      <c r="O154" s="148" t="s">
        <v>36</v>
      </c>
      <c r="P154" s="149" t="s">
        <v>15</v>
      </c>
      <c r="Q154" s="158">
        <v>144569.70000000001</v>
      </c>
      <c r="R154" s="161" t="s">
        <v>307</v>
      </c>
      <c r="S154" s="149" t="s">
        <v>15</v>
      </c>
      <c r="T154" s="215">
        <f t="shared" si="5"/>
        <v>774088.3</v>
      </c>
      <c r="U154" s="161" t="s">
        <v>307</v>
      </c>
      <c r="V154" s="149" t="s">
        <v>15</v>
      </c>
      <c r="W154" s="215">
        <f t="shared" si="6"/>
        <v>70156.899999999994</v>
      </c>
      <c r="X154" s="161" t="s">
        <v>307</v>
      </c>
      <c r="Y154" s="149" t="s">
        <v>15</v>
      </c>
      <c r="Z154" s="215">
        <v>0</v>
      </c>
      <c r="AA154" s="161" t="s">
        <v>307</v>
      </c>
      <c r="AB154" s="149" t="s">
        <v>15</v>
      </c>
      <c r="AC154" s="220">
        <v>64105.599999999999</v>
      </c>
      <c r="AD154" s="219" t="s">
        <v>307</v>
      </c>
      <c r="AE154" s="217" t="s">
        <v>15</v>
      </c>
      <c r="AF154" s="220">
        <v>6051.3</v>
      </c>
      <c r="AG154" s="161" t="s">
        <v>307</v>
      </c>
      <c r="AH154" s="149" t="s">
        <v>15</v>
      </c>
      <c r="AI154" s="215" t="s">
        <v>321</v>
      </c>
      <c r="AJ154" s="161" t="s">
        <v>307</v>
      </c>
      <c r="AK154" s="149" t="s">
        <v>15</v>
      </c>
      <c r="AL154" s="215" t="s">
        <v>321</v>
      </c>
      <c r="AM154" s="161" t="s">
        <v>307</v>
      </c>
      <c r="AN154" s="149" t="s">
        <v>15</v>
      </c>
      <c r="AO154" s="160">
        <f t="shared" si="4"/>
        <v>703931.4</v>
      </c>
      <c r="AP154" s="161" t="s">
        <v>307</v>
      </c>
      <c r="AQ154" s="149" t="s">
        <v>15</v>
      </c>
      <c r="AR154" s="158" t="s">
        <v>321</v>
      </c>
      <c r="AS154" s="161" t="s">
        <v>36</v>
      </c>
      <c r="AT154" s="149" t="s">
        <v>15</v>
      </c>
      <c r="AU154" s="215">
        <v>0</v>
      </c>
      <c r="AV154" s="148" t="s">
        <v>36</v>
      </c>
      <c r="AW154" s="149" t="s">
        <v>15</v>
      </c>
      <c r="AX154" s="220">
        <v>617251.1</v>
      </c>
      <c r="AY154" s="219" t="s">
        <v>479</v>
      </c>
      <c r="AZ154" s="217" t="str">
        <f>IF(ISBLANK(AX154),"","F")</f>
        <v>F</v>
      </c>
      <c r="BA154" s="220">
        <v>86680.3</v>
      </c>
      <c r="BB154" s="161" t="s">
        <v>307</v>
      </c>
      <c r="BC154" s="149" t="s">
        <v>15</v>
      </c>
      <c r="BD154" s="160">
        <v>494.33</v>
      </c>
      <c r="BE154" s="161" t="s">
        <v>307</v>
      </c>
      <c r="BF154" s="149" t="s">
        <v>15</v>
      </c>
      <c r="BG154" s="158" t="s">
        <v>321</v>
      </c>
      <c r="BH154" s="161" t="s">
        <v>36</v>
      </c>
      <c r="BI154" s="149" t="s">
        <v>15</v>
      </c>
      <c r="BJ154" s="158">
        <v>858569.55</v>
      </c>
      <c r="BK154" s="161" t="s">
        <v>307</v>
      </c>
      <c r="BL154" s="149" t="s">
        <v>15</v>
      </c>
      <c r="BM154" s="158" t="s">
        <v>321</v>
      </c>
      <c r="BN154" s="161" t="s">
        <v>36</v>
      </c>
      <c r="BO154" s="149" t="s">
        <v>15</v>
      </c>
      <c r="BP154" s="158">
        <v>48760.01</v>
      </c>
      <c r="BQ154" s="161" t="s">
        <v>307</v>
      </c>
      <c r="BR154" s="149" t="s">
        <v>15</v>
      </c>
      <c r="BS154" s="158">
        <v>695818.59</v>
      </c>
      <c r="BT154" s="161" t="s">
        <v>307</v>
      </c>
      <c r="BU154" s="149" t="s">
        <v>15</v>
      </c>
      <c r="BV154" s="158">
        <v>113990.95</v>
      </c>
      <c r="BW154" s="161" t="s">
        <v>307</v>
      </c>
      <c r="BX154" s="149" t="s">
        <v>15</v>
      </c>
      <c r="BY154" s="158">
        <v>494.33</v>
      </c>
      <c r="BZ154" s="161" t="s">
        <v>307</v>
      </c>
      <c r="CA154" s="149" t="s">
        <v>15</v>
      </c>
      <c r="CB154" s="158">
        <v>144569.70000000001</v>
      </c>
      <c r="CC154" s="161" t="s">
        <v>307</v>
      </c>
      <c r="CD154" s="149" t="s">
        <v>15</v>
      </c>
      <c r="CE154" s="170">
        <v>562591.28</v>
      </c>
      <c r="CF154" s="161" t="s">
        <v>479</v>
      </c>
      <c r="CG154" s="149" t="s">
        <v>15</v>
      </c>
      <c r="CH154" s="170">
        <v>441042.30000000005</v>
      </c>
      <c r="CI154" s="161" t="s">
        <v>479</v>
      </c>
      <c r="CJ154" s="149" t="s">
        <v>15</v>
      </c>
      <c r="CK154" s="170">
        <v>574247.77999999991</v>
      </c>
      <c r="CL154" s="161" t="s">
        <v>479</v>
      </c>
      <c r="CM154" s="149" t="s">
        <v>15</v>
      </c>
      <c r="CN154" s="170">
        <v>429385.80000000005</v>
      </c>
      <c r="CO154" s="161" t="s">
        <v>307</v>
      </c>
      <c r="CP154" s="149" t="s">
        <v>15</v>
      </c>
      <c r="CQ154" s="158">
        <v>675325.31</v>
      </c>
      <c r="CR154" s="161" t="s">
        <v>307</v>
      </c>
      <c r="CS154" s="84" t="s">
        <v>15</v>
      </c>
      <c r="CT154" s="102"/>
      <c r="CU154" s="102"/>
    </row>
    <row r="155" spans="1:99" ht="12" customHeight="1" x14ac:dyDescent="0.2">
      <c r="A155" s="80" t="s">
        <v>470</v>
      </c>
      <c r="B155" s="160">
        <f t="shared" si="7"/>
        <v>84449.43</v>
      </c>
      <c r="C155" s="161" t="s">
        <v>307</v>
      </c>
      <c r="D155" s="149" t="s">
        <v>15</v>
      </c>
      <c r="E155" s="160">
        <v>48982.58</v>
      </c>
      <c r="F155" s="161" t="s">
        <v>307</v>
      </c>
      <c r="G155" s="149" t="s">
        <v>15</v>
      </c>
      <c r="H155" s="158">
        <v>23879.97</v>
      </c>
      <c r="I155" s="161" t="s">
        <v>307</v>
      </c>
      <c r="J155" s="149" t="s">
        <v>15</v>
      </c>
      <c r="K155" s="158">
        <v>11586.88</v>
      </c>
      <c r="L155" s="161" t="s">
        <v>307</v>
      </c>
      <c r="M155" s="149" t="s">
        <v>15</v>
      </c>
      <c r="N155" s="158" t="s">
        <v>321</v>
      </c>
      <c r="O155" s="148" t="s">
        <v>36</v>
      </c>
      <c r="P155" s="149" t="s">
        <v>15</v>
      </c>
      <c r="Q155" s="158">
        <v>151351.37</v>
      </c>
      <c r="R155" s="161" t="s">
        <v>307</v>
      </c>
      <c r="S155" s="149" t="s">
        <v>15</v>
      </c>
      <c r="T155" s="215">
        <f t="shared" si="5"/>
        <v>787463</v>
      </c>
      <c r="U155" s="161" t="s">
        <v>307</v>
      </c>
      <c r="V155" s="149" t="s">
        <v>15</v>
      </c>
      <c r="W155" s="215">
        <f t="shared" si="6"/>
        <v>41168.9</v>
      </c>
      <c r="X155" s="161" t="s">
        <v>307</v>
      </c>
      <c r="Y155" s="149" t="s">
        <v>15</v>
      </c>
      <c r="Z155" s="215">
        <v>0</v>
      </c>
      <c r="AA155" s="161" t="s">
        <v>307</v>
      </c>
      <c r="AB155" s="149" t="s">
        <v>15</v>
      </c>
      <c r="AC155" s="220">
        <v>36060.6</v>
      </c>
      <c r="AD155" s="161" t="s">
        <v>307</v>
      </c>
      <c r="AE155" s="149" t="s">
        <v>15</v>
      </c>
      <c r="AF155" s="220">
        <v>5108.3</v>
      </c>
      <c r="AG155" s="161" t="s">
        <v>307</v>
      </c>
      <c r="AH155" s="149" t="s">
        <v>15</v>
      </c>
      <c r="AI155" s="215" t="s">
        <v>321</v>
      </c>
      <c r="AJ155" s="161" t="s">
        <v>307</v>
      </c>
      <c r="AK155" s="149" t="s">
        <v>15</v>
      </c>
      <c r="AL155" s="215" t="s">
        <v>321</v>
      </c>
      <c r="AM155" s="161" t="s">
        <v>307</v>
      </c>
      <c r="AN155" s="149" t="s">
        <v>15</v>
      </c>
      <c r="AO155" s="160">
        <f t="shared" si="4"/>
        <v>746294.1</v>
      </c>
      <c r="AP155" s="161" t="s">
        <v>307</v>
      </c>
      <c r="AQ155" s="149" t="s">
        <v>15</v>
      </c>
      <c r="AR155" s="158" t="s">
        <v>321</v>
      </c>
      <c r="AS155" s="161" t="s">
        <v>36</v>
      </c>
      <c r="AT155" s="149" t="s">
        <v>15</v>
      </c>
      <c r="AU155" s="215">
        <v>0</v>
      </c>
      <c r="AV155" s="148" t="s">
        <v>36</v>
      </c>
      <c r="AW155" s="149" t="s">
        <v>15</v>
      </c>
      <c r="AX155" s="220">
        <v>658015.9</v>
      </c>
      <c r="AY155" s="161" t="s">
        <v>479</v>
      </c>
      <c r="AZ155" s="149" t="s">
        <v>15</v>
      </c>
      <c r="BA155" s="220">
        <v>88278.2</v>
      </c>
      <c r="BB155" s="161" t="s">
        <v>307</v>
      </c>
      <c r="BC155" s="149" t="s">
        <v>15</v>
      </c>
      <c r="BD155" s="160">
        <v>468.44</v>
      </c>
      <c r="BE155" s="161" t="s">
        <v>307</v>
      </c>
      <c r="BF155" s="149" t="s">
        <v>15</v>
      </c>
      <c r="BG155" s="158" t="s">
        <v>321</v>
      </c>
      <c r="BH155" s="161" t="s">
        <v>36</v>
      </c>
      <c r="BI155" s="149" t="s">
        <v>15</v>
      </c>
      <c r="BJ155" s="158">
        <v>871912.30536999996</v>
      </c>
      <c r="BK155" s="161" t="s">
        <v>307</v>
      </c>
      <c r="BL155" s="149" t="s">
        <v>15</v>
      </c>
      <c r="BM155" s="158" t="s">
        <v>321</v>
      </c>
      <c r="BN155" s="161" t="s">
        <v>36</v>
      </c>
      <c r="BO155" s="149" t="s">
        <v>15</v>
      </c>
      <c r="BP155" s="158">
        <v>48982.58</v>
      </c>
      <c r="BQ155" s="161" t="s">
        <v>307</v>
      </c>
      <c r="BR155" s="149" t="s">
        <v>15</v>
      </c>
      <c r="BS155" s="158">
        <v>717956.37</v>
      </c>
      <c r="BT155" s="161" t="s">
        <v>307</v>
      </c>
      <c r="BU155" s="149" t="s">
        <v>15</v>
      </c>
      <c r="BV155" s="158">
        <v>104973.35537</v>
      </c>
      <c r="BW155" s="161" t="s">
        <v>307</v>
      </c>
      <c r="BX155" s="149" t="s">
        <v>15</v>
      </c>
      <c r="BY155" s="158">
        <v>468.44</v>
      </c>
      <c r="BZ155" s="161" t="s">
        <v>307</v>
      </c>
      <c r="CA155" s="149" t="s">
        <v>15</v>
      </c>
      <c r="CB155" s="158">
        <v>151351.37</v>
      </c>
      <c r="CC155" s="161" t="s">
        <v>307</v>
      </c>
      <c r="CD155" s="149" t="s">
        <v>15</v>
      </c>
      <c r="CE155" s="170">
        <v>570743.31000000006</v>
      </c>
      <c r="CF155" s="161" t="s">
        <v>479</v>
      </c>
      <c r="CG155" s="149" t="s">
        <v>15</v>
      </c>
      <c r="CH155" s="170">
        <v>452988.81</v>
      </c>
      <c r="CI155" s="161" t="s">
        <v>479</v>
      </c>
      <c r="CJ155" s="149" t="s">
        <v>15</v>
      </c>
      <c r="CK155" s="170">
        <v>582912.52698440012</v>
      </c>
      <c r="CL155" s="161" t="s">
        <v>479</v>
      </c>
      <c r="CM155" s="149" t="s">
        <v>15</v>
      </c>
      <c r="CN155" s="170">
        <v>440819.58999999997</v>
      </c>
      <c r="CO155" s="161" t="s">
        <v>307</v>
      </c>
      <c r="CP155" s="149" t="s">
        <v>15</v>
      </c>
      <c r="CQ155" s="158">
        <v>691079.52</v>
      </c>
      <c r="CR155" s="161" t="s">
        <v>307</v>
      </c>
      <c r="CS155" s="84" t="s">
        <v>15</v>
      </c>
      <c r="CT155" s="102"/>
      <c r="CU155" s="102"/>
    </row>
    <row r="156" spans="1:99" ht="12" customHeight="1" x14ac:dyDescent="0.2">
      <c r="A156" s="80" t="s">
        <v>472</v>
      </c>
      <c r="B156" s="160">
        <f t="shared" si="7"/>
        <v>87739.917610000004</v>
      </c>
      <c r="C156" s="161" t="s">
        <v>307</v>
      </c>
      <c r="D156" s="149" t="s">
        <v>15</v>
      </c>
      <c r="E156" s="160">
        <v>48169.96</v>
      </c>
      <c r="F156" s="161" t="s">
        <v>307</v>
      </c>
      <c r="G156" s="149" t="s">
        <v>15</v>
      </c>
      <c r="H156" s="158">
        <v>29323.317609999998</v>
      </c>
      <c r="I156" s="161" t="s">
        <v>307</v>
      </c>
      <c r="J156" s="149" t="s">
        <v>15</v>
      </c>
      <c r="K156" s="158">
        <v>10246.64</v>
      </c>
      <c r="L156" s="161" t="s">
        <v>307</v>
      </c>
      <c r="M156" s="149" t="s">
        <v>15</v>
      </c>
      <c r="N156" s="158" t="s">
        <v>321</v>
      </c>
      <c r="O156" s="148" t="s">
        <v>36</v>
      </c>
      <c r="P156" s="149" t="s">
        <v>15</v>
      </c>
      <c r="Q156" s="158">
        <v>146866.65</v>
      </c>
      <c r="R156" s="161" t="s">
        <v>307</v>
      </c>
      <c r="S156" s="149" t="s">
        <v>15</v>
      </c>
      <c r="T156" s="215">
        <f t="shared" si="5"/>
        <v>836998.40000000014</v>
      </c>
      <c r="U156" s="161" t="s">
        <v>307</v>
      </c>
      <c r="V156" s="149" t="s">
        <v>15</v>
      </c>
      <c r="W156" s="215">
        <f t="shared" si="6"/>
        <v>51706.8</v>
      </c>
      <c r="X156" s="161" t="s">
        <v>307</v>
      </c>
      <c r="Y156" s="149" t="s">
        <v>15</v>
      </c>
      <c r="Z156" s="215">
        <v>0</v>
      </c>
      <c r="AA156" s="161" t="s">
        <v>307</v>
      </c>
      <c r="AB156" s="149" t="s">
        <v>15</v>
      </c>
      <c r="AC156" s="220">
        <v>46690.9</v>
      </c>
      <c r="AD156" s="161" t="s">
        <v>307</v>
      </c>
      <c r="AE156" s="149" t="s">
        <v>15</v>
      </c>
      <c r="AF156" s="220">
        <v>5015.8999999999996</v>
      </c>
      <c r="AG156" s="161" t="s">
        <v>307</v>
      </c>
      <c r="AH156" s="149" t="s">
        <v>15</v>
      </c>
      <c r="AI156" s="215" t="s">
        <v>321</v>
      </c>
      <c r="AJ156" s="161" t="s">
        <v>307</v>
      </c>
      <c r="AK156" s="149" t="s">
        <v>15</v>
      </c>
      <c r="AL156" s="215" t="s">
        <v>321</v>
      </c>
      <c r="AM156" s="161" t="s">
        <v>307</v>
      </c>
      <c r="AN156" s="149" t="s">
        <v>15</v>
      </c>
      <c r="AO156" s="160">
        <f t="shared" si="4"/>
        <v>785291.60000000009</v>
      </c>
      <c r="AP156" s="161" t="s">
        <v>307</v>
      </c>
      <c r="AQ156" s="149" t="s">
        <v>15</v>
      </c>
      <c r="AR156" s="158" t="s">
        <v>321</v>
      </c>
      <c r="AS156" s="161" t="s">
        <v>36</v>
      </c>
      <c r="AT156" s="149" t="s">
        <v>15</v>
      </c>
      <c r="AU156" s="215">
        <v>0</v>
      </c>
      <c r="AV156" s="148" t="s">
        <v>36</v>
      </c>
      <c r="AW156" s="149" t="s">
        <v>15</v>
      </c>
      <c r="AX156" s="220">
        <v>695453.3</v>
      </c>
      <c r="AY156" s="161" t="str">
        <f>IF([1]input_debt!DP$15="ND","L",IF([1]input_debt!DP$15="NA","M","P"))</f>
        <v>P</v>
      </c>
      <c r="AZ156" s="149" t="str">
        <f>IF(ISBLANK(AX156),"","F")</f>
        <v>F</v>
      </c>
      <c r="BA156" s="220">
        <v>89838.3</v>
      </c>
      <c r="BB156" s="161" t="s">
        <v>307</v>
      </c>
      <c r="BC156" s="149" t="s">
        <v>15</v>
      </c>
      <c r="BD156" s="160">
        <v>519.04</v>
      </c>
      <c r="BE156" s="161" t="s">
        <v>307</v>
      </c>
      <c r="BF156" s="149" t="s">
        <v>15</v>
      </c>
      <c r="BG156" s="158" t="s">
        <v>321</v>
      </c>
      <c r="BH156" s="161" t="s">
        <v>36</v>
      </c>
      <c r="BI156" s="149" t="s">
        <v>15</v>
      </c>
      <c r="BJ156" s="158">
        <v>924738.10241000005</v>
      </c>
      <c r="BK156" s="161" t="s">
        <v>307</v>
      </c>
      <c r="BL156" s="149" t="s">
        <v>15</v>
      </c>
      <c r="BM156" s="158" t="s">
        <v>321</v>
      </c>
      <c r="BN156" s="161" t="s">
        <v>36</v>
      </c>
      <c r="BO156" s="149" t="s">
        <v>15</v>
      </c>
      <c r="BP156" s="158">
        <v>48169.96</v>
      </c>
      <c r="BQ156" s="161" t="s">
        <v>307</v>
      </c>
      <c r="BR156" s="149" t="s">
        <v>15</v>
      </c>
      <c r="BS156" s="158">
        <v>771467.38708999997</v>
      </c>
      <c r="BT156" s="161" t="s">
        <v>307</v>
      </c>
      <c r="BU156" s="149" t="s">
        <v>15</v>
      </c>
      <c r="BV156" s="158">
        <v>105100.75532</v>
      </c>
      <c r="BW156" s="161" t="s">
        <v>307</v>
      </c>
      <c r="BX156" s="149" t="s">
        <v>15</v>
      </c>
      <c r="BY156" s="158">
        <v>519.04</v>
      </c>
      <c r="BZ156" s="161" t="s">
        <v>307</v>
      </c>
      <c r="CA156" s="149" t="s">
        <v>15</v>
      </c>
      <c r="CB156" s="158">
        <v>146866.65</v>
      </c>
      <c r="CC156" s="161" t="s">
        <v>307</v>
      </c>
      <c r="CD156" s="149" t="s">
        <v>15</v>
      </c>
      <c r="CE156" s="170">
        <v>593347.78999999992</v>
      </c>
      <c r="CF156" s="161" t="str">
        <f>IF([1]input_debt!DP$22="ND","L",IF([1]input_debt!DP$22="NA","M","P"))</f>
        <v>P</v>
      </c>
      <c r="CG156" s="149" t="str">
        <f>IF(ISBLANK(CE156),"","F")</f>
        <v>F</v>
      </c>
      <c r="CH156" s="170">
        <v>478776</v>
      </c>
      <c r="CI156" s="161" t="str">
        <f>IF([1]input_debt!DP$23="ND","L",IF([1]input_debt!DP$23="NA","M","P"))</f>
        <v>P</v>
      </c>
      <c r="CJ156" s="149" t="str">
        <f>IF(ISBLANK(CH156),"","F")</f>
        <v>F</v>
      </c>
      <c r="CK156" s="170">
        <v>602354.63</v>
      </c>
      <c r="CL156" s="161" t="str">
        <f>IF([1]input_debt!DP$26="ND","L",IF([1]input_debt!DP$26="NA","M","P"))</f>
        <v>P</v>
      </c>
      <c r="CM156" s="149" t="str">
        <f>IF(ISBLANK(CK156),"","F")</f>
        <v>F</v>
      </c>
      <c r="CN156" s="170">
        <v>469769.16</v>
      </c>
      <c r="CO156" s="161" t="s">
        <v>307</v>
      </c>
      <c r="CP156" s="149" t="s">
        <v>15</v>
      </c>
      <c r="CQ156" s="158">
        <v>757386.03</v>
      </c>
      <c r="CR156" s="161" t="s">
        <v>307</v>
      </c>
      <c r="CS156" s="84" t="s">
        <v>15</v>
      </c>
      <c r="CT156" s="102"/>
      <c r="CU156" s="102"/>
    </row>
    <row r="157" spans="1:99" ht="12" customHeight="1" x14ac:dyDescent="0.2">
      <c r="A157" s="80" t="s">
        <v>474</v>
      </c>
      <c r="B157" s="160">
        <f t="shared" si="7"/>
        <v>107195.93201000002</v>
      </c>
      <c r="C157" s="161" t="s">
        <v>307</v>
      </c>
      <c r="D157" s="149" t="s">
        <v>15</v>
      </c>
      <c r="E157" s="160">
        <v>46747.785000000003</v>
      </c>
      <c r="F157" s="161" t="s">
        <v>307</v>
      </c>
      <c r="G157" s="149" t="s">
        <v>15</v>
      </c>
      <c r="H157" s="158">
        <v>30080.85701</v>
      </c>
      <c r="I157" s="161" t="s">
        <v>307</v>
      </c>
      <c r="J157" s="149" t="s">
        <v>15</v>
      </c>
      <c r="K157" s="158">
        <v>30367.29</v>
      </c>
      <c r="L157" s="161" t="s">
        <v>307</v>
      </c>
      <c r="M157" s="149" t="s">
        <v>15</v>
      </c>
      <c r="N157" s="158" t="s">
        <v>321</v>
      </c>
      <c r="O157" s="148" t="s">
        <v>36</v>
      </c>
      <c r="P157" s="149" t="s">
        <v>15</v>
      </c>
      <c r="Q157" s="158">
        <v>145092.18</v>
      </c>
      <c r="R157" s="161" t="s">
        <v>307</v>
      </c>
      <c r="S157" s="149" t="s">
        <v>15</v>
      </c>
      <c r="T157" s="215">
        <f t="shared" si="5"/>
        <v>860047.08</v>
      </c>
      <c r="U157" s="161" t="s">
        <v>307</v>
      </c>
      <c r="V157" s="149" t="s">
        <v>15</v>
      </c>
      <c r="W157" s="215">
        <f>Z157+AC157+AF157</f>
        <v>54357.967171199998</v>
      </c>
      <c r="X157" s="161" t="s">
        <v>307</v>
      </c>
      <c r="Y157" s="149" t="s">
        <v>15</v>
      </c>
      <c r="Z157" s="215">
        <v>0</v>
      </c>
      <c r="AA157" s="161" t="s">
        <v>307</v>
      </c>
      <c r="AB157" s="149" t="s">
        <v>15</v>
      </c>
      <c r="AC157" s="220">
        <v>50804.008667999995</v>
      </c>
      <c r="AD157" s="161" t="s">
        <v>307</v>
      </c>
      <c r="AE157" s="149" t="s">
        <v>15</v>
      </c>
      <c r="AF157" s="220">
        <v>3553.9585032000014</v>
      </c>
      <c r="AG157" s="161" t="s">
        <v>307</v>
      </c>
      <c r="AH157" s="149" t="s">
        <v>15</v>
      </c>
      <c r="AI157" s="215" t="s">
        <v>321</v>
      </c>
      <c r="AJ157" s="161" t="s">
        <v>307</v>
      </c>
      <c r="AK157" s="149" t="s">
        <v>15</v>
      </c>
      <c r="AL157" s="215" t="s">
        <v>321</v>
      </c>
      <c r="AM157" s="161" t="s">
        <v>307</v>
      </c>
      <c r="AN157" s="149" t="s">
        <v>15</v>
      </c>
      <c r="AO157" s="160">
        <f t="shared" si="4"/>
        <v>805689.11282879999</v>
      </c>
      <c r="AP157" s="161" t="s">
        <v>307</v>
      </c>
      <c r="AQ157" s="149" t="s">
        <v>15</v>
      </c>
      <c r="AR157" s="158" t="s">
        <v>321</v>
      </c>
      <c r="AS157" s="161" t="s">
        <v>36</v>
      </c>
      <c r="AT157" s="149" t="s">
        <v>15</v>
      </c>
      <c r="AU157" s="215">
        <v>0</v>
      </c>
      <c r="AV157" s="148" t="s">
        <v>36</v>
      </c>
      <c r="AW157" s="149" t="s">
        <v>15</v>
      </c>
      <c r="AX157" s="215">
        <v>702108.87133200001</v>
      </c>
      <c r="AY157" s="161" t="s">
        <v>307</v>
      </c>
      <c r="AZ157" s="149" t="s">
        <v>15</v>
      </c>
      <c r="BA157" s="220">
        <v>103580.24149679998</v>
      </c>
      <c r="BB157" s="161" t="s">
        <v>307</v>
      </c>
      <c r="BC157" s="149" t="s">
        <v>15</v>
      </c>
      <c r="BD157" s="160">
        <v>228.84</v>
      </c>
      <c r="BE157" s="161" t="s">
        <v>307</v>
      </c>
      <c r="BF157" s="149" t="s">
        <v>15</v>
      </c>
      <c r="BG157" s="158" t="s">
        <v>321</v>
      </c>
      <c r="BH157" s="161" t="s">
        <v>36</v>
      </c>
      <c r="BI157" s="149" t="s">
        <v>15</v>
      </c>
      <c r="BJ157" s="158">
        <v>967243.02026000002</v>
      </c>
      <c r="BK157" s="161" t="s">
        <v>307</v>
      </c>
      <c r="BL157" s="149" t="s">
        <v>15</v>
      </c>
      <c r="BM157" s="158" t="s">
        <v>321</v>
      </c>
      <c r="BN157" s="161" t="s">
        <v>36</v>
      </c>
      <c r="BO157" s="149" t="s">
        <v>15</v>
      </c>
      <c r="BP157" s="158">
        <v>46747.785000000003</v>
      </c>
      <c r="BQ157" s="161" t="s">
        <v>307</v>
      </c>
      <c r="BR157" s="149" t="s">
        <v>15</v>
      </c>
      <c r="BS157" s="158">
        <v>782993.74534000002</v>
      </c>
      <c r="BT157" s="161" t="s">
        <v>307</v>
      </c>
      <c r="BU157" s="149" t="s">
        <v>15</v>
      </c>
      <c r="BV157" s="158">
        <v>137501.48991999999</v>
      </c>
      <c r="BW157" s="161" t="s">
        <v>307</v>
      </c>
      <c r="BX157" s="149" t="s">
        <v>15</v>
      </c>
      <c r="BY157" s="158">
        <v>228.84</v>
      </c>
      <c r="BZ157" s="161" t="s">
        <v>307</v>
      </c>
      <c r="CA157" s="149" t="s">
        <v>15</v>
      </c>
      <c r="CB157" s="158">
        <v>145092.18</v>
      </c>
      <c r="CC157" s="161" t="s">
        <v>307</v>
      </c>
      <c r="CD157" s="149" t="s">
        <v>15</v>
      </c>
      <c r="CE157" s="170">
        <v>620951.42000000016</v>
      </c>
      <c r="CF157" s="161" t="s">
        <v>307</v>
      </c>
      <c r="CG157" s="149" t="s">
        <v>15</v>
      </c>
      <c r="CH157" s="170">
        <v>491612.62</v>
      </c>
      <c r="CI157" s="161" t="s">
        <v>307</v>
      </c>
      <c r="CJ157" s="149" t="s">
        <v>15</v>
      </c>
      <c r="CK157" s="170">
        <v>638659.04580010008</v>
      </c>
      <c r="CL157" s="161" t="s">
        <v>307</v>
      </c>
      <c r="CM157" s="149" t="s">
        <v>15</v>
      </c>
      <c r="CN157" s="170">
        <v>473904.99419990001</v>
      </c>
      <c r="CO157" s="161" t="s">
        <v>307</v>
      </c>
      <c r="CP157" s="149" t="s">
        <v>15</v>
      </c>
      <c r="CQ157" s="158">
        <v>748927.51</v>
      </c>
      <c r="CR157" s="161" t="s">
        <v>307</v>
      </c>
      <c r="CS157" s="84" t="s">
        <v>15</v>
      </c>
      <c r="CT157" s="102"/>
      <c r="CU157" s="102"/>
    </row>
    <row r="158" spans="1:99" ht="12" customHeight="1" x14ac:dyDescent="0.2">
      <c r="A158" s="80" t="s">
        <v>476</v>
      </c>
      <c r="B158" s="160">
        <f t="shared" si="7"/>
        <v>111342.30392999999</v>
      </c>
      <c r="C158" s="161" t="s">
        <v>479</v>
      </c>
      <c r="D158" s="149" t="s">
        <v>15</v>
      </c>
      <c r="E158" s="160">
        <v>53466.239999999998</v>
      </c>
      <c r="F158" s="161" t="s">
        <v>479</v>
      </c>
      <c r="G158" s="149" t="s">
        <v>15</v>
      </c>
      <c r="H158" s="158">
        <v>28105.413929999999</v>
      </c>
      <c r="I158" s="161" t="s">
        <v>479</v>
      </c>
      <c r="J158" s="149" t="s">
        <v>15</v>
      </c>
      <c r="K158" s="158">
        <v>29770.65</v>
      </c>
      <c r="L158" s="161" t="s">
        <v>479</v>
      </c>
      <c r="M158" s="149" t="s">
        <v>15</v>
      </c>
      <c r="N158" s="158" t="s">
        <v>321</v>
      </c>
      <c r="O158" s="148" t="s">
        <v>36</v>
      </c>
      <c r="P158" s="149" t="s">
        <v>15</v>
      </c>
      <c r="Q158" s="158">
        <v>142942.75</v>
      </c>
      <c r="R158" s="161" t="s">
        <v>479</v>
      </c>
      <c r="S158" s="149" t="s">
        <v>15</v>
      </c>
      <c r="T158" s="215">
        <f t="shared" si="5"/>
        <v>898367.81724849995</v>
      </c>
      <c r="U158" s="161" t="s">
        <v>307</v>
      </c>
      <c r="V158" s="149" t="s">
        <v>15</v>
      </c>
      <c r="W158" s="215">
        <f>Z158+AC158+AF158</f>
        <v>62725.27</v>
      </c>
      <c r="X158" s="161" t="s">
        <v>307</v>
      </c>
      <c r="Y158" s="149" t="s">
        <v>15</v>
      </c>
      <c r="Z158" s="215">
        <v>0</v>
      </c>
      <c r="AA158" s="161" t="s">
        <v>307</v>
      </c>
      <c r="AB158" s="149" t="s">
        <v>15</v>
      </c>
      <c r="AC158" s="220">
        <v>59854.38</v>
      </c>
      <c r="AD158" s="161" t="s">
        <v>307</v>
      </c>
      <c r="AE158" s="149" t="s">
        <v>15</v>
      </c>
      <c r="AF158" s="220">
        <v>2870.89</v>
      </c>
      <c r="AG158" s="161" t="s">
        <v>307</v>
      </c>
      <c r="AH158" s="149" t="s">
        <v>15</v>
      </c>
      <c r="AI158" s="215" t="s">
        <v>321</v>
      </c>
      <c r="AJ158" s="161" t="s">
        <v>307</v>
      </c>
      <c r="AK158" s="149" t="s">
        <v>15</v>
      </c>
      <c r="AL158" s="215" t="s">
        <v>321</v>
      </c>
      <c r="AM158" s="161" t="s">
        <v>307</v>
      </c>
      <c r="AN158" s="149" t="s">
        <v>15</v>
      </c>
      <c r="AO158" s="160">
        <f t="shared" si="4"/>
        <v>835642.54724849993</v>
      </c>
      <c r="AP158" s="161" t="s">
        <v>479</v>
      </c>
      <c r="AQ158" s="149" t="s">
        <v>15</v>
      </c>
      <c r="AR158" s="158" t="s">
        <v>321</v>
      </c>
      <c r="AS158" s="161" t="s">
        <v>36</v>
      </c>
      <c r="AT158" s="149" t="s">
        <v>15</v>
      </c>
      <c r="AU158" s="215">
        <v>0</v>
      </c>
      <c r="AV158" s="148" t="s">
        <v>36</v>
      </c>
      <c r="AW158" s="149" t="s">
        <v>15</v>
      </c>
      <c r="AX158" s="215">
        <v>725315.68604849989</v>
      </c>
      <c r="AY158" s="161" t="s">
        <v>479</v>
      </c>
      <c r="AZ158" s="149" t="s">
        <v>15</v>
      </c>
      <c r="BA158" s="220">
        <v>110326.8612</v>
      </c>
      <c r="BB158" s="161" t="s">
        <v>479</v>
      </c>
      <c r="BC158" s="149" t="s">
        <v>15</v>
      </c>
      <c r="BD158" s="160">
        <v>171.54</v>
      </c>
      <c r="BE158" s="161" t="s">
        <v>479</v>
      </c>
      <c r="BF158" s="149" t="s">
        <v>15</v>
      </c>
      <c r="BG158" s="158" t="s">
        <v>321</v>
      </c>
      <c r="BH158" s="161" t="s">
        <v>36</v>
      </c>
      <c r="BI158" s="149" t="s">
        <v>15</v>
      </c>
      <c r="BJ158" s="158">
        <v>1009710.1240599999</v>
      </c>
      <c r="BK158" s="161" t="s">
        <v>479</v>
      </c>
      <c r="BL158" s="149" t="s">
        <v>15</v>
      </c>
      <c r="BM158" s="158" t="s">
        <v>321</v>
      </c>
      <c r="BN158" s="161" t="s">
        <v>36</v>
      </c>
      <c r="BO158" s="149" t="s">
        <v>15</v>
      </c>
      <c r="BP158" s="158">
        <v>53466.239999999998</v>
      </c>
      <c r="BQ158" s="161" t="s">
        <v>479</v>
      </c>
      <c r="BR158" s="149" t="s">
        <v>15</v>
      </c>
      <c r="BS158" s="158">
        <v>813275.48320000002</v>
      </c>
      <c r="BT158" s="161" t="s">
        <v>479</v>
      </c>
      <c r="BU158" s="149" t="s">
        <v>15</v>
      </c>
      <c r="BV158" s="158">
        <v>142968.40087000001</v>
      </c>
      <c r="BW158" s="161" t="s">
        <v>479</v>
      </c>
      <c r="BX158" s="149" t="s">
        <v>15</v>
      </c>
      <c r="BY158" s="158">
        <v>171.54</v>
      </c>
      <c r="BZ158" s="161" t="s">
        <v>479</v>
      </c>
      <c r="CA158" s="149" t="s">
        <v>15</v>
      </c>
      <c r="CB158" s="158">
        <v>142942.75</v>
      </c>
      <c r="CC158" s="161" t="s">
        <v>479</v>
      </c>
      <c r="CD158" s="149" t="s">
        <v>15</v>
      </c>
      <c r="CE158" s="170">
        <v>639185.8899999999</v>
      </c>
      <c r="CF158" s="161" t="s">
        <v>479</v>
      </c>
      <c r="CG158" s="149" t="s">
        <v>15</v>
      </c>
      <c r="CH158" s="170">
        <v>513638.52</v>
      </c>
      <c r="CI158" s="161" t="s">
        <v>479</v>
      </c>
      <c r="CJ158" s="149" t="s">
        <v>15</v>
      </c>
      <c r="CK158" s="170">
        <v>662735.82593708998</v>
      </c>
      <c r="CL158" s="161" t="s">
        <v>479</v>
      </c>
      <c r="CM158" s="149" t="s">
        <v>15</v>
      </c>
      <c r="CN158" s="170">
        <v>490088.58406290994</v>
      </c>
      <c r="CO158" s="161" t="s">
        <v>479</v>
      </c>
      <c r="CP158" s="149" t="s">
        <v>15</v>
      </c>
      <c r="CQ158" s="158">
        <v>777868.92</v>
      </c>
      <c r="CR158" s="161" t="s">
        <v>479</v>
      </c>
      <c r="CS158" s="84" t="s">
        <v>15</v>
      </c>
      <c r="CT158" s="102"/>
      <c r="CU158" s="102"/>
    </row>
    <row r="159" spans="1:99" ht="12" customHeight="1" x14ac:dyDescent="0.2">
      <c r="A159" s="80" t="s">
        <v>478</v>
      </c>
      <c r="B159" s="160">
        <f t="shared" si="7"/>
        <v>100653.68922</v>
      </c>
      <c r="C159" s="161" t="s">
        <v>479</v>
      </c>
      <c r="D159" s="149" t="s">
        <v>15</v>
      </c>
      <c r="E159" s="160">
        <v>56836.67</v>
      </c>
      <c r="F159" s="161" t="s">
        <v>479</v>
      </c>
      <c r="G159" s="149" t="s">
        <v>15</v>
      </c>
      <c r="H159" s="158">
        <v>26834.889220000001</v>
      </c>
      <c r="I159" s="161" t="s">
        <v>479</v>
      </c>
      <c r="J159" s="149" t="s">
        <v>15</v>
      </c>
      <c r="K159" s="158">
        <v>16982.13</v>
      </c>
      <c r="L159" s="161" t="s">
        <v>479</v>
      </c>
      <c r="M159" s="149" t="s">
        <v>15</v>
      </c>
      <c r="N159" s="158" t="s">
        <v>321</v>
      </c>
      <c r="O159" s="148" t="s">
        <v>36</v>
      </c>
      <c r="P159" s="149" t="s">
        <v>15</v>
      </c>
      <c r="Q159" s="158">
        <v>146463.04000000001</v>
      </c>
      <c r="R159" s="161" t="s">
        <v>479</v>
      </c>
      <c r="S159" s="149" t="s">
        <v>15</v>
      </c>
      <c r="T159" s="215">
        <f t="shared" si="5"/>
        <v>951563.41000000015</v>
      </c>
      <c r="U159" s="161" t="s">
        <v>307</v>
      </c>
      <c r="V159" s="149" t="s">
        <v>15</v>
      </c>
      <c r="W159" s="215">
        <f>Z159+AC159+AF159</f>
        <v>89230.760369299998</v>
      </c>
      <c r="X159" s="161" t="s">
        <v>307</v>
      </c>
      <c r="Y159" s="149" t="s">
        <v>15</v>
      </c>
      <c r="Z159" s="215">
        <v>0</v>
      </c>
      <c r="AA159" s="161" t="s">
        <v>307</v>
      </c>
      <c r="AB159" s="149" t="s">
        <v>15</v>
      </c>
      <c r="AC159" s="220">
        <v>84257.816330500005</v>
      </c>
      <c r="AD159" s="219" t="s">
        <v>307</v>
      </c>
      <c r="AE159" s="217" t="s">
        <v>15</v>
      </c>
      <c r="AF159" s="220">
        <v>4972.9440387999985</v>
      </c>
      <c r="AG159" s="161" t="s">
        <v>307</v>
      </c>
      <c r="AH159" s="149" t="s">
        <v>15</v>
      </c>
      <c r="AI159" s="215" t="s">
        <v>321</v>
      </c>
      <c r="AJ159" s="161" t="s">
        <v>307</v>
      </c>
      <c r="AK159" s="149" t="s">
        <v>15</v>
      </c>
      <c r="AL159" s="215" t="s">
        <v>321</v>
      </c>
      <c r="AM159" s="161" t="s">
        <v>307</v>
      </c>
      <c r="AN159" s="149" t="s">
        <v>15</v>
      </c>
      <c r="AO159" s="160">
        <f t="shared" si="4"/>
        <v>862332.64963070012</v>
      </c>
      <c r="AP159" s="161" t="s">
        <v>479</v>
      </c>
      <c r="AQ159" s="149" t="s">
        <v>15</v>
      </c>
      <c r="AR159" s="158" t="s">
        <v>321</v>
      </c>
      <c r="AS159" s="161" t="s">
        <v>36</v>
      </c>
      <c r="AT159" s="149" t="s">
        <v>15</v>
      </c>
      <c r="AU159" s="215">
        <v>0</v>
      </c>
      <c r="AV159" s="148" t="s">
        <v>36</v>
      </c>
      <c r="AW159" s="149" t="s">
        <v>15</v>
      </c>
      <c r="AX159" s="220">
        <v>741869.97366950009</v>
      </c>
      <c r="AY159" s="219" t="s">
        <v>479</v>
      </c>
      <c r="AZ159" s="217" t="s">
        <v>15</v>
      </c>
      <c r="BA159" s="220">
        <v>120462.6759612</v>
      </c>
      <c r="BB159" s="161" t="s">
        <v>479</v>
      </c>
      <c r="BC159" s="149" t="s">
        <v>15</v>
      </c>
      <c r="BD159" s="160">
        <v>171.57</v>
      </c>
      <c r="BE159" s="161" t="s">
        <v>479</v>
      </c>
      <c r="BF159" s="149" t="s">
        <v>15</v>
      </c>
      <c r="BG159" s="158" t="s">
        <v>321</v>
      </c>
      <c r="BH159" s="161" t="s">
        <v>36</v>
      </c>
      <c r="BI159" s="149" t="s">
        <v>15</v>
      </c>
      <c r="BJ159" s="158">
        <v>1052217.0991499999</v>
      </c>
      <c r="BK159" s="161" t="s">
        <v>479</v>
      </c>
      <c r="BL159" s="149" t="s">
        <v>15</v>
      </c>
      <c r="BM159" s="158" t="s">
        <v>321</v>
      </c>
      <c r="BN159" s="161" t="s">
        <v>36</v>
      </c>
      <c r="BO159" s="149" t="s">
        <v>15</v>
      </c>
      <c r="BP159" s="158">
        <v>56836.67</v>
      </c>
      <c r="BQ159" s="161" t="s">
        <v>479</v>
      </c>
      <c r="BR159" s="149" t="s">
        <v>15</v>
      </c>
      <c r="BS159" s="158">
        <v>852962.67744</v>
      </c>
      <c r="BT159" s="161" t="s">
        <v>479</v>
      </c>
      <c r="BU159" s="149" t="s">
        <v>15</v>
      </c>
      <c r="BV159" s="158">
        <v>142417.75171000001</v>
      </c>
      <c r="BW159" s="161" t="s">
        <v>479</v>
      </c>
      <c r="BX159" s="149" t="s">
        <v>15</v>
      </c>
      <c r="BY159" s="158">
        <v>171.57</v>
      </c>
      <c r="BZ159" s="161" t="s">
        <v>479</v>
      </c>
      <c r="CA159" s="149" t="s">
        <v>15</v>
      </c>
      <c r="CB159" s="158">
        <v>146463.04000000001</v>
      </c>
      <c r="CC159" s="161" t="s">
        <v>479</v>
      </c>
      <c r="CD159" s="149" t="s">
        <v>15</v>
      </c>
      <c r="CE159" s="170">
        <v>649398.61</v>
      </c>
      <c r="CF159" s="161" t="s">
        <v>479</v>
      </c>
      <c r="CG159" s="149" t="s">
        <v>15</v>
      </c>
      <c r="CH159" s="170">
        <v>549453.10000000021</v>
      </c>
      <c r="CI159" s="161" t="s">
        <v>479</v>
      </c>
      <c r="CJ159" s="149" t="s">
        <v>15</v>
      </c>
      <c r="CK159" s="170">
        <v>686050.80999999994</v>
      </c>
      <c r="CL159" s="161" t="s">
        <v>479</v>
      </c>
      <c r="CM159" s="149" t="s">
        <v>15</v>
      </c>
      <c r="CN159" s="170">
        <v>512800.9</v>
      </c>
      <c r="CO159" s="161" t="s">
        <v>479</v>
      </c>
      <c r="CP159" s="149" t="s">
        <v>15</v>
      </c>
      <c r="CQ159" s="158">
        <v>824032.87</v>
      </c>
      <c r="CR159" s="161" t="s">
        <v>479</v>
      </c>
      <c r="CS159" s="84" t="s">
        <v>15</v>
      </c>
      <c r="CT159" s="102"/>
      <c r="CU159" s="102"/>
    </row>
    <row r="160" spans="1:99" ht="12" customHeight="1" x14ac:dyDescent="0.2">
      <c r="A160" s="80"/>
      <c r="B160" s="160"/>
      <c r="C160" s="161"/>
      <c r="D160" s="149"/>
      <c r="E160" s="160"/>
      <c r="F160" s="161"/>
      <c r="G160" s="149"/>
      <c r="H160" s="158"/>
      <c r="I160" s="161"/>
      <c r="J160" s="149"/>
      <c r="K160" s="158"/>
      <c r="L160" s="161"/>
      <c r="M160" s="149"/>
      <c r="N160" s="158"/>
      <c r="O160" s="161"/>
      <c r="P160" s="149"/>
      <c r="Q160" s="158"/>
      <c r="R160" s="161"/>
      <c r="S160" s="149"/>
      <c r="T160" s="158"/>
      <c r="U160" s="161"/>
      <c r="V160" s="149"/>
      <c r="W160" s="158"/>
      <c r="X160" s="161"/>
      <c r="Y160" s="149"/>
      <c r="Z160" s="158"/>
      <c r="AA160" s="161"/>
      <c r="AB160" s="149"/>
      <c r="AC160" s="158"/>
      <c r="AD160" s="161"/>
      <c r="AE160" s="149"/>
      <c r="AF160" s="158"/>
      <c r="AG160" s="161"/>
      <c r="AH160" s="149"/>
      <c r="AI160" s="158"/>
      <c r="AJ160" s="161"/>
      <c r="AK160" s="149"/>
      <c r="AL160" s="158"/>
      <c r="AM160" s="161"/>
      <c r="AN160" s="149"/>
      <c r="AO160" s="160"/>
      <c r="AP160" s="161"/>
      <c r="AQ160" s="149"/>
      <c r="AR160" s="158"/>
      <c r="AS160" s="161"/>
      <c r="AT160" s="149"/>
      <c r="AU160" s="158"/>
      <c r="AV160" s="161"/>
      <c r="AW160" s="149"/>
      <c r="AX160" s="158"/>
      <c r="AY160" s="161"/>
      <c r="AZ160" s="149"/>
      <c r="BA160" s="158"/>
      <c r="BB160" s="161"/>
      <c r="BC160" s="149"/>
      <c r="BD160" s="160"/>
      <c r="BE160" s="161"/>
      <c r="BF160" s="149"/>
      <c r="BG160" s="158"/>
      <c r="BH160" s="161"/>
      <c r="BI160" s="149"/>
      <c r="BJ160" s="158"/>
      <c r="BK160" s="161"/>
      <c r="BL160" s="149"/>
      <c r="BM160" s="158"/>
      <c r="BN160" s="161"/>
      <c r="BO160" s="149"/>
      <c r="BP160" s="158"/>
      <c r="BQ160" s="161"/>
      <c r="BR160" s="149"/>
      <c r="BS160" s="158"/>
      <c r="BT160" s="161"/>
      <c r="BU160" s="149"/>
      <c r="BV160" s="158"/>
      <c r="BW160" s="161"/>
      <c r="BX160" s="149"/>
      <c r="BY160" s="158"/>
      <c r="BZ160" s="161"/>
      <c r="CA160" s="149"/>
      <c r="CB160" s="158"/>
      <c r="CC160" s="161"/>
      <c r="CD160" s="149"/>
      <c r="CE160" s="158"/>
      <c r="CF160" s="161"/>
      <c r="CG160" s="149"/>
      <c r="CH160" s="158"/>
      <c r="CI160" s="161"/>
      <c r="CJ160" s="149"/>
      <c r="CK160" s="158"/>
      <c r="CL160" s="161"/>
      <c r="CM160" s="149"/>
      <c r="CN160" s="158"/>
      <c r="CO160" s="161"/>
      <c r="CP160" s="149"/>
      <c r="CQ160" s="158"/>
      <c r="CR160" s="161"/>
      <c r="CS160" s="84"/>
    </row>
    <row r="161" spans="1:97" ht="12" customHeight="1" x14ac:dyDescent="0.2">
      <c r="A161" s="80"/>
      <c r="B161" s="160"/>
      <c r="C161" s="161"/>
      <c r="D161" s="149"/>
      <c r="E161" s="160"/>
      <c r="F161" s="161"/>
      <c r="G161" s="149"/>
      <c r="H161" s="158"/>
      <c r="I161" s="161"/>
      <c r="J161" s="149"/>
      <c r="K161" s="158"/>
      <c r="L161" s="161"/>
      <c r="M161" s="149"/>
      <c r="N161" s="158"/>
      <c r="O161" s="161"/>
      <c r="P161" s="149"/>
      <c r="Q161" s="158"/>
      <c r="R161" s="161"/>
      <c r="S161" s="149"/>
      <c r="T161" s="158"/>
      <c r="U161" s="161"/>
      <c r="V161" s="149"/>
      <c r="W161" s="158"/>
      <c r="X161" s="161"/>
      <c r="Y161" s="149"/>
      <c r="Z161" s="158"/>
      <c r="AA161" s="161"/>
      <c r="AB161" s="149"/>
      <c r="AC161" s="158"/>
      <c r="AD161" s="161"/>
      <c r="AE161" s="149"/>
      <c r="AF161" s="158"/>
      <c r="AG161" s="161"/>
      <c r="AH161" s="149"/>
      <c r="AI161" s="158"/>
      <c r="AJ161" s="161"/>
      <c r="AK161" s="149"/>
      <c r="AL161" s="158"/>
      <c r="AM161" s="161"/>
      <c r="AN161" s="149"/>
      <c r="AO161" s="160"/>
      <c r="AP161" s="161"/>
      <c r="AQ161" s="149"/>
      <c r="AR161" s="158"/>
      <c r="AS161" s="161"/>
      <c r="AT161" s="149"/>
      <c r="AU161" s="158"/>
      <c r="AV161" s="161"/>
      <c r="AW161" s="149"/>
      <c r="AX161" s="158"/>
      <c r="AY161" s="161"/>
      <c r="AZ161" s="149"/>
      <c r="BA161" s="158"/>
      <c r="BB161" s="161"/>
      <c r="BC161" s="149"/>
      <c r="BD161" s="160"/>
      <c r="BE161" s="161"/>
      <c r="BF161" s="149"/>
      <c r="BG161" s="158"/>
      <c r="BH161" s="161"/>
      <c r="BI161" s="149"/>
      <c r="BJ161" s="158"/>
      <c r="BK161" s="161"/>
      <c r="BL161" s="149"/>
      <c r="BM161" s="158"/>
      <c r="BN161" s="161"/>
      <c r="BO161" s="149"/>
      <c r="BP161" s="158"/>
      <c r="BQ161" s="161"/>
      <c r="BR161" s="149"/>
      <c r="BS161" s="158"/>
      <c r="BT161" s="161"/>
      <c r="BU161" s="149"/>
      <c r="BV161" s="158"/>
      <c r="BW161" s="161"/>
      <c r="BX161" s="149"/>
      <c r="BY161" s="158"/>
      <c r="BZ161" s="161"/>
      <c r="CA161" s="149"/>
      <c r="CB161" s="158"/>
      <c r="CC161" s="161"/>
      <c r="CD161" s="149"/>
      <c r="CE161" s="158"/>
      <c r="CF161" s="161"/>
      <c r="CG161" s="149"/>
      <c r="CH161" s="158"/>
      <c r="CI161" s="161"/>
      <c r="CJ161" s="149"/>
      <c r="CK161" s="158"/>
      <c r="CL161" s="161"/>
      <c r="CM161" s="149"/>
      <c r="CN161" s="158"/>
      <c r="CO161" s="161"/>
      <c r="CP161" s="149"/>
      <c r="CQ161" s="158"/>
      <c r="CR161" s="161"/>
      <c r="CS161" s="84"/>
    </row>
    <row r="162" spans="1:97" ht="12" customHeight="1" x14ac:dyDescent="0.2">
      <c r="A162" s="80"/>
      <c r="B162" s="160"/>
      <c r="C162" s="161"/>
      <c r="D162" s="149"/>
      <c r="E162" s="160"/>
      <c r="F162" s="161"/>
      <c r="G162" s="149"/>
      <c r="H162" s="158"/>
      <c r="I162" s="161"/>
      <c r="J162" s="149"/>
      <c r="K162" s="158"/>
      <c r="L162" s="161"/>
      <c r="M162" s="149"/>
      <c r="N162" s="158"/>
      <c r="O162" s="161"/>
      <c r="P162" s="149"/>
      <c r="Q162" s="158"/>
      <c r="R162" s="161"/>
      <c r="S162" s="149"/>
      <c r="T162" s="158"/>
      <c r="U162" s="161"/>
      <c r="V162" s="149"/>
      <c r="W162" s="158"/>
      <c r="X162" s="161"/>
      <c r="Y162" s="149"/>
      <c r="Z162" s="158"/>
      <c r="AA162" s="161"/>
      <c r="AB162" s="149"/>
      <c r="AC162" s="158"/>
      <c r="AD162" s="161"/>
      <c r="AE162" s="149"/>
      <c r="AF162" s="158"/>
      <c r="AG162" s="161"/>
      <c r="AH162" s="149"/>
      <c r="AI162" s="158"/>
      <c r="AJ162" s="161"/>
      <c r="AK162" s="149"/>
      <c r="AL162" s="158"/>
      <c r="AM162" s="161"/>
      <c r="AN162" s="149"/>
      <c r="AO162" s="160"/>
      <c r="AP162" s="161"/>
      <c r="AQ162" s="149"/>
      <c r="AR162" s="158"/>
      <c r="AS162" s="161"/>
      <c r="AT162" s="149"/>
      <c r="AU162" s="158"/>
      <c r="AV162" s="161"/>
      <c r="AW162" s="149"/>
      <c r="AX162" s="158"/>
      <c r="AY162" s="161"/>
      <c r="AZ162" s="149"/>
      <c r="BA162" s="158"/>
      <c r="BB162" s="161"/>
      <c r="BC162" s="149"/>
      <c r="BD162" s="160"/>
      <c r="BE162" s="161"/>
      <c r="BF162" s="149"/>
      <c r="BG162" s="158"/>
      <c r="BH162" s="161"/>
      <c r="BI162" s="149"/>
      <c r="BJ162" s="158"/>
      <c r="BK162" s="161"/>
      <c r="BL162" s="149"/>
      <c r="BM162" s="158"/>
      <c r="BN162" s="161"/>
      <c r="BO162" s="149"/>
      <c r="BP162" s="158"/>
      <c r="BQ162" s="161"/>
      <c r="BR162" s="149"/>
      <c r="BS162" s="158"/>
      <c r="BT162" s="161"/>
      <c r="BU162" s="149"/>
      <c r="BV162" s="158"/>
      <c r="BW162" s="161"/>
      <c r="BX162" s="149"/>
      <c r="BY162" s="158"/>
      <c r="BZ162" s="161"/>
      <c r="CA162" s="149"/>
      <c r="CB162" s="158"/>
      <c r="CC162" s="161"/>
      <c r="CD162" s="149"/>
      <c r="CE162" s="158"/>
      <c r="CF162" s="161"/>
      <c r="CG162" s="149"/>
      <c r="CH162" s="158"/>
      <c r="CI162" s="161"/>
      <c r="CJ162" s="149"/>
      <c r="CK162" s="158"/>
      <c r="CL162" s="161"/>
      <c r="CM162" s="149"/>
      <c r="CN162" s="158"/>
      <c r="CO162" s="161"/>
      <c r="CP162" s="149"/>
      <c r="CQ162" s="158"/>
      <c r="CR162" s="161"/>
      <c r="CS162" s="84"/>
    </row>
    <row r="163" spans="1:97" ht="12" customHeight="1" x14ac:dyDescent="0.2">
      <c r="A163" s="80"/>
      <c r="B163" s="160"/>
      <c r="C163" s="161"/>
      <c r="D163" s="149"/>
      <c r="E163" s="160"/>
      <c r="F163" s="161"/>
      <c r="G163" s="149"/>
      <c r="H163" s="158"/>
      <c r="I163" s="161"/>
      <c r="J163" s="149"/>
      <c r="K163" s="158"/>
      <c r="L163" s="161"/>
      <c r="M163" s="149"/>
      <c r="N163" s="158"/>
      <c r="O163" s="161"/>
      <c r="P163" s="149"/>
      <c r="Q163" s="158"/>
      <c r="R163" s="161"/>
      <c r="S163" s="149"/>
      <c r="T163" s="158"/>
      <c r="U163" s="161"/>
      <c r="V163" s="149"/>
      <c r="W163" s="158"/>
      <c r="X163" s="161"/>
      <c r="Y163" s="149"/>
      <c r="Z163" s="158"/>
      <c r="AA163" s="161"/>
      <c r="AB163" s="149"/>
      <c r="AC163" s="158"/>
      <c r="AD163" s="161"/>
      <c r="AE163" s="149"/>
      <c r="AF163" s="158"/>
      <c r="AG163" s="161"/>
      <c r="AH163" s="149"/>
      <c r="AI163" s="158"/>
      <c r="AJ163" s="161"/>
      <c r="AK163" s="149"/>
      <c r="AL163" s="158"/>
      <c r="AM163" s="161"/>
      <c r="AN163" s="149"/>
      <c r="AO163" s="160"/>
      <c r="AP163" s="161"/>
      <c r="AQ163" s="149"/>
      <c r="AR163" s="158"/>
      <c r="AS163" s="161"/>
      <c r="AT163" s="149"/>
      <c r="AU163" s="158"/>
      <c r="AV163" s="161"/>
      <c r="AW163" s="149"/>
      <c r="AX163" s="158"/>
      <c r="AY163" s="161"/>
      <c r="AZ163" s="149"/>
      <c r="BA163" s="158"/>
      <c r="BB163" s="161"/>
      <c r="BC163" s="149"/>
      <c r="BD163" s="160"/>
      <c r="BE163" s="161"/>
      <c r="BF163" s="149"/>
      <c r="BG163" s="158"/>
      <c r="BH163" s="161"/>
      <c r="BI163" s="149"/>
      <c r="BJ163" s="158"/>
      <c r="BK163" s="161"/>
      <c r="BL163" s="149"/>
      <c r="BM163" s="158"/>
      <c r="BN163" s="161"/>
      <c r="BO163" s="149"/>
      <c r="BP163" s="158"/>
      <c r="BQ163" s="161"/>
      <c r="BR163" s="149"/>
      <c r="BS163" s="158"/>
      <c r="BT163" s="161"/>
      <c r="BU163" s="149"/>
      <c r="BV163" s="158"/>
      <c r="BW163" s="161"/>
      <c r="BX163" s="149"/>
      <c r="BY163" s="158"/>
      <c r="BZ163" s="161"/>
      <c r="CA163" s="149"/>
      <c r="CB163" s="158"/>
      <c r="CC163" s="161"/>
      <c r="CD163" s="149"/>
      <c r="CE163" s="158"/>
      <c r="CF163" s="161"/>
      <c r="CG163" s="149"/>
      <c r="CH163" s="158"/>
      <c r="CI163" s="161"/>
      <c r="CJ163" s="149"/>
      <c r="CK163" s="158"/>
      <c r="CL163" s="161"/>
      <c r="CM163" s="149"/>
      <c r="CN163" s="158"/>
      <c r="CO163" s="161"/>
      <c r="CP163" s="149"/>
      <c r="CQ163" s="158"/>
      <c r="CR163" s="161"/>
      <c r="CS163" s="84"/>
    </row>
    <row r="164" spans="1:97" ht="12" customHeight="1" x14ac:dyDescent="0.2">
      <c r="A164" s="80"/>
      <c r="B164" s="160"/>
      <c r="C164" s="161"/>
      <c r="D164" s="149"/>
      <c r="E164" s="160"/>
      <c r="F164" s="161"/>
      <c r="G164" s="149"/>
      <c r="H164" s="158"/>
      <c r="I164" s="161"/>
      <c r="J164" s="149"/>
      <c r="K164" s="158"/>
      <c r="L164" s="161"/>
      <c r="M164" s="149"/>
      <c r="N164" s="158"/>
      <c r="O164" s="161"/>
      <c r="P164" s="149"/>
      <c r="Q164" s="158"/>
      <c r="R164" s="161"/>
      <c r="S164" s="149"/>
      <c r="T164" s="158"/>
      <c r="U164" s="161"/>
      <c r="V164" s="149"/>
      <c r="W164" s="158"/>
      <c r="X164" s="161"/>
      <c r="Y164" s="149"/>
      <c r="Z164" s="158"/>
      <c r="AA164" s="161"/>
      <c r="AB164" s="149"/>
      <c r="AC164" s="158"/>
      <c r="AD164" s="161"/>
      <c r="AE164" s="149"/>
      <c r="AF164" s="158"/>
      <c r="AG164" s="161"/>
      <c r="AH164" s="149"/>
      <c r="AI164" s="158"/>
      <c r="AJ164" s="161"/>
      <c r="AK164" s="149"/>
      <c r="AL164" s="158"/>
      <c r="AM164" s="161"/>
      <c r="AN164" s="149"/>
      <c r="AO164" s="160"/>
      <c r="AP164" s="161"/>
      <c r="AQ164" s="149"/>
      <c r="AR164" s="158"/>
      <c r="AS164" s="161"/>
      <c r="AT164" s="149"/>
      <c r="AU164" s="158"/>
      <c r="AV164" s="161"/>
      <c r="AW164" s="149"/>
      <c r="AX164" s="158"/>
      <c r="AY164" s="161"/>
      <c r="AZ164" s="149"/>
      <c r="BA164" s="158"/>
      <c r="BB164" s="161"/>
      <c r="BC164" s="149"/>
      <c r="BD164" s="160"/>
      <c r="BE164" s="161"/>
      <c r="BF164" s="149"/>
      <c r="BG164" s="158"/>
      <c r="BH164" s="161"/>
      <c r="BI164" s="149"/>
      <c r="BJ164" s="158"/>
      <c r="BK164" s="161"/>
      <c r="BL164" s="149"/>
      <c r="BM164" s="158"/>
      <c r="BN164" s="161"/>
      <c r="BO164" s="149"/>
      <c r="BP164" s="158"/>
      <c r="BQ164" s="161"/>
      <c r="BR164" s="149"/>
      <c r="BS164" s="158"/>
      <c r="BT164" s="161"/>
      <c r="BU164" s="149"/>
      <c r="BV164" s="158"/>
      <c r="BW164" s="161"/>
      <c r="BX164" s="149"/>
      <c r="BY164" s="158"/>
      <c r="BZ164" s="161"/>
      <c r="CA164" s="149"/>
      <c r="CB164" s="158"/>
      <c r="CC164" s="161"/>
      <c r="CD164" s="149"/>
      <c r="CE164" s="158"/>
      <c r="CF164" s="161"/>
      <c r="CG164" s="149"/>
      <c r="CH164" s="158"/>
      <c r="CI164" s="161"/>
      <c r="CJ164" s="149"/>
      <c r="CK164" s="158"/>
      <c r="CL164" s="161"/>
      <c r="CM164" s="149"/>
      <c r="CN164" s="158"/>
      <c r="CO164" s="161"/>
      <c r="CP164" s="149"/>
      <c r="CQ164" s="158"/>
      <c r="CR164" s="161"/>
      <c r="CS164" s="84"/>
    </row>
    <row r="165" spans="1:97" ht="12" customHeight="1" x14ac:dyDescent="0.2">
      <c r="A165" s="80"/>
      <c r="B165" s="160"/>
      <c r="C165" s="161"/>
      <c r="D165" s="149"/>
      <c r="E165" s="160"/>
      <c r="F165" s="161"/>
      <c r="G165" s="149"/>
      <c r="H165" s="158"/>
      <c r="I165" s="161"/>
      <c r="J165" s="149"/>
      <c r="K165" s="158"/>
      <c r="L165" s="161"/>
      <c r="M165" s="149"/>
      <c r="N165" s="158"/>
      <c r="O165" s="161"/>
      <c r="P165" s="149"/>
      <c r="Q165" s="158"/>
      <c r="R165" s="161"/>
      <c r="S165" s="149"/>
      <c r="T165" s="158"/>
      <c r="U165" s="161"/>
      <c r="V165" s="149"/>
      <c r="W165" s="158"/>
      <c r="X165" s="161"/>
      <c r="Y165" s="149"/>
      <c r="Z165" s="158"/>
      <c r="AA165" s="161"/>
      <c r="AB165" s="149"/>
      <c r="AC165" s="158"/>
      <c r="AD165" s="161"/>
      <c r="AE165" s="149"/>
      <c r="AF165" s="158"/>
      <c r="AG165" s="161"/>
      <c r="AH165" s="149"/>
      <c r="AI165" s="158"/>
      <c r="AJ165" s="161"/>
      <c r="AK165" s="149"/>
      <c r="AL165" s="158"/>
      <c r="AM165" s="161"/>
      <c r="AN165" s="149"/>
      <c r="AO165" s="160"/>
      <c r="AP165" s="161"/>
      <c r="AQ165" s="149"/>
      <c r="AR165" s="158"/>
      <c r="AS165" s="161"/>
      <c r="AT165" s="149"/>
      <c r="AU165" s="158"/>
      <c r="AV165" s="161"/>
      <c r="AW165" s="149"/>
      <c r="AX165" s="158"/>
      <c r="AY165" s="161"/>
      <c r="AZ165" s="149"/>
      <c r="BA165" s="158"/>
      <c r="BB165" s="161"/>
      <c r="BC165" s="149"/>
      <c r="BD165" s="160"/>
      <c r="BE165" s="161"/>
      <c r="BF165" s="149"/>
      <c r="BG165" s="158"/>
      <c r="BH165" s="161"/>
      <c r="BI165" s="149"/>
      <c r="BJ165" s="158"/>
      <c r="BK165" s="161"/>
      <c r="BL165" s="149"/>
      <c r="BM165" s="158"/>
      <c r="BN165" s="161"/>
      <c r="BO165" s="149"/>
      <c r="BP165" s="158"/>
      <c r="BQ165" s="161"/>
      <c r="BR165" s="149"/>
      <c r="BS165" s="158"/>
      <c r="BT165" s="161"/>
      <c r="BU165" s="149"/>
      <c r="BV165" s="158"/>
      <c r="BW165" s="161"/>
      <c r="BX165" s="149"/>
      <c r="BY165" s="158"/>
      <c r="BZ165" s="161"/>
      <c r="CA165" s="149"/>
      <c r="CB165" s="158"/>
      <c r="CC165" s="161"/>
      <c r="CD165" s="149"/>
      <c r="CE165" s="158"/>
      <c r="CF165" s="161"/>
      <c r="CG165" s="149"/>
      <c r="CH165" s="158"/>
      <c r="CI165" s="161"/>
      <c r="CJ165" s="149"/>
      <c r="CK165" s="158"/>
      <c r="CL165" s="161"/>
      <c r="CM165" s="149"/>
      <c r="CN165" s="158"/>
      <c r="CO165" s="161"/>
      <c r="CP165" s="149"/>
      <c r="CQ165" s="158"/>
      <c r="CR165" s="161"/>
      <c r="CS165" s="84"/>
    </row>
    <row r="166" spans="1:97" ht="12" customHeight="1" x14ac:dyDescent="0.2">
      <c r="A166" s="80"/>
      <c r="B166" s="160"/>
      <c r="C166" s="161"/>
      <c r="D166" s="149"/>
      <c r="E166" s="160"/>
      <c r="F166" s="161"/>
      <c r="G166" s="149"/>
      <c r="H166" s="158"/>
      <c r="I166" s="161"/>
      <c r="J166" s="149"/>
      <c r="K166" s="158"/>
      <c r="L166" s="161"/>
      <c r="M166" s="149"/>
      <c r="N166" s="158"/>
      <c r="O166" s="161"/>
      <c r="P166" s="149"/>
      <c r="Q166" s="158"/>
      <c r="R166" s="161"/>
      <c r="S166" s="149"/>
      <c r="T166" s="158"/>
      <c r="U166" s="161"/>
      <c r="V166" s="149"/>
      <c r="W166" s="158"/>
      <c r="X166" s="161"/>
      <c r="Y166" s="149"/>
      <c r="Z166" s="158"/>
      <c r="AA166" s="161"/>
      <c r="AB166" s="149"/>
      <c r="AC166" s="158"/>
      <c r="AD166" s="161"/>
      <c r="AE166" s="149"/>
      <c r="AF166" s="158"/>
      <c r="AG166" s="161"/>
      <c r="AH166" s="149"/>
      <c r="AI166" s="158"/>
      <c r="AJ166" s="161"/>
      <c r="AK166" s="149"/>
      <c r="AL166" s="158"/>
      <c r="AM166" s="161"/>
      <c r="AN166" s="149"/>
      <c r="AO166" s="160"/>
      <c r="AP166" s="161"/>
      <c r="AQ166" s="149"/>
      <c r="AR166" s="158"/>
      <c r="AS166" s="161"/>
      <c r="AT166" s="149"/>
      <c r="AU166" s="158"/>
      <c r="AV166" s="161"/>
      <c r="AW166" s="149"/>
      <c r="AX166" s="158"/>
      <c r="AY166" s="161"/>
      <c r="AZ166" s="149"/>
      <c r="BA166" s="158"/>
      <c r="BB166" s="161"/>
      <c r="BC166" s="149"/>
      <c r="BD166" s="160"/>
      <c r="BE166" s="161"/>
      <c r="BF166" s="149"/>
      <c r="BG166" s="158"/>
      <c r="BH166" s="161"/>
      <c r="BI166" s="149"/>
      <c r="BJ166" s="158"/>
      <c r="BK166" s="161"/>
      <c r="BL166" s="149"/>
      <c r="BM166" s="158"/>
      <c r="BN166" s="161"/>
      <c r="BO166" s="149"/>
      <c r="BP166" s="158"/>
      <c r="BQ166" s="161"/>
      <c r="BR166" s="149"/>
      <c r="BS166" s="158"/>
      <c r="BT166" s="161"/>
      <c r="BU166" s="149"/>
      <c r="BV166" s="158"/>
      <c r="BW166" s="161"/>
      <c r="BX166" s="149"/>
      <c r="BY166" s="158"/>
      <c r="BZ166" s="161"/>
      <c r="CA166" s="149"/>
      <c r="CB166" s="158"/>
      <c r="CC166" s="161"/>
      <c r="CD166" s="149"/>
      <c r="CE166" s="158"/>
      <c r="CF166" s="161"/>
      <c r="CG166" s="149"/>
      <c r="CH166" s="158"/>
      <c r="CI166" s="161"/>
      <c r="CJ166" s="149"/>
      <c r="CK166" s="158"/>
      <c r="CL166" s="161"/>
      <c r="CM166" s="149"/>
      <c r="CN166" s="158"/>
      <c r="CO166" s="161"/>
      <c r="CP166" s="149"/>
      <c r="CQ166" s="158"/>
      <c r="CR166" s="161"/>
      <c r="CS166" s="84"/>
    </row>
    <row r="167" spans="1:97" ht="12" customHeight="1" x14ac:dyDescent="0.2">
      <c r="A167" s="80"/>
      <c r="B167" s="160"/>
      <c r="C167" s="161"/>
      <c r="D167" s="149"/>
      <c r="E167" s="160"/>
      <c r="F167" s="161"/>
      <c r="G167" s="149"/>
      <c r="H167" s="158"/>
      <c r="I167" s="161"/>
      <c r="J167" s="149"/>
      <c r="K167" s="158"/>
      <c r="L167" s="161"/>
      <c r="M167" s="149"/>
      <c r="N167" s="158"/>
      <c r="O167" s="161"/>
      <c r="P167" s="149"/>
      <c r="Q167" s="158"/>
      <c r="R167" s="161"/>
      <c r="S167" s="149"/>
      <c r="T167" s="158"/>
      <c r="U167" s="161"/>
      <c r="V167" s="149"/>
      <c r="W167" s="158"/>
      <c r="X167" s="161"/>
      <c r="Y167" s="149"/>
      <c r="Z167" s="158"/>
      <c r="AA167" s="161"/>
      <c r="AB167" s="149"/>
      <c r="AC167" s="158"/>
      <c r="AD167" s="161"/>
      <c r="AE167" s="149"/>
      <c r="AF167" s="158"/>
      <c r="AG167" s="161"/>
      <c r="AH167" s="149"/>
      <c r="AI167" s="158"/>
      <c r="AJ167" s="161"/>
      <c r="AK167" s="149"/>
      <c r="AL167" s="158"/>
      <c r="AM167" s="161"/>
      <c r="AN167" s="149"/>
      <c r="AO167" s="160"/>
      <c r="AP167" s="161"/>
      <c r="AQ167" s="149"/>
      <c r="AR167" s="158"/>
      <c r="AS167" s="161"/>
      <c r="AT167" s="149"/>
      <c r="AU167" s="158"/>
      <c r="AV167" s="161"/>
      <c r="AW167" s="149"/>
      <c r="AX167" s="158"/>
      <c r="AY167" s="161"/>
      <c r="AZ167" s="149"/>
      <c r="BA167" s="158"/>
      <c r="BB167" s="161"/>
      <c r="BC167" s="149"/>
      <c r="BD167" s="160"/>
      <c r="BE167" s="161"/>
      <c r="BF167" s="149"/>
      <c r="BG167" s="158"/>
      <c r="BH167" s="161"/>
      <c r="BI167" s="149"/>
      <c r="BJ167" s="158"/>
      <c r="BK167" s="161"/>
      <c r="BL167" s="149"/>
      <c r="BM167" s="158"/>
      <c r="BN167" s="161"/>
      <c r="BO167" s="149"/>
      <c r="BP167" s="158"/>
      <c r="BQ167" s="161"/>
      <c r="BR167" s="149"/>
      <c r="BS167" s="158"/>
      <c r="BT167" s="161"/>
      <c r="BU167" s="149"/>
      <c r="BV167" s="158"/>
      <c r="BW167" s="161"/>
      <c r="BX167" s="149"/>
      <c r="BY167" s="158"/>
      <c r="BZ167" s="161"/>
      <c r="CA167" s="149"/>
      <c r="CB167" s="158"/>
      <c r="CC167" s="161"/>
      <c r="CD167" s="149"/>
      <c r="CE167" s="158"/>
      <c r="CF167" s="161"/>
      <c r="CG167" s="149"/>
      <c r="CH167" s="158"/>
      <c r="CI167" s="161"/>
      <c r="CJ167" s="149"/>
      <c r="CK167" s="158"/>
      <c r="CL167" s="161"/>
      <c r="CM167" s="149"/>
      <c r="CN167" s="158"/>
      <c r="CO167" s="161"/>
      <c r="CP167" s="149"/>
      <c r="CQ167" s="158"/>
      <c r="CR167" s="161"/>
      <c r="CS167" s="84"/>
    </row>
    <row r="168" spans="1:97" ht="12" customHeight="1" x14ac:dyDescent="0.2">
      <c r="A168" s="80"/>
      <c r="B168" s="160"/>
      <c r="C168" s="161"/>
      <c r="D168" s="149"/>
      <c r="E168" s="160"/>
      <c r="F168" s="161"/>
      <c r="G168" s="149"/>
      <c r="H168" s="158"/>
      <c r="I168" s="161"/>
      <c r="J168" s="149"/>
      <c r="K168" s="158"/>
      <c r="L168" s="161"/>
      <c r="M168" s="149"/>
      <c r="N168" s="158"/>
      <c r="O168" s="161"/>
      <c r="P168" s="149"/>
      <c r="Q168" s="158"/>
      <c r="R168" s="161"/>
      <c r="S168" s="149"/>
      <c r="T168" s="158"/>
      <c r="U168" s="161"/>
      <c r="V168" s="149"/>
      <c r="W168" s="158"/>
      <c r="X168" s="161"/>
      <c r="Y168" s="149"/>
      <c r="Z168" s="158"/>
      <c r="AA168" s="161"/>
      <c r="AB168" s="149"/>
      <c r="AC168" s="158"/>
      <c r="AD168" s="161"/>
      <c r="AE168" s="149"/>
      <c r="AF168" s="158"/>
      <c r="AG168" s="161"/>
      <c r="AH168" s="149"/>
      <c r="AI168" s="158"/>
      <c r="AJ168" s="161"/>
      <c r="AK168" s="149"/>
      <c r="AL168" s="158"/>
      <c r="AM168" s="161"/>
      <c r="AN168" s="149"/>
      <c r="AO168" s="160"/>
      <c r="AP168" s="161"/>
      <c r="AQ168" s="149"/>
      <c r="AR168" s="158"/>
      <c r="AS168" s="161"/>
      <c r="AT168" s="149"/>
      <c r="AU168" s="158"/>
      <c r="AV168" s="161"/>
      <c r="AW168" s="149"/>
      <c r="AX168" s="158"/>
      <c r="AY168" s="161"/>
      <c r="AZ168" s="149"/>
      <c r="BA168" s="158"/>
      <c r="BB168" s="161"/>
      <c r="BC168" s="149"/>
      <c r="BD168" s="160"/>
      <c r="BE168" s="161"/>
      <c r="BF168" s="149"/>
      <c r="BG168" s="158"/>
      <c r="BH168" s="161"/>
      <c r="BI168" s="149"/>
      <c r="BJ168" s="158"/>
      <c r="BK168" s="161"/>
      <c r="BL168" s="149"/>
      <c r="BM168" s="158"/>
      <c r="BN168" s="161"/>
      <c r="BO168" s="149"/>
      <c r="BP168" s="158"/>
      <c r="BQ168" s="161"/>
      <c r="BR168" s="149"/>
      <c r="BS168" s="158"/>
      <c r="BT168" s="161"/>
      <c r="BU168" s="149"/>
      <c r="BV168" s="158"/>
      <c r="BW168" s="161"/>
      <c r="BX168" s="149"/>
      <c r="BY168" s="158"/>
      <c r="BZ168" s="161"/>
      <c r="CA168" s="149"/>
      <c r="CB168" s="158"/>
      <c r="CC168" s="161"/>
      <c r="CD168" s="149"/>
      <c r="CE168" s="158"/>
      <c r="CF168" s="161"/>
      <c r="CG168" s="149"/>
      <c r="CH168" s="158"/>
      <c r="CI168" s="161"/>
      <c r="CJ168" s="149"/>
      <c r="CK168" s="158"/>
      <c r="CL168" s="161"/>
      <c r="CM168" s="149"/>
      <c r="CN168" s="158"/>
      <c r="CO168" s="161"/>
      <c r="CP168" s="149"/>
      <c r="CQ168" s="158"/>
      <c r="CR168" s="161"/>
      <c r="CS168" s="84"/>
    </row>
    <row r="169" spans="1:97" ht="12" customHeight="1" x14ac:dyDescent="0.2">
      <c r="A169" s="80"/>
      <c r="B169" s="160"/>
      <c r="C169" s="161"/>
      <c r="D169" s="149"/>
      <c r="E169" s="160"/>
      <c r="F169" s="161"/>
      <c r="G169" s="149"/>
      <c r="H169" s="158"/>
      <c r="I169" s="161"/>
      <c r="J169" s="149"/>
      <c r="K169" s="158"/>
      <c r="L169" s="161"/>
      <c r="M169" s="149"/>
      <c r="N169" s="158"/>
      <c r="O169" s="161"/>
      <c r="P169" s="149"/>
      <c r="Q169" s="158"/>
      <c r="R169" s="161"/>
      <c r="S169" s="149"/>
      <c r="T169" s="158"/>
      <c r="U169" s="161"/>
      <c r="V169" s="149"/>
      <c r="W169" s="158"/>
      <c r="X169" s="161"/>
      <c r="Y169" s="149"/>
      <c r="Z169" s="158"/>
      <c r="AA169" s="161"/>
      <c r="AB169" s="149"/>
      <c r="AC169" s="158"/>
      <c r="AD169" s="161"/>
      <c r="AE169" s="149"/>
      <c r="AF169" s="158"/>
      <c r="AG169" s="161"/>
      <c r="AH169" s="149"/>
      <c r="AI169" s="158"/>
      <c r="AJ169" s="161"/>
      <c r="AK169" s="149"/>
      <c r="AL169" s="158"/>
      <c r="AM169" s="161"/>
      <c r="AN169" s="149"/>
      <c r="AO169" s="160"/>
      <c r="AP169" s="161"/>
      <c r="AQ169" s="149"/>
      <c r="AR169" s="158"/>
      <c r="AS169" s="161"/>
      <c r="AT169" s="149"/>
      <c r="AU169" s="158"/>
      <c r="AV169" s="161"/>
      <c r="AW169" s="149"/>
      <c r="AX169" s="158"/>
      <c r="AY169" s="161"/>
      <c r="AZ169" s="149"/>
      <c r="BA169" s="158"/>
      <c r="BB169" s="161"/>
      <c r="BC169" s="149"/>
      <c r="BD169" s="160"/>
      <c r="BE169" s="161"/>
      <c r="BF169" s="149"/>
      <c r="BG169" s="158"/>
      <c r="BH169" s="161"/>
      <c r="BI169" s="149"/>
      <c r="BJ169" s="158"/>
      <c r="BK169" s="161"/>
      <c r="BL169" s="149"/>
      <c r="BM169" s="158"/>
      <c r="BN169" s="161"/>
      <c r="BO169" s="149"/>
      <c r="BP169" s="158"/>
      <c r="BQ169" s="161"/>
      <c r="BR169" s="149"/>
      <c r="BS169" s="158"/>
      <c r="BT169" s="161"/>
      <c r="BU169" s="149"/>
      <c r="BV169" s="158"/>
      <c r="BW169" s="161"/>
      <c r="BX169" s="149"/>
      <c r="BY169" s="158"/>
      <c r="BZ169" s="161"/>
      <c r="CA169" s="149"/>
      <c r="CB169" s="158"/>
      <c r="CC169" s="161"/>
      <c r="CD169" s="149"/>
      <c r="CE169" s="158"/>
      <c r="CF169" s="161"/>
      <c r="CG169" s="149"/>
      <c r="CH169" s="158"/>
      <c r="CI169" s="161"/>
      <c r="CJ169" s="149"/>
      <c r="CK169" s="158"/>
      <c r="CL169" s="161"/>
      <c r="CM169" s="149"/>
      <c r="CN169" s="158"/>
      <c r="CO169" s="161"/>
      <c r="CP169" s="149"/>
      <c r="CQ169" s="158"/>
      <c r="CR169" s="161"/>
      <c r="CS169" s="84"/>
    </row>
    <row r="170" spans="1:97" ht="12" customHeight="1" x14ac:dyDescent="0.2">
      <c r="A170" s="80"/>
      <c r="B170" s="160"/>
      <c r="C170" s="161"/>
      <c r="D170" s="149"/>
      <c r="E170" s="160"/>
      <c r="F170" s="161"/>
      <c r="G170" s="149"/>
      <c r="H170" s="158"/>
      <c r="I170" s="161"/>
      <c r="J170" s="149"/>
      <c r="K170" s="158"/>
      <c r="L170" s="161"/>
      <c r="M170" s="149"/>
      <c r="N170" s="158"/>
      <c r="O170" s="161"/>
      <c r="P170" s="149"/>
      <c r="Q170" s="158"/>
      <c r="R170" s="161"/>
      <c r="S170" s="149"/>
      <c r="T170" s="158"/>
      <c r="U170" s="161"/>
      <c r="V170" s="149"/>
      <c r="W170" s="158"/>
      <c r="X170" s="161"/>
      <c r="Y170" s="149"/>
      <c r="Z170" s="158"/>
      <c r="AA170" s="161"/>
      <c r="AB170" s="149"/>
      <c r="AC170" s="158"/>
      <c r="AD170" s="161"/>
      <c r="AE170" s="149"/>
      <c r="AF170" s="158"/>
      <c r="AG170" s="161"/>
      <c r="AH170" s="149"/>
      <c r="AI170" s="158"/>
      <c r="AJ170" s="161"/>
      <c r="AK170" s="149"/>
      <c r="AL170" s="158"/>
      <c r="AM170" s="161"/>
      <c r="AN170" s="149"/>
      <c r="AO170" s="160"/>
      <c r="AP170" s="161"/>
      <c r="AQ170" s="149"/>
      <c r="AR170" s="158"/>
      <c r="AS170" s="161"/>
      <c r="AT170" s="149"/>
      <c r="AU170" s="158"/>
      <c r="AV170" s="161"/>
      <c r="AW170" s="149"/>
      <c r="AX170" s="158"/>
      <c r="AY170" s="161"/>
      <c r="AZ170" s="149"/>
      <c r="BA170" s="158"/>
      <c r="BB170" s="161"/>
      <c r="BC170" s="149"/>
      <c r="BD170" s="160"/>
      <c r="BE170" s="161"/>
      <c r="BF170" s="149"/>
      <c r="BG170" s="158"/>
      <c r="BH170" s="161"/>
      <c r="BI170" s="149"/>
      <c r="BJ170" s="158"/>
      <c r="BK170" s="161"/>
      <c r="BL170" s="149"/>
      <c r="BM170" s="158"/>
      <c r="BN170" s="161"/>
      <c r="BO170" s="149"/>
      <c r="BP170" s="158"/>
      <c r="BQ170" s="161"/>
      <c r="BR170" s="149"/>
      <c r="BS170" s="158"/>
      <c r="BT170" s="161"/>
      <c r="BU170" s="149"/>
      <c r="BV170" s="158"/>
      <c r="BW170" s="161"/>
      <c r="BX170" s="149"/>
      <c r="BY170" s="158"/>
      <c r="BZ170" s="161"/>
      <c r="CA170" s="149"/>
      <c r="CB170" s="158"/>
      <c r="CC170" s="161"/>
      <c r="CD170" s="149"/>
      <c r="CE170" s="158"/>
      <c r="CF170" s="161"/>
      <c r="CG170" s="149"/>
      <c r="CH170" s="158"/>
      <c r="CI170" s="161"/>
      <c r="CJ170" s="149"/>
      <c r="CK170" s="158"/>
      <c r="CL170" s="161"/>
      <c r="CM170" s="149"/>
      <c r="CN170" s="158"/>
      <c r="CO170" s="161"/>
      <c r="CP170" s="149"/>
      <c r="CQ170" s="158"/>
      <c r="CR170" s="161"/>
      <c r="CS170" s="84"/>
    </row>
    <row r="171" spans="1:97" ht="12" customHeight="1" x14ac:dyDescent="0.2">
      <c r="A171" s="80"/>
      <c r="B171" s="160"/>
      <c r="C171" s="161"/>
      <c r="D171" s="149"/>
      <c r="E171" s="160"/>
      <c r="F171" s="161"/>
      <c r="G171" s="149"/>
      <c r="H171" s="158"/>
      <c r="I171" s="161"/>
      <c r="J171" s="149"/>
      <c r="K171" s="158"/>
      <c r="L171" s="161"/>
      <c r="M171" s="149"/>
      <c r="N171" s="158"/>
      <c r="O171" s="161"/>
      <c r="P171" s="149"/>
      <c r="Q171" s="158"/>
      <c r="R171" s="161"/>
      <c r="S171" s="149"/>
      <c r="T171" s="158"/>
      <c r="U171" s="161"/>
      <c r="V171" s="149"/>
      <c r="W171" s="158"/>
      <c r="X171" s="161"/>
      <c r="Y171" s="149"/>
      <c r="Z171" s="158"/>
      <c r="AA171" s="161"/>
      <c r="AB171" s="149"/>
      <c r="AC171" s="158"/>
      <c r="AD171" s="161"/>
      <c r="AE171" s="149"/>
      <c r="AF171" s="158"/>
      <c r="AG171" s="161"/>
      <c r="AH171" s="149"/>
      <c r="AI171" s="158"/>
      <c r="AJ171" s="161"/>
      <c r="AK171" s="149"/>
      <c r="AL171" s="158"/>
      <c r="AM171" s="161"/>
      <c r="AN171" s="149"/>
      <c r="AO171" s="160"/>
      <c r="AP171" s="161"/>
      <c r="AQ171" s="149"/>
      <c r="AR171" s="158"/>
      <c r="AS171" s="161"/>
      <c r="AT171" s="149"/>
      <c r="AU171" s="158"/>
      <c r="AV171" s="161"/>
      <c r="AW171" s="149"/>
      <c r="AX171" s="158"/>
      <c r="AY171" s="161"/>
      <c r="AZ171" s="149"/>
      <c r="BA171" s="158"/>
      <c r="BB171" s="161"/>
      <c r="BC171" s="149"/>
      <c r="BD171" s="160"/>
      <c r="BE171" s="161"/>
      <c r="BF171" s="149"/>
      <c r="BG171" s="158"/>
      <c r="BH171" s="161"/>
      <c r="BI171" s="149"/>
      <c r="BJ171" s="158"/>
      <c r="BK171" s="161"/>
      <c r="BL171" s="149"/>
      <c r="BM171" s="158"/>
      <c r="BN171" s="161"/>
      <c r="BO171" s="149"/>
      <c r="BP171" s="158"/>
      <c r="BQ171" s="161"/>
      <c r="BR171" s="149"/>
      <c r="BS171" s="158"/>
      <c r="BT171" s="161"/>
      <c r="BU171" s="149"/>
      <c r="BV171" s="158"/>
      <c r="BW171" s="161"/>
      <c r="BX171" s="149"/>
      <c r="BY171" s="158"/>
      <c r="BZ171" s="161"/>
      <c r="CA171" s="149"/>
      <c r="CB171" s="158"/>
      <c r="CC171" s="161"/>
      <c r="CD171" s="149"/>
      <c r="CE171" s="158"/>
      <c r="CF171" s="161"/>
      <c r="CG171" s="149"/>
      <c r="CH171" s="158"/>
      <c r="CI171" s="161"/>
      <c r="CJ171" s="149"/>
      <c r="CK171" s="158"/>
      <c r="CL171" s="161"/>
      <c r="CM171" s="149"/>
      <c r="CN171" s="158"/>
      <c r="CO171" s="161"/>
      <c r="CP171" s="149"/>
      <c r="CQ171" s="158"/>
      <c r="CR171" s="161"/>
      <c r="CS171" s="84"/>
    </row>
    <row r="172" spans="1:97" ht="12" customHeight="1" x14ac:dyDescent="0.2">
      <c r="A172" s="80"/>
      <c r="B172" s="160"/>
      <c r="C172" s="161"/>
      <c r="D172" s="149"/>
      <c r="E172" s="160"/>
      <c r="F172" s="161"/>
      <c r="G172" s="149"/>
      <c r="H172" s="158"/>
      <c r="I172" s="161"/>
      <c r="J172" s="149"/>
      <c r="K172" s="158"/>
      <c r="L172" s="161"/>
      <c r="M172" s="149"/>
      <c r="N172" s="158"/>
      <c r="O172" s="161"/>
      <c r="P172" s="149"/>
      <c r="Q172" s="158"/>
      <c r="R172" s="161"/>
      <c r="S172" s="149"/>
      <c r="T172" s="158"/>
      <c r="U172" s="161"/>
      <c r="V172" s="149"/>
      <c r="W172" s="158"/>
      <c r="X172" s="161"/>
      <c r="Y172" s="149"/>
      <c r="Z172" s="158"/>
      <c r="AA172" s="161"/>
      <c r="AB172" s="149"/>
      <c r="AC172" s="158"/>
      <c r="AD172" s="161"/>
      <c r="AE172" s="149"/>
      <c r="AF172" s="158"/>
      <c r="AG172" s="161"/>
      <c r="AH172" s="149"/>
      <c r="AI172" s="158"/>
      <c r="AJ172" s="161"/>
      <c r="AK172" s="149"/>
      <c r="AL172" s="158"/>
      <c r="AM172" s="161"/>
      <c r="AN172" s="149"/>
      <c r="AO172" s="160"/>
      <c r="AP172" s="161"/>
      <c r="AQ172" s="149"/>
      <c r="AR172" s="158"/>
      <c r="AS172" s="161"/>
      <c r="AT172" s="149"/>
      <c r="AU172" s="158"/>
      <c r="AV172" s="161"/>
      <c r="AW172" s="149"/>
      <c r="AX172" s="158"/>
      <c r="AY172" s="161"/>
      <c r="AZ172" s="149"/>
      <c r="BA172" s="158"/>
      <c r="BB172" s="161"/>
      <c r="BC172" s="149"/>
      <c r="BD172" s="160"/>
      <c r="BE172" s="161"/>
      <c r="BF172" s="149"/>
      <c r="BG172" s="158"/>
      <c r="BH172" s="161"/>
      <c r="BI172" s="149"/>
      <c r="BJ172" s="158"/>
      <c r="BK172" s="161"/>
      <c r="BL172" s="149"/>
      <c r="BM172" s="158"/>
      <c r="BN172" s="161"/>
      <c r="BO172" s="149"/>
      <c r="BP172" s="158"/>
      <c r="BQ172" s="161"/>
      <c r="BR172" s="149"/>
      <c r="BS172" s="158"/>
      <c r="BT172" s="161"/>
      <c r="BU172" s="149"/>
      <c r="BV172" s="158"/>
      <c r="BW172" s="161"/>
      <c r="BX172" s="149"/>
      <c r="BY172" s="158"/>
      <c r="BZ172" s="161"/>
      <c r="CA172" s="149"/>
      <c r="CB172" s="158"/>
      <c r="CC172" s="161"/>
      <c r="CD172" s="149"/>
      <c r="CE172" s="158"/>
      <c r="CF172" s="161"/>
      <c r="CG172" s="149"/>
      <c r="CH172" s="158"/>
      <c r="CI172" s="161"/>
      <c r="CJ172" s="149"/>
      <c r="CK172" s="158"/>
      <c r="CL172" s="161"/>
      <c r="CM172" s="149"/>
      <c r="CN172" s="158"/>
      <c r="CO172" s="161"/>
      <c r="CP172" s="149"/>
      <c r="CQ172" s="158"/>
      <c r="CR172" s="161"/>
      <c r="CS172" s="84"/>
    </row>
    <row r="173" spans="1:97" ht="12" customHeight="1" x14ac:dyDescent="0.2">
      <c r="A173" s="80"/>
      <c r="B173" s="160"/>
      <c r="C173" s="161"/>
      <c r="D173" s="149"/>
      <c r="E173" s="160"/>
      <c r="F173" s="161"/>
      <c r="G173" s="149"/>
      <c r="H173" s="158"/>
      <c r="I173" s="161"/>
      <c r="J173" s="149"/>
      <c r="K173" s="158"/>
      <c r="L173" s="161"/>
      <c r="M173" s="149"/>
      <c r="N173" s="158"/>
      <c r="O173" s="161"/>
      <c r="P173" s="149"/>
      <c r="Q173" s="158"/>
      <c r="R173" s="161"/>
      <c r="S173" s="149"/>
      <c r="T173" s="158"/>
      <c r="U173" s="161"/>
      <c r="V173" s="149"/>
      <c r="W173" s="158"/>
      <c r="X173" s="161"/>
      <c r="Y173" s="149"/>
      <c r="Z173" s="158"/>
      <c r="AA173" s="161"/>
      <c r="AB173" s="149"/>
      <c r="AC173" s="158"/>
      <c r="AD173" s="161"/>
      <c r="AE173" s="149"/>
      <c r="AF173" s="158"/>
      <c r="AG173" s="161"/>
      <c r="AH173" s="149"/>
      <c r="AI173" s="158"/>
      <c r="AJ173" s="161"/>
      <c r="AK173" s="149"/>
      <c r="AL173" s="158"/>
      <c r="AM173" s="161"/>
      <c r="AN173" s="149"/>
      <c r="AO173" s="160"/>
      <c r="AP173" s="161"/>
      <c r="AQ173" s="149"/>
      <c r="AR173" s="158"/>
      <c r="AS173" s="161"/>
      <c r="AT173" s="149"/>
      <c r="AU173" s="158"/>
      <c r="AV173" s="161"/>
      <c r="AW173" s="149"/>
      <c r="AX173" s="158"/>
      <c r="AY173" s="161"/>
      <c r="AZ173" s="149"/>
      <c r="BA173" s="158"/>
      <c r="BB173" s="161"/>
      <c r="BC173" s="149"/>
      <c r="BD173" s="160"/>
      <c r="BE173" s="161"/>
      <c r="BF173" s="149"/>
      <c r="BG173" s="158"/>
      <c r="BH173" s="161"/>
      <c r="BI173" s="149"/>
      <c r="BJ173" s="158"/>
      <c r="BK173" s="161"/>
      <c r="BL173" s="149"/>
      <c r="BM173" s="158"/>
      <c r="BN173" s="161"/>
      <c r="BO173" s="149"/>
      <c r="BP173" s="158"/>
      <c r="BQ173" s="161"/>
      <c r="BR173" s="149"/>
      <c r="BS173" s="158"/>
      <c r="BT173" s="161"/>
      <c r="BU173" s="149"/>
      <c r="BV173" s="158"/>
      <c r="BW173" s="161"/>
      <c r="BX173" s="149"/>
      <c r="BY173" s="158"/>
      <c r="BZ173" s="161"/>
      <c r="CA173" s="149"/>
      <c r="CB173" s="158"/>
      <c r="CC173" s="161"/>
      <c r="CD173" s="149"/>
      <c r="CE173" s="158"/>
      <c r="CF173" s="161"/>
      <c r="CG173" s="149"/>
      <c r="CH173" s="158"/>
      <c r="CI173" s="161"/>
      <c r="CJ173" s="149"/>
      <c r="CK173" s="158"/>
      <c r="CL173" s="161"/>
      <c r="CM173" s="149"/>
      <c r="CN173" s="158"/>
      <c r="CO173" s="161"/>
      <c r="CP173" s="149"/>
      <c r="CQ173" s="158"/>
      <c r="CR173" s="161"/>
      <c r="CS173" s="84"/>
    </row>
    <row r="174" spans="1:97" ht="12" customHeight="1" x14ac:dyDescent="0.2">
      <c r="A174" s="80"/>
      <c r="B174" s="160"/>
      <c r="C174" s="161"/>
      <c r="D174" s="149"/>
      <c r="E174" s="160"/>
      <c r="F174" s="161"/>
      <c r="G174" s="149"/>
      <c r="H174" s="158"/>
      <c r="I174" s="161"/>
      <c r="J174" s="149"/>
      <c r="K174" s="158"/>
      <c r="L174" s="161"/>
      <c r="M174" s="149"/>
      <c r="N174" s="158"/>
      <c r="O174" s="161"/>
      <c r="P174" s="149"/>
      <c r="Q174" s="158"/>
      <c r="R174" s="161"/>
      <c r="S174" s="149"/>
      <c r="T174" s="158"/>
      <c r="U174" s="161"/>
      <c r="V174" s="149"/>
      <c r="W174" s="158"/>
      <c r="X174" s="161"/>
      <c r="Y174" s="149"/>
      <c r="Z174" s="158"/>
      <c r="AA174" s="161"/>
      <c r="AB174" s="149"/>
      <c r="AC174" s="158"/>
      <c r="AD174" s="161"/>
      <c r="AE174" s="149"/>
      <c r="AF174" s="158"/>
      <c r="AG174" s="161"/>
      <c r="AH174" s="149"/>
      <c r="AI174" s="158"/>
      <c r="AJ174" s="161"/>
      <c r="AK174" s="149"/>
      <c r="AL174" s="158"/>
      <c r="AM174" s="161"/>
      <c r="AN174" s="149"/>
      <c r="AO174" s="160"/>
      <c r="AP174" s="161"/>
      <c r="AQ174" s="149"/>
      <c r="AR174" s="158"/>
      <c r="AS174" s="161"/>
      <c r="AT174" s="149"/>
      <c r="AU174" s="158"/>
      <c r="AV174" s="161"/>
      <c r="AW174" s="149"/>
      <c r="AX174" s="158"/>
      <c r="AY174" s="161"/>
      <c r="AZ174" s="149"/>
      <c r="BA174" s="158"/>
      <c r="BB174" s="161"/>
      <c r="BC174" s="149"/>
      <c r="BD174" s="160"/>
      <c r="BE174" s="161"/>
      <c r="BF174" s="149"/>
      <c r="BG174" s="158"/>
      <c r="BH174" s="161"/>
      <c r="BI174" s="149"/>
      <c r="BJ174" s="158"/>
      <c r="BK174" s="161"/>
      <c r="BL174" s="149"/>
      <c r="BM174" s="158"/>
      <c r="BN174" s="161"/>
      <c r="BO174" s="149"/>
      <c r="BP174" s="158"/>
      <c r="BQ174" s="161"/>
      <c r="BR174" s="149"/>
      <c r="BS174" s="158"/>
      <c r="BT174" s="161"/>
      <c r="BU174" s="149"/>
      <c r="BV174" s="158"/>
      <c r="BW174" s="161"/>
      <c r="BX174" s="149"/>
      <c r="BY174" s="158"/>
      <c r="BZ174" s="161"/>
      <c r="CA174" s="149"/>
      <c r="CB174" s="158"/>
      <c r="CC174" s="161"/>
      <c r="CD174" s="149"/>
      <c r="CE174" s="158"/>
      <c r="CF174" s="161"/>
      <c r="CG174" s="149"/>
      <c r="CH174" s="158"/>
      <c r="CI174" s="161"/>
      <c r="CJ174" s="149"/>
      <c r="CK174" s="158"/>
      <c r="CL174" s="161"/>
      <c r="CM174" s="149"/>
      <c r="CN174" s="158"/>
      <c r="CO174" s="161"/>
      <c r="CP174" s="149"/>
      <c r="CQ174" s="158"/>
      <c r="CR174" s="161"/>
      <c r="CS174" s="84"/>
    </row>
    <row r="175" spans="1:97" ht="12" customHeight="1" x14ac:dyDescent="0.2">
      <c r="A175" s="80"/>
      <c r="B175" s="160"/>
      <c r="C175" s="161"/>
      <c r="D175" s="149"/>
      <c r="E175" s="160"/>
      <c r="F175" s="161"/>
      <c r="G175" s="149"/>
      <c r="H175" s="158"/>
      <c r="I175" s="161"/>
      <c r="J175" s="149"/>
      <c r="K175" s="158"/>
      <c r="L175" s="161"/>
      <c r="M175" s="149"/>
      <c r="N175" s="158"/>
      <c r="O175" s="161"/>
      <c r="P175" s="149"/>
      <c r="Q175" s="158"/>
      <c r="R175" s="161"/>
      <c r="S175" s="149"/>
      <c r="T175" s="158"/>
      <c r="U175" s="161"/>
      <c r="V175" s="149"/>
      <c r="W175" s="158"/>
      <c r="X175" s="161"/>
      <c r="Y175" s="149"/>
      <c r="Z175" s="158"/>
      <c r="AA175" s="161"/>
      <c r="AB175" s="149"/>
      <c r="AC175" s="158"/>
      <c r="AD175" s="161"/>
      <c r="AE175" s="149"/>
      <c r="AF175" s="158"/>
      <c r="AG175" s="161"/>
      <c r="AH175" s="149"/>
      <c r="AI175" s="158"/>
      <c r="AJ175" s="161"/>
      <c r="AK175" s="149"/>
      <c r="AL175" s="158"/>
      <c r="AM175" s="161"/>
      <c r="AN175" s="149"/>
      <c r="AO175" s="160"/>
      <c r="AP175" s="161"/>
      <c r="AQ175" s="149"/>
      <c r="AR175" s="158"/>
      <c r="AS175" s="161"/>
      <c r="AT175" s="149"/>
      <c r="AU175" s="158"/>
      <c r="AV175" s="161"/>
      <c r="AW175" s="149"/>
      <c r="AX175" s="158"/>
      <c r="AY175" s="161"/>
      <c r="AZ175" s="149"/>
      <c r="BA175" s="158"/>
      <c r="BB175" s="161"/>
      <c r="BC175" s="149"/>
      <c r="BD175" s="160"/>
      <c r="BE175" s="161"/>
      <c r="BF175" s="149"/>
      <c r="BG175" s="158"/>
      <c r="BH175" s="161"/>
      <c r="BI175" s="149"/>
      <c r="BJ175" s="158"/>
      <c r="BK175" s="161"/>
      <c r="BL175" s="149"/>
      <c r="BM175" s="158"/>
      <c r="BN175" s="161"/>
      <c r="BO175" s="149"/>
      <c r="BP175" s="158"/>
      <c r="BQ175" s="161"/>
      <c r="BR175" s="149"/>
      <c r="BS175" s="158"/>
      <c r="BT175" s="161"/>
      <c r="BU175" s="149"/>
      <c r="BV175" s="158"/>
      <c r="BW175" s="161"/>
      <c r="BX175" s="149"/>
      <c r="BY175" s="158"/>
      <c r="BZ175" s="161"/>
      <c r="CA175" s="149"/>
      <c r="CB175" s="158"/>
      <c r="CC175" s="161"/>
      <c r="CD175" s="149"/>
      <c r="CE175" s="158"/>
      <c r="CF175" s="161"/>
      <c r="CG175" s="149"/>
      <c r="CH175" s="158"/>
      <c r="CI175" s="161"/>
      <c r="CJ175" s="149"/>
      <c r="CK175" s="158"/>
      <c r="CL175" s="161"/>
      <c r="CM175" s="149"/>
      <c r="CN175" s="158"/>
      <c r="CO175" s="161"/>
      <c r="CP175" s="149"/>
      <c r="CQ175" s="158"/>
      <c r="CR175" s="161"/>
      <c r="CS175" s="84"/>
    </row>
    <row r="176" spans="1:97" ht="12" customHeight="1" x14ac:dyDescent="0.2">
      <c r="A176" s="80"/>
      <c r="B176" s="160"/>
      <c r="C176" s="161"/>
      <c r="D176" s="149"/>
      <c r="E176" s="160"/>
      <c r="F176" s="161"/>
      <c r="G176" s="149"/>
      <c r="H176" s="158"/>
      <c r="I176" s="161"/>
      <c r="J176" s="149"/>
      <c r="K176" s="158"/>
      <c r="L176" s="161"/>
      <c r="M176" s="149"/>
      <c r="N176" s="158"/>
      <c r="O176" s="161"/>
      <c r="P176" s="149"/>
      <c r="Q176" s="158"/>
      <c r="R176" s="161"/>
      <c r="S176" s="149"/>
      <c r="T176" s="158"/>
      <c r="U176" s="161"/>
      <c r="V176" s="149"/>
      <c r="W176" s="158"/>
      <c r="X176" s="161"/>
      <c r="Y176" s="149"/>
      <c r="Z176" s="158"/>
      <c r="AA176" s="161"/>
      <c r="AB176" s="149"/>
      <c r="AC176" s="158"/>
      <c r="AD176" s="161"/>
      <c r="AE176" s="149"/>
      <c r="AF176" s="158"/>
      <c r="AG176" s="161"/>
      <c r="AH176" s="149"/>
      <c r="AI176" s="158"/>
      <c r="AJ176" s="161"/>
      <c r="AK176" s="149"/>
      <c r="AL176" s="158"/>
      <c r="AM176" s="161"/>
      <c r="AN176" s="149"/>
      <c r="AO176" s="160"/>
      <c r="AP176" s="161"/>
      <c r="AQ176" s="149"/>
      <c r="AR176" s="158"/>
      <c r="AS176" s="161"/>
      <c r="AT176" s="149"/>
      <c r="AU176" s="158"/>
      <c r="AV176" s="161"/>
      <c r="AW176" s="149"/>
      <c r="AX176" s="158"/>
      <c r="AY176" s="161"/>
      <c r="AZ176" s="149"/>
      <c r="BA176" s="158"/>
      <c r="BB176" s="161"/>
      <c r="BC176" s="149"/>
      <c r="BD176" s="160"/>
      <c r="BE176" s="161"/>
      <c r="BF176" s="149"/>
      <c r="BG176" s="158"/>
      <c r="BH176" s="161"/>
      <c r="BI176" s="149"/>
      <c r="BJ176" s="158"/>
      <c r="BK176" s="161"/>
      <c r="BL176" s="149"/>
      <c r="BM176" s="158"/>
      <c r="BN176" s="161"/>
      <c r="BO176" s="149"/>
      <c r="BP176" s="158"/>
      <c r="BQ176" s="161"/>
      <c r="BR176" s="149"/>
      <c r="BS176" s="158"/>
      <c r="BT176" s="161"/>
      <c r="BU176" s="149"/>
      <c r="BV176" s="158"/>
      <c r="BW176" s="161"/>
      <c r="BX176" s="149"/>
      <c r="BY176" s="158"/>
      <c r="BZ176" s="161"/>
      <c r="CA176" s="149"/>
      <c r="CB176" s="158"/>
      <c r="CC176" s="161"/>
      <c r="CD176" s="149"/>
      <c r="CE176" s="158"/>
      <c r="CF176" s="161"/>
      <c r="CG176" s="149"/>
      <c r="CH176" s="158"/>
      <c r="CI176" s="161"/>
      <c r="CJ176" s="149"/>
      <c r="CK176" s="158"/>
      <c r="CL176" s="161"/>
      <c r="CM176" s="149"/>
      <c r="CN176" s="158"/>
      <c r="CO176" s="161"/>
      <c r="CP176" s="149"/>
      <c r="CQ176" s="158"/>
      <c r="CR176" s="161"/>
      <c r="CS176" s="84"/>
    </row>
    <row r="177" spans="1:97" ht="12" customHeight="1" x14ac:dyDescent="0.2">
      <c r="A177" s="80"/>
      <c r="B177" s="160"/>
      <c r="C177" s="161"/>
      <c r="D177" s="149"/>
      <c r="E177" s="160"/>
      <c r="F177" s="161"/>
      <c r="G177" s="149"/>
      <c r="H177" s="158"/>
      <c r="I177" s="161"/>
      <c r="J177" s="149"/>
      <c r="K177" s="158"/>
      <c r="L177" s="161"/>
      <c r="M177" s="149"/>
      <c r="N177" s="158"/>
      <c r="O177" s="161"/>
      <c r="P177" s="149"/>
      <c r="Q177" s="158"/>
      <c r="R177" s="161"/>
      <c r="S177" s="149"/>
      <c r="T177" s="158"/>
      <c r="U177" s="161"/>
      <c r="V177" s="149"/>
      <c r="W177" s="158"/>
      <c r="X177" s="161"/>
      <c r="Y177" s="149"/>
      <c r="Z177" s="158"/>
      <c r="AA177" s="161"/>
      <c r="AB177" s="149"/>
      <c r="AC177" s="158"/>
      <c r="AD177" s="161"/>
      <c r="AE177" s="149"/>
      <c r="AF177" s="158"/>
      <c r="AG177" s="161"/>
      <c r="AH177" s="149"/>
      <c r="AI177" s="158"/>
      <c r="AJ177" s="161"/>
      <c r="AK177" s="149"/>
      <c r="AL177" s="158"/>
      <c r="AM177" s="161"/>
      <c r="AN177" s="149"/>
      <c r="AO177" s="160"/>
      <c r="AP177" s="161"/>
      <c r="AQ177" s="149"/>
      <c r="AR177" s="158"/>
      <c r="AS177" s="161"/>
      <c r="AT177" s="149"/>
      <c r="AU177" s="158"/>
      <c r="AV177" s="161"/>
      <c r="AW177" s="149"/>
      <c r="AX177" s="158"/>
      <c r="AY177" s="161"/>
      <c r="AZ177" s="149"/>
      <c r="BA177" s="158"/>
      <c r="BB177" s="161"/>
      <c r="BC177" s="149"/>
      <c r="BD177" s="160"/>
      <c r="BE177" s="161"/>
      <c r="BF177" s="149"/>
      <c r="BG177" s="158"/>
      <c r="BH177" s="161"/>
      <c r="BI177" s="149"/>
      <c r="BJ177" s="158"/>
      <c r="BK177" s="161"/>
      <c r="BL177" s="149"/>
      <c r="BM177" s="158"/>
      <c r="BN177" s="161"/>
      <c r="BO177" s="149"/>
      <c r="BP177" s="158"/>
      <c r="BQ177" s="161"/>
      <c r="BR177" s="149"/>
      <c r="BS177" s="158"/>
      <c r="BT177" s="161"/>
      <c r="BU177" s="149"/>
      <c r="BV177" s="158"/>
      <c r="BW177" s="161"/>
      <c r="BX177" s="149"/>
      <c r="BY177" s="158"/>
      <c r="BZ177" s="161"/>
      <c r="CA177" s="149"/>
      <c r="CB177" s="158"/>
      <c r="CC177" s="161"/>
      <c r="CD177" s="149"/>
      <c r="CE177" s="158"/>
      <c r="CF177" s="161"/>
      <c r="CG177" s="149"/>
      <c r="CH177" s="158"/>
      <c r="CI177" s="161"/>
      <c r="CJ177" s="149"/>
      <c r="CK177" s="158"/>
      <c r="CL177" s="161"/>
      <c r="CM177" s="149"/>
      <c r="CN177" s="158"/>
      <c r="CO177" s="161"/>
      <c r="CP177" s="149"/>
      <c r="CQ177" s="158"/>
      <c r="CR177" s="161"/>
      <c r="CS177" s="84"/>
    </row>
    <row r="178" spans="1:97" ht="12" customHeight="1" x14ac:dyDescent="0.2">
      <c r="A178" s="80"/>
      <c r="B178" s="160"/>
      <c r="C178" s="161"/>
      <c r="D178" s="149"/>
      <c r="E178" s="160"/>
      <c r="F178" s="161"/>
      <c r="G178" s="149"/>
      <c r="H178" s="158"/>
      <c r="I178" s="161"/>
      <c r="J178" s="149"/>
      <c r="K178" s="158"/>
      <c r="L178" s="161"/>
      <c r="M178" s="149"/>
      <c r="N178" s="158"/>
      <c r="O178" s="161"/>
      <c r="P178" s="149"/>
      <c r="Q178" s="158"/>
      <c r="R178" s="161"/>
      <c r="S178" s="149"/>
      <c r="T178" s="158"/>
      <c r="U178" s="161"/>
      <c r="V178" s="149"/>
      <c r="W178" s="158"/>
      <c r="X178" s="161"/>
      <c r="Y178" s="149"/>
      <c r="Z178" s="158"/>
      <c r="AA178" s="161"/>
      <c r="AB178" s="149"/>
      <c r="AC178" s="158"/>
      <c r="AD178" s="161"/>
      <c r="AE178" s="149"/>
      <c r="AF178" s="158"/>
      <c r="AG178" s="161"/>
      <c r="AH178" s="149"/>
      <c r="AI178" s="158"/>
      <c r="AJ178" s="161"/>
      <c r="AK178" s="149"/>
      <c r="AL178" s="158"/>
      <c r="AM178" s="161"/>
      <c r="AN178" s="149"/>
      <c r="AO178" s="160"/>
      <c r="AP178" s="161"/>
      <c r="AQ178" s="149"/>
      <c r="AR178" s="158"/>
      <c r="AS178" s="161"/>
      <c r="AT178" s="149"/>
      <c r="AU178" s="158"/>
      <c r="AV178" s="161"/>
      <c r="AW178" s="149"/>
      <c r="AX178" s="158"/>
      <c r="AY178" s="161"/>
      <c r="AZ178" s="149"/>
      <c r="BA178" s="158"/>
      <c r="BB178" s="161"/>
      <c r="BC178" s="149"/>
      <c r="BD178" s="160"/>
      <c r="BE178" s="161"/>
      <c r="BF178" s="149"/>
      <c r="BG178" s="158"/>
      <c r="BH178" s="161"/>
      <c r="BI178" s="149"/>
      <c r="BJ178" s="158"/>
      <c r="BK178" s="161"/>
      <c r="BL178" s="149"/>
      <c r="BM178" s="158"/>
      <c r="BN178" s="161"/>
      <c r="BO178" s="149"/>
      <c r="BP178" s="158"/>
      <c r="BQ178" s="161"/>
      <c r="BR178" s="149"/>
      <c r="BS178" s="158"/>
      <c r="BT178" s="161"/>
      <c r="BU178" s="149"/>
      <c r="BV178" s="158"/>
      <c r="BW178" s="161"/>
      <c r="BX178" s="149"/>
      <c r="BY178" s="158"/>
      <c r="BZ178" s="161"/>
      <c r="CA178" s="149"/>
      <c r="CB178" s="158"/>
      <c r="CC178" s="161"/>
      <c r="CD178" s="149"/>
      <c r="CE178" s="158"/>
      <c r="CF178" s="161"/>
      <c r="CG178" s="149"/>
      <c r="CH178" s="158"/>
      <c r="CI178" s="161"/>
      <c r="CJ178" s="149"/>
      <c r="CK178" s="158"/>
      <c r="CL178" s="161"/>
      <c r="CM178" s="149"/>
      <c r="CN178" s="158"/>
      <c r="CO178" s="161"/>
      <c r="CP178" s="149"/>
      <c r="CQ178" s="158"/>
      <c r="CR178" s="161"/>
      <c r="CS178" s="84"/>
    </row>
    <row r="179" spans="1:97" ht="12" customHeight="1" x14ac:dyDescent="0.2">
      <c r="A179" s="80"/>
      <c r="B179" s="160"/>
      <c r="C179" s="161"/>
      <c r="D179" s="149"/>
      <c r="E179" s="160"/>
      <c r="F179" s="161"/>
      <c r="G179" s="149"/>
      <c r="H179" s="158"/>
      <c r="I179" s="161"/>
      <c r="J179" s="149"/>
      <c r="K179" s="158"/>
      <c r="L179" s="161"/>
      <c r="M179" s="149"/>
      <c r="N179" s="158"/>
      <c r="O179" s="161"/>
      <c r="P179" s="149"/>
      <c r="Q179" s="158"/>
      <c r="R179" s="161"/>
      <c r="S179" s="149"/>
      <c r="T179" s="158"/>
      <c r="U179" s="161"/>
      <c r="V179" s="149"/>
      <c r="W179" s="158"/>
      <c r="X179" s="161"/>
      <c r="Y179" s="149"/>
      <c r="Z179" s="158"/>
      <c r="AA179" s="161"/>
      <c r="AB179" s="149"/>
      <c r="AC179" s="158"/>
      <c r="AD179" s="161"/>
      <c r="AE179" s="149"/>
      <c r="AF179" s="158"/>
      <c r="AG179" s="161"/>
      <c r="AH179" s="149"/>
      <c r="AI179" s="158"/>
      <c r="AJ179" s="161"/>
      <c r="AK179" s="149"/>
      <c r="AL179" s="158"/>
      <c r="AM179" s="161"/>
      <c r="AN179" s="149"/>
      <c r="AO179" s="160"/>
      <c r="AP179" s="161"/>
      <c r="AQ179" s="149"/>
      <c r="AR179" s="158"/>
      <c r="AS179" s="161"/>
      <c r="AT179" s="149"/>
      <c r="AU179" s="158"/>
      <c r="AV179" s="161"/>
      <c r="AW179" s="149"/>
      <c r="AX179" s="158"/>
      <c r="AY179" s="161"/>
      <c r="AZ179" s="149"/>
      <c r="BA179" s="158"/>
      <c r="BB179" s="161"/>
      <c r="BC179" s="149"/>
      <c r="BD179" s="160"/>
      <c r="BE179" s="161"/>
      <c r="BF179" s="149"/>
      <c r="BG179" s="158"/>
      <c r="BH179" s="161"/>
      <c r="BI179" s="149"/>
      <c r="BJ179" s="158"/>
      <c r="BK179" s="161"/>
      <c r="BL179" s="149"/>
      <c r="BM179" s="158"/>
      <c r="BN179" s="161"/>
      <c r="BO179" s="149"/>
      <c r="BP179" s="158"/>
      <c r="BQ179" s="161"/>
      <c r="BR179" s="149"/>
      <c r="BS179" s="158"/>
      <c r="BT179" s="161"/>
      <c r="BU179" s="149"/>
      <c r="BV179" s="158"/>
      <c r="BW179" s="161"/>
      <c r="BX179" s="149"/>
      <c r="BY179" s="158"/>
      <c r="BZ179" s="161"/>
      <c r="CA179" s="149"/>
      <c r="CB179" s="158"/>
      <c r="CC179" s="161"/>
      <c r="CD179" s="149"/>
      <c r="CE179" s="158"/>
      <c r="CF179" s="161"/>
      <c r="CG179" s="149"/>
      <c r="CH179" s="158"/>
      <c r="CI179" s="161"/>
      <c r="CJ179" s="149"/>
      <c r="CK179" s="158"/>
      <c r="CL179" s="161"/>
      <c r="CM179" s="149"/>
      <c r="CN179" s="158"/>
      <c r="CO179" s="161"/>
      <c r="CP179" s="149"/>
      <c r="CQ179" s="158"/>
      <c r="CR179" s="161"/>
      <c r="CS179" s="84"/>
    </row>
    <row r="180" spans="1:97" ht="12" customHeight="1" x14ac:dyDescent="0.2">
      <c r="A180" s="80"/>
      <c r="B180" s="160"/>
      <c r="C180" s="161"/>
      <c r="D180" s="149"/>
      <c r="E180" s="160"/>
      <c r="F180" s="161"/>
      <c r="G180" s="149"/>
      <c r="H180" s="158"/>
      <c r="I180" s="161"/>
      <c r="J180" s="149"/>
      <c r="K180" s="158"/>
      <c r="L180" s="161"/>
      <c r="M180" s="149"/>
      <c r="N180" s="158"/>
      <c r="O180" s="161"/>
      <c r="P180" s="149"/>
      <c r="Q180" s="158"/>
      <c r="R180" s="161"/>
      <c r="S180" s="149"/>
      <c r="T180" s="158"/>
      <c r="U180" s="161"/>
      <c r="V180" s="149"/>
      <c r="W180" s="158"/>
      <c r="X180" s="161"/>
      <c r="Y180" s="149"/>
      <c r="Z180" s="158"/>
      <c r="AA180" s="161"/>
      <c r="AB180" s="149"/>
      <c r="AC180" s="158"/>
      <c r="AD180" s="161"/>
      <c r="AE180" s="149"/>
      <c r="AF180" s="158"/>
      <c r="AG180" s="161"/>
      <c r="AH180" s="149"/>
      <c r="AI180" s="158"/>
      <c r="AJ180" s="161"/>
      <c r="AK180" s="149"/>
      <c r="AL180" s="158"/>
      <c r="AM180" s="161"/>
      <c r="AN180" s="149"/>
      <c r="AO180" s="160"/>
      <c r="AP180" s="161"/>
      <c r="AQ180" s="149"/>
      <c r="AR180" s="158"/>
      <c r="AS180" s="161"/>
      <c r="AT180" s="149"/>
      <c r="AU180" s="158"/>
      <c r="AV180" s="161"/>
      <c r="AW180" s="149"/>
      <c r="AX180" s="158"/>
      <c r="AY180" s="161"/>
      <c r="AZ180" s="149"/>
      <c r="BA180" s="158"/>
      <c r="BB180" s="161"/>
      <c r="BC180" s="149"/>
      <c r="BD180" s="160"/>
      <c r="BE180" s="161"/>
      <c r="BF180" s="149"/>
      <c r="BG180" s="158"/>
      <c r="BH180" s="161"/>
      <c r="BI180" s="149"/>
      <c r="BJ180" s="158"/>
      <c r="BK180" s="161"/>
      <c r="BL180" s="149"/>
      <c r="BM180" s="158"/>
      <c r="BN180" s="161"/>
      <c r="BO180" s="149"/>
      <c r="BP180" s="158"/>
      <c r="BQ180" s="161"/>
      <c r="BR180" s="149"/>
      <c r="BS180" s="158"/>
      <c r="BT180" s="161"/>
      <c r="BU180" s="149"/>
      <c r="BV180" s="158"/>
      <c r="BW180" s="161"/>
      <c r="BX180" s="149"/>
      <c r="BY180" s="158"/>
      <c r="BZ180" s="161"/>
      <c r="CA180" s="149"/>
      <c r="CB180" s="158"/>
      <c r="CC180" s="161"/>
      <c r="CD180" s="149"/>
      <c r="CE180" s="158"/>
      <c r="CF180" s="161"/>
      <c r="CG180" s="149"/>
      <c r="CH180" s="158"/>
      <c r="CI180" s="161"/>
      <c r="CJ180" s="149"/>
      <c r="CK180" s="158"/>
      <c r="CL180" s="161"/>
      <c r="CM180" s="149"/>
      <c r="CN180" s="158"/>
      <c r="CO180" s="161"/>
      <c r="CP180" s="149"/>
      <c r="CQ180" s="158"/>
      <c r="CR180" s="161"/>
      <c r="CS180" s="84"/>
    </row>
    <row r="181" spans="1:97" ht="12" customHeight="1" x14ac:dyDescent="0.2">
      <c r="A181" s="80"/>
      <c r="B181" s="160"/>
      <c r="C181" s="161"/>
      <c r="D181" s="149"/>
      <c r="E181" s="160"/>
      <c r="F181" s="161"/>
      <c r="G181" s="149"/>
      <c r="H181" s="158"/>
      <c r="I181" s="161"/>
      <c r="J181" s="149"/>
      <c r="K181" s="158"/>
      <c r="L181" s="161"/>
      <c r="M181" s="149"/>
      <c r="N181" s="158"/>
      <c r="O181" s="161"/>
      <c r="P181" s="149"/>
      <c r="Q181" s="158"/>
      <c r="R181" s="161"/>
      <c r="S181" s="149"/>
      <c r="T181" s="158"/>
      <c r="U181" s="161"/>
      <c r="V181" s="149"/>
      <c r="W181" s="158"/>
      <c r="X181" s="161"/>
      <c r="Y181" s="149"/>
      <c r="Z181" s="158"/>
      <c r="AA181" s="161"/>
      <c r="AB181" s="149"/>
      <c r="AC181" s="158"/>
      <c r="AD181" s="161"/>
      <c r="AE181" s="149"/>
      <c r="AF181" s="158"/>
      <c r="AG181" s="161"/>
      <c r="AH181" s="149"/>
      <c r="AI181" s="158"/>
      <c r="AJ181" s="161"/>
      <c r="AK181" s="149"/>
      <c r="AL181" s="158"/>
      <c r="AM181" s="161"/>
      <c r="AN181" s="149"/>
      <c r="AO181" s="160"/>
      <c r="AP181" s="161"/>
      <c r="AQ181" s="149"/>
      <c r="AR181" s="158"/>
      <c r="AS181" s="161"/>
      <c r="AT181" s="149"/>
      <c r="AU181" s="158"/>
      <c r="AV181" s="161"/>
      <c r="AW181" s="149"/>
      <c r="AX181" s="158"/>
      <c r="AY181" s="161"/>
      <c r="AZ181" s="149"/>
      <c r="BA181" s="158"/>
      <c r="BB181" s="161"/>
      <c r="BC181" s="149"/>
      <c r="BD181" s="160"/>
      <c r="BE181" s="161"/>
      <c r="BF181" s="149"/>
      <c r="BG181" s="158"/>
      <c r="BH181" s="161"/>
      <c r="BI181" s="149"/>
      <c r="BJ181" s="158"/>
      <c r="BK181" s="161"/>
      <c r="BL181" s="149"/>
      <c r="BM181" s="158"/>
      <c r="BN181" s="161"/>
      <c r="BO181" s="149"/>
      <c r="BP181" s="158"/>
      <c r="BQ181" s="161"/>
      <c r="BR181" s="149"/>
      <c r="BS181" s="158"/>
      <c r="BT181" s="161"/>
      <c r="BU181" s="149"/>
      <c r="BV181" s="158"/>
      <c r="BW181" s="161"/>
      <c r="BX181" s="149"/>
      <c r="BY181" s="158"/>
      <c r="BZ181" s="161"/>
      <c r="CA181" s="149"/>
      <c r="CB181" s="158"/>
      <c r="CC181" s="161"/>
      <c r="CD181" s="149"/>
      <c r="CE181" s="158"/>
      <c r="CF181" s="161"/>
      <c r="CG181" s="149"/>
      <c r="CH181" s="158"/>
      <c r="CI181" s="161"/>
      <c r="CJ181" s="149"/>
      <c r="CK181" s="158"/>
      <c r="CL181" s="161"/>
      <c r="CM181" s="149"/>
      <c r="CN181" s="158"/>
      <c r="CO181" s="161"/>
      <c r="CP181" s="149"/>
      <c r="CQ181" s="158"/>
      <c r="CR181" s="161"/>
      <c r="CS181" s="84"/>
    </row>
    <row r="182" spans="1:97" ht="12" customHeight="1" x14ac:dyDescent="0.2">
      <c r="A182" s="80"/>
      <c r="B182" s="160"/>
      <c r="C182" s="161"/>
      <c r="D182" s="149"/>
      <c r="E182" s="160"/>
      <c r="F182" s="161"/>
      <c r="G182" s="149"/>
      <c r="H182" s="158"/>
      <c r="I182" s="161"/>
      <c r="J182" s="149"/>
      <c r="K182" s="158"/>
      <c r="L182" s="161"/>
      <c r="M182" s="149"/>
      <c r="N182" s="158"/>
      <c r="O182" s="161"/>
      <c r="P182" s="149"/>
      <c r="Q182" s="158"/>
      <c r="R182" s="161"/>
      <c r="S182" s="149"/>
      <c r="T182" s="158"/>
      <c r="U182" s="161"/>
      <c r="V182" s="149"/>
      <c r="W182" s="158"/>
      <c r="X182" s="161"/>
      <c r="Y182" s="149"/>
      <c r="Z182" s="158"/>
      <c r="AA182" s="161"/>
      <c r="AB182" s="149"/>
      <c r="AC182" s="158"/>
      <c r="AD182" s="161"/>
      <c r="AE182" s="149"/>
      <c r="AF182" s="158"/>
      <c r="AG182" s="161"/>
      <c r="AH182" s="149"/>
      <c r="AI182" s="158"/>
      <c r="AJ182" s="161"/>
      <c r="AK182" s="149"/>
      <c r="AL182" s="158"/>
      <c r="AM182" s="161"/>
      <c r="AN182" s="149"/>
      <c r="AO182" s="160"/>
      <c r="AP182" s="161"/>
      <c r="AQ182" s="149"/>
      <c r="AR182" s="158"/>
      <c r="AS182" s="161"/>
      <c r="AT182" s="149"/>
      <c r="AU182" s="158"/>
      <c r="AV182" s="161"/>
      <c r="AW182" s="149"/>
      <c r="AX182" s="158"/>
      <c r="AY182" s="161"/>
      <c r="AZ182" s="149"/>
      <c r="BA182" s="158"/>
      <c r="BB182" s="161"/>
      <c r="BC182" s="149"/>
      <c r="BD182" s="160"/>
      <c r="BE182" s="161"/>
      <c r="BF182" s="149"/>
      <c r="BG182" s="158"/>
      <c r="BH182" s="161"/>
      <c r="BI182" s="149"/>
      <c r="BJ182" s="158"/>
      <c r="BK182" s="161"/>
      <c r="BL182" s="149"/>
      <c r="BM182" s="158"/>
      <c r="BN182" s="161"/>
      <c r="BO182" s="149"/>
      <c r="BP182" s="158"/>
      <c r="BQ182" s="161"/>
      <c r="BR182" s="149"/>
      <c r="BS182" s="158"/>
      <c r="BT182" s="161"/>
      <c r="BU182" s="149"/>
      <c r="BV182" s="158"/>
      <c r="BW182" s="161"/>
      <c r="BX182" s="149"/>
      <c r="BY182" s="158"/>
      <c r="BZ182" s="161"/>
      <c r="CA182" s="149"/>
      <c r="CB182" s="158"/>
      <c r="CC182" s="161"/>
      <c r="CD182" s="149"/>
      <c r="CE182" s="158"/>
      <c r="CF182" s="161"/>
      <c r="CG182" s="149"/>
      <c r="CH182" s="158"/>
      <c r="CI182" s="161"/>
      <c r="CJ182" s="149"/>
      <c r="CK182" s="158"/>
      <c r="CL182" s="161"/>
      <c r="CM182" s="149"/>
      <c r="CN182" s="158"/>
      <c r="CO182" s="161"/>
      <c r="CP182" s="149"/>
      <c r="CQ182" s="158"/>
      <c r="CR182" s="161"/>
      <c r="CS182" s="84"/>
    </row>
    <row r="183" spans="1:97" ht="12" customHeight="1" x14ac:dyDescent="0.2">
      <c r="A183" s="80"/>
      <c r="B183" s="160"/>
      <c r="C183" s="161"/>
      <c r="D183" s="149"/>
      <c r="E183" s="160"/>
      <c r="F183" s="161"/>
      <c r="G183" s="149"/>
      <c r="H183" s="158"/>
      <c r="I183" s="161"/>
      <c r="J183" s="149"/>
      <c r="K183" s="158"/>
      <c r="L183" s="161"/>
      <c r="M183" s="149"/>
      <c r="N183" s="158"/>
      <c r="O183" s="161"/>
      <c r="P183" s="149"/>
      <c r="Q183" s="158"/>
      <c r="R183" s="161"/>
      <c r="S183" s="149"/>
      <c r="T183" s="158"/>
      <c r="U183" s="161"/>
      <c r="V183" s="149"/>
      <c r="W183" s="158"/>
      <c r="X183" s="161"/>
      <c r="Y183" s="149"/>
      <c r="Z183" s="158"/>
      <c r="AA183" s="161"/>
      <c r="AB183" s="149"/>
      <c r="AC183" s="158"/>
      <c r="AD183" s="161"/>
      <c r="AE183" s="149"/>
      <c r="AF183" s="158"/>
      <c r="AG183" s="161"/>
      <c r="AH183" s="149"/>
      <c r="AI183" s="158"/>
      <c r="AJ183" s="161"/>
      <c r="AK183" s="149"/>
      <c r="AL183" s="158"/>
      <c r="AM183" s="161"/>
      <c r="AN183" s="149"/>
      <c r="AO183" s="160"/>
      <c r="AP183" s="161"/>
      <c r="AQ183" s="149"/>
      <c r="AR183" s="158"/>
      <c r="AS183" s="161"/>
      <c r="AT183" s="149"/>
      <c r="AU183" s="158"/>
      <c r="AV183" s="161"/>
      <c r="AW183" s="149"/>
      <c r="AX183" s="158"/>
      <c r="AY183" s="161"/>
      <c r="AZ183" s="149"/>
      <c r="BA183" s="158"/>
      <c r="BB183" s="161"/>
      <c r="BC183" s="149"/>
      <c r="BD183" s="160"/>
      <c r="BE183" s="161"/>
      <c r="BF183" s="149"/>
      <c r="BG183" s="158"/>
      <c r="BH183" s="161"/>
      <c r="BI183" s="149"/>
      <c r="BJ183" s="158"/>
      <c r="BK183" s="161"/>
      <c r="BL183" s="149"/>
      <c r="BM183" s="158"/>
      <c r="BN183" s="161"/>
      <c r="BO183" s="149"/>
      <c r="BP183" s="158"/>
      <c r="BQ183" s="161"/>
      <c r="BR183" s="149"/>
      <c r="BS183" s="158"/>
      <c r="BT183" s="161"/>
      <c r="BU183" s="149"/>
      <c r="BV183" s="158"/>
      <c r="BW183" s="161"/>
      <c r="BX183" s="149"/>
      <c r="BY183" s="158"/>
      <c r="BZ183" s="161"/>
      <c r="CA183" s="149"/>
      <c r="CB183" s="158"/>
      <c r="CC183" s="161"/>
      <c r="CD183" s="149"/>
      <c r="CE183" s="158"/>
      <c r="CF183" s="161"/>
      <c r="CG183" s="149"/>
      <c r="CH183" s="158"/>
      <c r="CI183" s="161"/>
      <c r="CJ183" s="149"/>
      <c r="CK183" s="158"/>
      <c r="CL183" s="161"/>
      <c r="CM183" s="149"/>
      <c r="CN183" s="158"/>
      <c r="CO183" s="161"/>
      <c r="CP183" s="149"/>
      <c r="CQ183" s="158"/>
      <c r="CR183" s="161"/>
      <c r="CS183" s="84"/>
    </row>
    <row r="184" spans="1:97" ht="12" customHeight="1" x14ac:dyDescent="0.2">
      <c r="A184" s="80"/>
      <c r="B184" s="160"/>
      <c r="C184" s="161"/>
      <c r="D184" s="149"/>
      <c r="E184" s="160"/>
      <c r="F184" s="161"/>
      <c r="G184" s="149"/>
      <c r="H184" s="158"/>
      <c r="I184" s="161"/>
      <c r="J184" s="149"/>
      <c r="K184" s="158"/>
      <c r="L184" s="161"/>
      <c r="M184" s="149"/>
      <c r="N184" s="158"/>
      <c r="O184" s="161"/>
      <c r="P184" s="149"/>
      <c r="Q184" s="158"/>
      <c r="R184" s="161"/>
      <c r="S184" s="149"/>
      <c r="T184" s="158"/>
      <c r="U184" s="161"/>
      <c r="V184" s="149"/>
      <c r="W184" s="158"/>
      <c r="X184" s="161"/>
      <c r="Y184" s="149"/>
      <c r="Z184" s="158"/>
      <c r="AA184" s="161"/>
      <c r="AB184" s="149"/>
      <c r="AC184" s="158"/>
      <c r="AD184" s="161"/>
      <c r="AE184" s="149"/>
      <c r="AF184" s="158"/>
      <c r="AG184" s="161"/>
      <c r="AH184" s="149"/>
      <c r="AI184" s="158"/>
      <c r="AJ184" s="161"/>
      <c r="AK184" s="149"/>
      <c r="AL184" s="158"/>
      <c r="AM184" s="161"/>
      <c r="AN184" s="149"/>
      <c r="AO184" s="160"/>
      <c r="AP184" s="161"/>
      <c r="AQ184" s="149"/>
      <c r="AR184" s="158"/>
      <c r="AS184" s="161"/>
      <c r="AT184" s="149"/>
      <c r="AU184" s="158"/>
      <c r="AV184" s="161"/>
      <c r="AW184" s="149"/>
      <c r="AX184" s="158"/>
      <c r="AY184" s="161"/>
      <c r="AZ184" s="149"/>
      <c r="BA184" s="158"/>
      <c r="BB184" s="161"/>
      <c r="BC184" s="149"/>
      <c r="BD184" s="160"/>
      <c r="BE184" s="161"/>
      <c r="BF184" s="149"/>
      <c r="BG184" s="158"/>
      <c r="BH184" s="161"/>
      <c r="BI184" s="149"/>
      <c r="BJ184" s="158"/>
      <c r="BK184" s="161"/>
      <c r="BL184" s="149"/>
      <c r="BM184" s="158"/>
      <c r="BN184" s="161"/>
      <c r="BO184" s="149"/>
      <c r="BP184" s="158"/>
      <c r="BQ184" s="161"/>
      <c r="BR184" s="149"/>
      <c r="BS184" s="158"/>
      <c r="BT184" s="161"/>
      <c r="BU184" s="149"/>
      <c r="BV184" s="158"/>
      <c r="BW184" s="161"/>
      <c r="BX184" s="149"/>
      <c r="BY184" s="158"/>
      <c r="BZ184" s="161"/>
      <c r="CA184" s="149"/>
      <c r="CB184" s="158"/>
      <c r="CC184" s="161"/>
      <c r="CD184" s="149"/>
      <c r="CE184" s="158"/>
      <c r="CF184" s="161"/>
      <c r="CG184" s="149"/>
      <c r="CH184" s="158"/>
      <c r="CI184" s="161"/>
      <c r="CJ184" s="149"/>
      <c r="CK184" s="158"/>
      <c r="CL184" s="161"/>
      <c r="CM184" s="149"/>
      <c r="CN184" s="158"/>
      <c r="CO184" s="161"/>
      <c r="CP184" s="149"/>
      <c r="CQ184" s="158"/>
      <c r="CR184" s="161"/>
      <c r="CS184" s="84"/>
    </row>
    <row r="185" spans="1:97" ht="12" customHeight="1" x14ac:dyDescent="0.2">
      <c r="A185" s="80"/>
      <c r="B185" s="160"/>
      <c r="C185" s="161"/>
      <c r="D185" s="149"/>
      <c r="E185" s="160"/>
      <c r="F185" s="161"/>
      <c r="G185" s="149"/>
      <c r="H185" s="158"/>
      <c r="I185" s="161"/>
      <c r="J185" s="149"/>
      <c r="K185" s="158"/>
      <c r="L185" s="161"/>
      <c r="M185" s="149"/>
      <c r="N185" s="158"/>
      <c r="O185" s="161"/>
      <c r="P185" s="149"/>
      <c r="Q185" s="158"/>
      <c r="R185" s="161"/>
      <c r="S185" s="149"/>
      <c r="T185" s="158"/>
      <c r="U185" s="161"/>
      <c r="V185" s="149"/>
      <c r="W185" s="158"/>
      <c r="X185" s="161"/>
      <c r="Y185" s="149"/>
      <c r="Z185" s="158"/>
      <c r="AA185" s="161"/>
      <c r="AB185" s="149"/>
      <c r="AC185" s="158"/>
      <c r="AD185" s="161"/>
      <c r="AE185" s="149"/>
      <c r="AF185" s="158"/>
      <c r="AG185" s="161"/>
      <c r="AH185" s="149"/>
      <c r="AI185" s="158"/>
      <c r="AJ185" s="161"/>
      <c r="AK185" s="149"/>
      <c r="AL185" s="158"/>
      <c r="AM185" s="161"/>
      <c r="AN185" s="149"/>
      <c r="AO185" s="160"/>
      <c r="AP185" s="161"/>
      <c r="AQ185" s="149"/>
      <c r="AR185" s="158"/>
      <c r="AS185" s="161"/>
      <c r="AT185" s="149"/>
      <c r="AU185" s="158"/>
      <c r="AV185" s="161"/>
      <c r="AW185" s="149"/>
      <c r="AX185" s="158"/>
      <c r="AY185" s="161"/>
      <c r="AZ185" s="149"/>
      <c r="BA185" s="158"/>
      <c r="BB185" s="161"/>
      <c r="BC185" s="149"/>
      <c r="BD185" s="160"/>
      <c r="BE185" s="161"/>
      <c r="BF185" s="149"/>
      <c r="BG185" s="158"/>
      <c r="BH185" s="161"/>
      <c r="BI185" s="149"/>
      <c r="BJ185" s="158"/>
      <c r="BK185" s="161"/>
      <c r="BL185" s="149"/>
      <c r="BM185" s="158"/>
      <c r="BN185" s="161"/>
      <c r="BO185" s="149"/>
      <c r="BP185" s="158"/>
      <c r="BQ185" s="161"/>
      <c r="BR185" s="149"/>
      <c r="BS185" s="158"/>
      <c r="BT185" s="161"/>
      <c r="BU185" s="149"/>
      <c r="BV185" s="158"/>
      <c r="BW185" s="161"/>
      <c r="BX185" s="149"/>
      <c r="BY185" s="158"/>
      <c r="BZ185" s="161"/>
      <c r="CA185" s="149"/>
      <c r="CB185" s="158"/>
      <c r="CC185" s="161"/>
      <c r="CD185" s="149"/>
      <c r="CE185" s="158"/>
      <c r="CF185" s="161"/>
      <c r="CG185" s="149"/>
      <c r="CH185" s="158"/>
      <c r="CI185" s="161"/>
      <c r="CJ185" s="149"/>
      <c r="CK185" s="158"/>
      <c r="CL185" s="161"/>
      <c r="CM185" s="149"/>
      <c r="CN185" s="158"/>
      <c r="CO185" s="161"/>
      <c r="CP185" s="149"/>
      <c r="CQ185" s="158"/>
      <c r="CR185" s="161"/>
      <c r="CS185" s="84"/>
    </row>
    <row r="186" spans="1:97" ht="12" customHeight="1" x14ac:dyDescent="0.2">
      <c r="A186" s="80"/>
      <c r="B186" s="160"/>
      <c r="C186" s="161"/>
      <c r="D186" s="149"/>
      <c r="E186" s="160"/>
      <c r="F186" s="161"/>
      <c r="G186" s="149"/>
      <c r="H186" s="158"/>
      <c r="I186" s="161"/>
      <c r="J186" s="149"/>
      <c r="K186" s="158"/>
      <c r="L186" s="161"/>
      <c r="M186" s="149"/>
      <c r="N186" s="158"/>
      <c r="O186" s="161"/>
      <c r="P186" s="149"/>
      <c r="Q186" s="158"/>
      <c r="R186" s="161"/>
      <c r="S186" s="149"/>
      <c r="T186" s="158"/>
      <c r="U186" s="161"/>
      <c r="V186" s="149"/>
      <c r="W186" s="158"/>
      <c r="X186" s="161"/>
      <c r="Y186" s="149"/>
      <c r="Z186" s="158"/>
      <c r="AA186" s="161"/>
      <c r="AB186" s="149"/>
      <c r="AC186" s="158"/>
      <c r="AD186" s="161"/>
      <c r="AE186" s="149"/>
      <c r="AF186" s="158"/>
      <c r="AG186" s="161"/>
      <c r="AH186" s="149"/>
      <c r="AI186" s="158"/>
      <c r="AJ186" s="161"/>
      <c r="AK186" s="149"/>
      <c r="AL186" s="158"/>
      <c r="AM186" s="161"/>
      <c r="AN186" s="149"/>
      <c r="AO186" s="160"/>
      <c r="AP186" s="161"/>
      <c r="AQ186" s="149"/>
      <c r="AR186" s="158"/>
      <c r="AS186" s="161"/>
      <c r="AT186" s="149"/>
      <c r="AU186" s="158"/>
      <c r="AV186" s="161"/>
      <c r="AW186" s="149"/>
      <c r="AX186" s="158"/>
      <c r="AY186" s="161"/>
      <c r="AZ186" s="149"/>
      <c r="BA186" s="158"/>
      <c r="BB186" s="161"/>
      <c r="BC186" s="149"/>
      <c r="BD186" s="160"/>
      <c r="BE186" s="161"/>
      <c r="BF186" s="149"/>
      <c r="BG186" s="158"/>
      <c r="BH186" s="161"/>
      <c r="BI186" s="149"/>
      <c r="BJ186" s="158"/>
      <c r="BK186" s="161"/>
      <c r="BL186" s="149"/>
      <c r="BM186" s="158"/>
      <c r="BN186" s="161"/>
      <c r="BO186" s="149"/>
      <c r="BP186" s="158"/>
      <c r="BQ186" s="161"/>
      <c r="BR186" s="149"/>
      <c r="BS186" s="158"/>
      <c r="BT186" s="161"/>
      <c r="BU186" s="149"/>
      <c r="BV186" s="158"/>
      <c r="BW186" s="161"/>
      <c r="BX186" s="149"/>
      <c r="BY186" s="158"/>
      <c r="BZ186" s="161"/>
      <c r="CA186" s="149"/>
      <c r="CB186" s="158"/>
      <c r="CC186" s="161"/>
      <c r="CD186" s="149"/>
      <c r="CE186" s="158"/>
      <c r="CF186" s="161"/>
      <c r="CG186" s="149"/>
      <c r="CH186" s="158"/>
      <c r="CI186" s="161"/>
      <c r="CJ186" s="149"/>
      <c r="CK186" s="158"/>
      <c r="CL186" s="161"/>
      <c r="CM186" s="149"/>
      <c r="CN186" s="158"/>
      <c r="CO186" s="161"/>
      <c r="CP186" s="149"/>
      <c r="CQ186" s="158"/>
      <c r="CR186" s="161"/>
      <c r="CS186" s="84"/>
    </row>
    <row r="187" spans="1:97" ht="12" customHeight="1" x14ac:dyDescent="0.2">
      <c r="A187" s="80"/>
      <c r="B187" s="160"/>
      <c r="C187" s="161"/>
      <c r="D187" s="149"/>
      <c r="E187" s="160"/>
      <c r="F187" s="161"/>
      <c r="G187" s="149"/>
      <c r="H187" s="158"/>
      <c r="I187" s="161"/>
      <c r="J187" s="149"/>
      <c r="K187" s="158"/>
      <c r="L187" s="161"/>
      <c r="M187" s="149"/>
      <c r="N187" s="158"/>
      <c r="O187" s="161"/>
      <c r="P187" s="149"/>
      <c r="Q187" s="158"/>
      <c r="R187" s="161"/>
      <c r="S187" s="149"/>
      <c r="T187" s="158"/>
      <c r="U187" s="161"/>
      <c r="V187" s="149"/>
      <c r="W187" s="158"/>
      <c r="X187" s="161"/>
      <c r="Y187" s="149"/>
      <c r="Z187" s="158"/>
      <c r="AA187" s="161"/>
      <c r="AB187" s="149"/>
      <c r="AC187" s="158"/>
      <c r="AD187" s="161"/>
      <c r="AE187" s="149"/>
      <c r="AF187" s="158"/>
      <c r="AG187" s="161"/>
      <c r="AH187" s="149"/>
      <c r="AI187" s="158"/>
      <c r="AJ187" s="161"/>
      <c r="AK187" s="149"/>
      <c r="AL187" s="158"/>
      <c r="AM187" s="161"/>
      <c r="AN187" s="149"/>
      <c r="AO187" s="160"/>
      <c r="AP187" s="161"/>
      <c r="AQ187" s="149"/>
      <c r="AR187" s="158"/>
      <c r="AS187" s="161"/>
      <c r="AT187" s="149"/>
      <c r="AU187" s="158"/>
      <c r="AV187" s="161"/>
      <c r="AW187" s="149"/>
      <c r="AX187" s="158"/>
      <c r="AY187" s="161"/>
      <c r="AZ187" s="149"/>
      <c r="BA187" s="158"/>
      <c r="BB187" s="161"/>
      <c r="BC187" s="149"/>
      <c r="BD187" s="160"/>
      <c r="BE187" s="161"/>
      <c r="BF187" s="149"/>
      <c r="BG187" s="158"/>
      <c r="BH187" s="161"/>
      <c r="BI187" s="149"/>
      <c r="BJ187" s="158"/>
      <c r="BK187" s="161"/>
      <c r="BL187" s="149"/>
      <c r="BM187" s="158"/>
      <c r="BN187" s="161"/>
      <c r="BO187" s="149"/>
      <c r="BP187" s="158"/>
      <c r="BQ187" s="161"/>
      <c r="BR187" s="149"/>
      <c r="BS187" s="158"/>
      <c r="BT187" s="161"/>
      <c r="BU187" s="149"/>
      <c r="BV187" s="158"/>
      <c r="BW187" s="161"/>
      <c r="BX187" s="149"/>
      <c r="BY187" s="158"/>
      <c r="BZ187" s="161"/>
      <c r="CA187" s="149"/>
      <c r="CB187" s="158"/>
      <c r="CC187" s="161"/>
      <c r="CD187" s="149"/>
      <c r="CE187" s="158"/>
      <c r="CF187" s="161"/>
      <c r="CG187" s="149"/>
      <c r="CH187" s="158"/>
      <c r="CI187" s="161"/>
      <c r="CJ187" s="149"/>
      <c r="CK187" s="158"/>
      <c r="CL187" s="161"/>
      <c r="CM187" s="149"/>
      <c r="CN187" s="158"/>
      <c r="CO187" s="161"/>
      <c r="CP187" s="149"/>
      <c r="CQ187" s="158"/>
      <c r="CR187" s="161"/>
      <c r="CS187" s="84"/>
    </row>
    <row r="188" spans="1:97" ht="12" customHeight="1" x14ac:dyDescent="0.2">
      <c r="A188" s="80"/>
      <c r="B188" s="160"/>
      <c r="C188" s="161"/>
      <c r="D188" s="149"/>
      <c r="E188" s="160"/>
      <c r="F188" s="161"/>
      <c r="G188" s="149"/>
      <c r="H188" s="158"/>
      <c r="I188" s="161"/>
      <c r="J188" s="149"/>
      <c r="K188" s="158"/>
      <c r="L188" s="161"/>
      <c r="M188" s="149"/>
      <c r="N188" s="158"/>
      <c r="O188" s="161"/>
      <c r="P188" s="149"/>
      <c r="Q188" s="158"/>
      <c r="R188" s="161"/>
      <c r="S188" s="149"/>
      <c r="T188" s="158"/>
      <c r="U188" s="161"/>
      <c r="V188" s="149"/>
      <c r="W188" s="158"/>
      <c r="X188" s="161"/>
      <c r="Y188" s="149"/>
      <c r="Z188" s="158"/>
      <c r="AA188" s="161"/>
      <c r="AB188" s="149"/>
      <c r="AC188" s="158"/>
      <c r="AD188" s="161"/>
      <c r="AE188" s="149"/>
      <c r="AF188" s="158"/>
      <c r="AG188" s="161"/>
      <c r="AH188" s="149"/>
      <c r="AI188" s="158"/>
      <c r="AJ188" s="161"/>
      <c r="AK188" s="149"/>
      <c r="AL188" s="158"/>
      <c r="AM188" s="161"/>
      <c r="AN188" s="149"/>
      <c r="AO188" s="160"/>
      <c r="AP188" s="161"/>
      <c r="AQ188" s="149"/>
      <c r="AR188" s="158"/>
      <c r="AS188" s="161"/>
      <c r="AT188" s="149"/>
      <c r="AU188" s="158"/>
      <c r="AV188" s="161"/>
      <c r="AW188" s="149"/>
      <c r="AX188" s="158"/>
      <c r="AY188" s="161"/>
      <c r="AZ188" s="149"/>
      <c r="BA188" s="158"/>
      <c r="BB188" s="161"/>
      <c r="BC188" s="149"/>
      <c r="BD188" s="160"/>
      <c r="BE188" s="161"/>
      <c r="BF188" s="149"/>
      <c r="BG188" s="158"/>
      <c r="BH188" s="161"/>
      <c r="BI188" s="149"/>
      <c r="BJ188" s="158"/>
      <c r="BK188" s="161"/>
      <c r="BL188" s="149"/>
      <c r="BM188" s="158"/>
      <c r="BN188" s="161"/>
      <c r="BO188" s="149"/>
      <c r="BP188" s="158"/>
      <c r="BQ188" s="161"/>
      <c r="BR188" s="149"/>
      <c r="BS188" s="158"/>
      <c r="BT188" s="161"/>
      <c r="BU188" s="149"/>
      <c r="BV188" s="158"/>
      <c r="BW188" s="161"/>
      <c r="BX188" s="149"/>
      <c r="BY188" s="158"/>
      <c r="BZ188" s="161"/>
      <c r="CA188" s="149"/>
      <c r="CB188" s="158"/>
      <c r="CC188" s="161"/>
      <c r="CD188" s="149"/>
      <c r="CE188" s="158"/>
      <c r="CF188" s="161"/>
      <c r="CG188" s="149"/>
      <c r="CH188" s="158"/>
      <c r="CI188" s="161"/>
      <c r="CJ188" s="149"/>
      <c r="CK188" s="158"/>
      <c r="CL188" s="161"/>
      <c r="CM188" s="149"/>
      <c r="CN188" s="158"/>
      <c r="CO188" s="161"/>
      <c r="CP188" s="149"/>
      <c r="CQ188" s="158"/>
      <c r="CR188" s="161"/>
      <c r="CS188" s="84"/>
    </row>
    <row r="189" spans="1:97" ht="12" customHeight="1" x14ac:dyDescent="0.2">
      <c r="A189" s="80"/>
      <c r="B189" s="160"/>
      <c r="C189" s="161"/>
      <c r="D189" s="149"/>
      <c r="E189" s="160"/>
      <c r="F189" s="161"/>
      <c r="G189" s="149"/>
      <c r="H189" s="158"/>
      <c r="I189" s="161"/>
      <c r="J189" s="149"/>
      <c r="K189" s="158"/>
      <c r="L189" s="161"/>
      <c r="M189" s="149"/>
      <c r="N189" s="158"/>
      <c r="O189" s="161"/>
      <c r="P189" s="149"/>
      <c r="Q189" s="158"/>
      <c r="R189" s="161"/>
      <c r="S189" s="149"/>
      <c r="T189" s="158"/>
      <c r="U189" s="161"/>
      <c r="V189" s="149"/>
      <c r="W189" s="158"/>
      <c r="X189" s="161"/>
      <c r="Y189" s="149"/>
      <c r="Z189" s="158"/>
      <c r="AA189" s="161"/>
      <c r="AB189" s="149"/>
      <c r="AC189" s="158"/>
      <c r="AD189" s="161"/>
      <c r="AE189" s="149"/>
      <c r="AF189" s="158"/>
      <c r="AG189" s="161"/>
      <c r="AH189" s="149"/>
      <c r="AI189" s="158"/>
      <c r="AJ189" s="161"/>
      <c r="AK189" s="149"/>
      <c r="AL189" s="158"/>
      <c r="AM189" s="161"/>
      <c r="AN189" s="149"/>
      <c r="AO189" s="160"/>
      <c r="AP189" s="161"/>
      <c r="AQ189" s="149"/>
      <c r="AR189" s="158"/>
      <c r="AS189" s="161"/>
      <c r="AT189" s="149"/>
      <c r="AU189" s="158"/>
      <c r="AV189" s="161"/>
      <c r="AW189" s="149"/>
      <c r="AX189" s="158"/>
      <c r="AY189" s="161"/>
      <c r="AZ189" s="149"/>
      <c r="BA189" s="158"/>
      <c r="BB189" s="161"/>
      <c r="BC189" s="149"/>
      <c r="BD189" s="160"/>
      <c r="BE189" s="161"/>
      <c r="BF189" s="149"/>
      <c r="BG189" s="158"/>
      <c r="BH189" s="161"/>
      <c r="BI189" s="149"/>
      <c r="BJ189" s="158"/>
      <c r="BK189" s="161"/>
      <c r="BL189" s="149"/>
      <c r="BM189" s="158"/>
      <c r="BN189" s="161"/>
      <c r="BO189" s="149"/>
      <c r="BP189" s="158"/>
      <c r="BQ189" s="161"/>
      <c r="BR189" s="149"/>
      <c r="BS189" s="158"/>
      <c r="BT189" s="161"/>
      <c r="BU189" s="149"/>
      <c r="BV189" s="158"/>
      <c r="BW189" s="161"/>
      <c r="BX189" s="149"/>
      <c r="BY189" s="158"/>
      <c r="BZ189" s="161"/>
      <c r="CA189" s="149"/>
      <c r="CB189" s="158"/>
      <c r="CC189" s="161"/>
      <c r="CD189" s="149"/>
      <c r="CE189" s="158"/>
      <c r="CF189" s="161"/>
      <c r="CG189" s="149"/>
      <c r="CH189" s="158"/>
      <c r="CI189" s="161"/>
      <c r="CJ189" s="149"/>
      <c r="CK189" s="158"/>
      <c r="CL189" s="161"/>
      <c r="CM189" s="149"/>
      <c r="CN189" s="158"/>
      <c r="CO189" s="161"/>
      <c r="CP189" s="149"/>
      <c r="CQ189" s="158"/>
      <c r="CR189" s="161"/>
      <c r="CS189" s="84"/>
    </row>
    <row r="190" spans="1:97" ht="12" customHeight="1" x14ac:dyDescent="0.2">
      <c r="A190" s="80"/>
      <c r="B190" s="160"/>
      <c r="C190" s="161"/>
      <c r="D190" s="149"/>
      <c r="E190" s="160"/>
      <c r="F190" s="161"/>
      <c r="G190" s="149"/>
      <c r="H190" s="158"/>
      <c r="I190" s="161"/>
      <c r="J190" s="149"/>
      <c r="K190" s="158"/>
      <c r="L190" s="161"/>
      <c r="M190" s="149"/>
      <c r="N190" s="158"/>
      <c r="O190" s="161"/>
      <c r="P190" s="149"/>
      <c r="Q190" s="158"/>
      <c r="R190" s="161"/>
      <c r="S190" s="149"/>
      <c r="T190" s="158"/>
      <c r="U190" s="161"/>
      <c r="V190" s="149"/>
      <c r="W190" s="158"/>
      <c r="X190" s="161"/>
      <c r="Y190" s="149"/>
      <c r="Z190" s="158"/>
      <c r="AA190" s="161"/>
      <c r="AB190" s="149"/>
      <c r="AC190" s="158"/>
      <c r="AD190" s="161"/>
      <c r="AE190" s="149"/>
      <c r="AF190" s="158"/>
      <c r="AG190" s="161"/>
      <c r="AH190" s="149"/>
      <c r="AI190" s="158"/>
      <c r="AJ190" s="161"/>
      <c r="AK190" s="149"/>
      <c r="AL190" s="158"/>
      <c r="AM190" s="161"/>
      <c r="AN190" s="149"/>
      <c r="AO190" s="160"/>
      <c r="AP190" s="161"/>
      <c r="AQ190" s="149"/>
      <c r="AR190" s="158"/>
      <c r="AS190" s="161"/>
      <c r="AT190" s="149"/>
      <c r="AU190" s="158"/>
      <c r="AV190" s="161"/>
      <c r="AW190" s="149"/>
      <c r="AX190" s="158"/>
      <c r="AY190" s="161"/>
      <c r="AZ190" s="149"/>
      <c r="BA190" s="158"/>
      <c r="BB190" s="161"/>
      <c r="BC190" s="149"/>
      <c r="BD190" s="160"/>
      <c r="BE190" s="161"/>
      <c r="BF190" s="149"/>
      <c r="BG190" s="158"/>
      <c r="BH190" s="161"/>
      <c r="BI190" s="149"/>
      <c r="BJ190" s="158"/>
      <c r="BK190" s="161"/>
      <c r="BL190" s="149"/>
      <c r="BM190" s="158"/>
      <c r="BN190" s="161"/>
      <c r="BO190" s="149"/>
      <c r="BP190" s="158"/>
      <c r="BQ190" s="161"/>
      <c r="BR190" s="149"/>
      <c r="BS190" s="158"/>
      <c r="BT190" s="161"/>
      <c r="BU190" s="149"/>
      <c r="BV190" s="158"/>
      <c r="BW190" s="161"/>
      <c r="BX190" s="149"/>
      <c r="BY190" s="158"/>
      <c r="BZ190" s="161"/>
      <c r="CA190" s="149"/>
      <c r="CB190" s="158"/>
      <c r="CC190" s="161"/>
      <c r="CD190" s="149"/>
      <c r="CE190" s="158"/>
      <c r="CF190" s="161"/>
      <c r="CG190" s="149"/>
      <c r="CH190" s="158"/>
      <c r="CI190" s="161"/>
      <c r="CJ190" s="149"/>
      <c r="CK190" s="158"/>
      <c r="CL190" s="161"/>
      <c r="CM190" s="149"/>
      <c r="CN190" s="158"/>
      <c r="CO190" s="161"/>
      <c r="CP190" s="149"/>
      <c r="CQ190" s="158"/>
      <c r="CR190" s="161"/>
      <c r="CS190" s="84"/>
    </row>
    <row r="191" spans="1:97" ht="12" customHeight="1" x14ac:dyDescent="0.2">
      <c r="A191" s="80"/>
      <c r="B191" s="160"/>
      <c r="C191" s="161"/>
      <c r="D191" s="149"/>
      <c r="E191" s="160"/>
      <c r="F191" s="161"/>
      <c r="G191" s="149"/>
      <c r="H191" s="158"/>
      <c r="I191" s="161"/>
      <c r="J191" s="149"/>
      <c r="K191" s="158"/>
      <c r="L191" s="161"/>
      <c r="M191" s="149"/>
      <c r="N191" s="158"/>
      <c r="O191" s="161"/>
      <c r="P191" s="149"/>
      <c r="Q191" s="158"/>
      <c r="R191" s="161"/>
      <c r="S191" s="149"/>
      <c r="T191" s="158"/>
      <c r="U191" s="161"/>
      <c r="V191" s="149"/>
      <c r="W191" s="158"/>
      <c r="X191" s="161"/>
      <c r="Y191" s="149"/>
      <c r="Z191" s="158"/>
      <c r="AA191" s="161"/>
      <c r="AB191" s="149"/>
      <c r="AC191" s="158"/>
      <c r="AD191" s="161"/>
      <c r="AE191" s="149"/>
      <c r="AF191" s="158"/>
      <c r="AG191" s="161"/>
      <c r="AH191" s="149"/>
      <c r="AI191" s="158"/>
      <c r="AJ191" s="161"/>
      <c r="AK191" s="149"/>
      <c r="AL191" s="158"/>
      <c r="AM191" s="161"/>
      <c r="AN191" s="149"/>
      <c r="AO191" s="160"/>
      <c r="AP191" s="161"/>
      <c r="AQ191" s="149"/>
      <c r="AR191" s="158"/>
      <c r="AS191" s="161"/>
      <c r="AT191" s="149"/>
      <c r="AU191" s="158"/>
      <c r="AV191" s="161"/>
      <c r="AW191" s="149"/>
      <c r="AX191" s="158"/>
      <c r="AY191" s="161"/>
      <c r="AZ191" s="149"/>
      <c r="BA191" s="158"/>
      <c r="BB191" s="161"/>
      <c r="BC191" s="149"/>
      <c r="BD191" s="160"/>
      <c r="BE191" s="161"/>
      <c r="BF191" s="149"/>
      <c r="BG191" s="158"/>
      <c r="BH191" s="161"/>
      <c r="BI191" s="149"/>
      <c r="BJ191" s="158"/>
      <c r="BK191" s="161"/>
      <c r="BL191" s="149"/>
      <c r="BM191" s="158"/>
      <c r="BN191" s="161"/>
      <c r="BO191" s="149"/>
      <c r="BP191" s="158"/>
      <c r="BQ191" s="161"/>
      <c r="BR191" s="149"/>
      <c r="BS191" s="158"/>
      <c r="BT191" s="161"/>
      <c r="BU191" s="149"/>
      <c r="BV191" s="158"/>
      <c r="BW191" s="161"/>
      <c r="BX191" s="149"/>
      <c r="BY191" s="158"/>
      <c r="BZ191" s="161"/>
      <c r="CA191" s="149"/>
      <c r="CB191" s="158"/>
      <c r="CC191" s="161"/>
      <c r="CD191" s="149"/>
      <c r="CE191" s="158"/>
      <c r="CF191" s="161"/>
      <c r="CG191" s="149"/>
      <c r="CH191" s="158"/>
      <c r="CI191" s="161"/>
      <c r="CJ191" s="149"/>
      <c r="CK191" s="158"/>
      <c r="CL191" s="161"/>
      <c r="CM191" s="149"/>
      <c r="CN191" s="158"/>
      <c r="CO191" s="161"/>
      <c r="CP191" s="149"/>
      <c r="CQ191" s="158"/>
      <c r="CR191" s="161"/>
      <c r="CS191" s="84"/>
    </row>
    <row r="192" spans="1:97" ht="12" customHeight="1" x14ac:dyDescent="0.2">
      <c r="A192" s="80"/>
      <c r="B192" s="160"/>
      <c r="C192" s="161"/>
      <c r="D192" s="149"/>
      <c r="E192" s="160"/>
      <c r="F192" s="161"/>
      <c r="G192" s="149"/>
      <c r="H192" s="158"/>
      <c r="I192" s="161"/>
      <c r="J192" s="149"/>
      <c r="K192" s="158"/>
      <c r="L192" s="161"/>
      <c r="M192" s="149"/>
      <c r="N192" s="158"/>
      <c r="O192" s="161"/>
      <c r="P192" s="149"/>
      <c r="Q192" s="158"/>
      <c r="R192" s="161"/>
      <c r="S192" s="149"/>
      <c r="T192" s="158"/>
      <c r="U192" s="161"/>
      <c r="V192" s="149"/>
      <c r="W192" s="158"/>
      <c r="X192" s="161"/>
      <c r="Y192" s="149"/>
      <c r="Z192" s="158"/>
      <c r="AA192" s="161"/>
      <c r="AB192" s="149"/>
      <c r="AC192" s="158"/>
      <c r="AD192" s="161"/>
      <c r="AE192" s="149"/>
      <c r="AF192" s="158"/>
      <c r="AG192" s="161"/>
      <c r="AH192" s="149"/>
      <c r="AI192" s="158"/>
      <c r="AJ192" s="161"/>
      <c r="AK192" s="149"/>
      <c r="AL192" s="158"/>
      <c r="AM192" s="161"/>
      <c r="AN192" s="149"/>
      <c r="AO192" s="160"/>
      <c r="AP192" s="161"/>
      <c r="AQ192" s="149"/>
      <c r="AR192" s="158"/>
      <c r="AS192" s="161"/>
      <c r="AT192" s="149"/>
      <c r="AU192" s="158"/>
      <c r="AV192" s="161"/>
      <c r="AW192" s="149"/>
      <c r="AX192" s="158"/>
      <c r="AY192" s="161"/>
      <c r="AZ192" s="149"/>
      <c r="BA192" s="158"/>
      <c r="BB192" s="161"/>
      <c r="BC192" s="149"/>
      <c r="BD192" s="160"/>
      <c r="BE192" s="161"/>
      <c r="BF192" s="149"/>
      <c r="BG192" s="158"/>
      <c r="BH192" s="161"/>
      <c r="BI192" s="149"/>
      <c r="BJ192" s="158"/>
      <c r="BK192" s="161"/>
      <c r="BL192" s="149"/>
      <c r="BM192" s="158"/>
      <c r="BN192" s="161"/>
      <c r="BO192" s="149"/>
      <c r="BP192" s="158"/>
      <c r="BQ192" s="161"/>
      <c r="BR192" s="149"/>
      <c r="BS192" s="158"/>
      <c r="BT192" s="161"/>
      <c r="BU192" s="149"/>
      <c r="BV192" s="158"/>
      <c r="BW192" s="161"/>
      <c r="BX192" s="149"/>
      <c r="BY192" s="158"/>
      <c r="BZ192" s="161"/>
      <c r="CA192" s="149"/>
      <c r="CB192" s="158"/>
      <c r="CC192" s="161"/>
      <c r="CD192" s="149"/>
      <c r="CE192" s="158"/>
      <c r="CF192" s="161"/>
      <c r="CG192" s="149"/>
      <c r="CH192" s="158"/>
      <c r="CI192" s="161"/>
      <c r="CJ192" s="149"/>
      <c r="CK192" s="158"/>
      <c r="CL192" s="161"/>
      <c r="CM192" s="149"/>
      <c r="CN192" s="158"/>
      <c r="CO192" s="161"/>
      <c r="CP192" s="149"/>
      <c r="CQ192" s="158"/>
      <c r="CR192" s="161"/>
      <c r="CS192" s="84"/>
    </row>
    <row r="193" spans="1:97" ht="12" customHeight="1" x14ac:dyDescent="0.2">
      <c r="A193" s="80"/>
      <c r="B193" s="160"/>
      <c r="C193" s="161"/>
      <c r="D193" s="149"/>
      <c r="E193" s="160"/>
      <c r="F193" s="161"/>
      <c r="G193" s="149"/>
      <c r="H193" s="158"/>
      <c r="I193" s="161"/>
      <c r="J193" s="149"/>
      <c r="K193" s="158"/>
      <c r="L193" s="161"/>
      <c r="M193" s="149"/>
      <c r="N193" s="158"/>
      <c r="O193" s="161"/>
      <c r="P193" s="149"/>
      <c r="Q193" s="158"/>
      <c r="R193" s="161"/>
      <c r="S193" s="149"/>
      <c r="T193" s="158"/>
      <c r="U193" s="161"/>
      <c r="V193" s="149"/>
      <c r="W193" s="158"/>
      <c r="X193" s="161"/>
      <c r="Y193" s="149"/>
      <c r="Z193" s="158"/>
      <c r="AA193" s="161"/>
      <c r="AB193" s="149"/>
      <c r="AC193" s="158"/>
      <c r="AD193" s="161"/>
      <c r="AE193" s="149"/>
      <c r="AF193" s="158"/>
      <c r="AG193" s="161"/>
      <c r="AH193" s="149"/>
      <c r="AI193" s="158"/>
      <c r="AJ193" s="161"/>
      <c r="AK193" s="149"/>
      <c r="AL193" s="158"/>
      <c r="AM193" s="161"/>
      <c r="AN193" s="149"/>
      <c r="AO193" s="160"/>
      <c r="AP193" s="161"/>
      <c r="AQ193" s="149"/>
      <c r="AR193" s="158"/>
      <c r="AS193" s="161"/>
      <c r="AT193" s="149"/>
      <c r="AU193" s="158"/>
      <c r="AV193" s="161"/>
      <c r="AW193" s="149"/>
      <c r="AX193" s="158"/>
      <c r="AY193" s="161"/>
      <c r="AZ193" s="149"/>
      <c r="BA193" s="158"/>
      <c r="BB193" s="161"/>
      <c r="BC193" s="149"/>
      <c r="BD193" s="160"/>
      <c r="BE193" s="161"/>
      <c r="BF193" s="149"/>
      <c r="BG193" s="158"/>
      <c r="BH193" s="161"/>
      <c r="BI193" s="149"/>
      <c r="BJ193" s="158"/>
      <c r="BK193" s="161"/>
      <c r="BL193" s="149"/>
      <c r="BM193" s="158"/>
      <c r="BN193" s="161"/>
      <c r="BO193" s="149"/>
      <c r="BP193" s="158"/>
      <c r="BQ193" s="161"/>
      <c r="BR193" s="149"/>
      <c r="BS193" s="158"/>
      <c r="BT193" s="161"/>
      <c r="BU193" s="149"/>
      <c r="BV193" s="158"/>
      <c r="BW193" s="161"/>
      <c r="BX193" s="149"/>
      <c r="BY193" s="158"/>
      <c r="BZ193" s="161"/>
      <c r="CA193" s="149"/>
      <c r="CB193" s="158"/>
      <c r="CC193" s="161"/>
      <c r="CD193" s="149"/>
      <c r="CE193" s="158"/>
      <c r="CF193" s="161"/>
      <c r="CG193" s="149"/>
      <c r="CH193" s="158"/>
      <c r="CI193" s="161"/>
      <c r="CJ193" s="149"/>
      <c r="CK193" s="158"/>
      <c r="CL193" s="161"/>
      <c r="CM193" s="149"/>
      <c r="CN193" s="158"/>
      <c r="CO193" s="161"/>
      <c r="CP193" s="149"/>
      <c r="CQ193" s="158"/>
      <c r="CR193" s="161"/>
      <c r="CS193" s="84"/>
    </row>
    <row r="194" spans="1:97" ht="12" customHeight="1" x14ac:dyDescent="0.2">
      <c r="A194" s="80"/>
      <c r="B194" s="160"/>
      <c r="C194" s="161"/>
      <c r="D194" s="149"/>
      <c r="E194" s="160"/>
      <c r="F194" s="161"/>
      <c r="G194" s="149"/>
      <c r="H194" s="158"/>
      <c r="I194" s="161"/>
      <c r="J194" s="149"/>
      <c r="K194" s="158"/>
      <c r="L194" s="161"/>
      <c r="M194" s="149"/>
      <c r="N194" s="158"/>
      <c r="O194" s="161"/>
      <c r="P194" s="149"/>
      <c r="Q194" s="158"/>
      <c r="R194" s="161"/>
      <c r="S194" s="149"/>
      <c r="T194" s="158"/>
      <c r="U194" s="161"/>
      <c r="V194" s="149"/>
      <c r="W194" s="158"/>
      <c r="X194" s="161"/>
      <c r="Y194" s="149"/>
      <c r="Z194" s="158"/>
      <c r="AA194" s="161"/>
      <c r="AB194" s="149"/>
      <c r="AC194" s="158"/>
      <c r="AD194" s="161"/>
      <c r="AE194" s="149"/>
      <c r="AF194" s="158"/>
      <c r="AG194" s="161"/>
      <c r="AH194" s="149"/>
      <c r="AI194" s="158"/>
      <c r="AJ194" s="161"/>
      <c r="AK194" s="149"/>
      <c r="AL194" s="158"/>
      <c r="AM194" s="161"/>
      <c r="AN194" s="149"/>
      <c r="AO194" s="160"/>
      <c r="AP194" s="161"/>
      <c r="AQ194" s="149"/>
      <c r="AR194" s="158"/>
      <c r="AS194" s="161"/>
      <c r="AT194" s="149"/>
      <c r="AU194" s="158"/>
      <c r="AV194" s="161"/>
      <c r="AW194" s="149"/>
      <c r="AX194" s="158"/>
      <c r="AY194" s="161"/>
      <c r="AZ194" s="149"/>
      <c r="BA194" s="158"/>
      <c r="BB194" s="161"/>
      <c r="BC194" s="149"/>
      <c r="BD194" s="160"/>
      <c r="BE194" s="161"/>
      <c r="BF194" s="149"/>
      <c r="BG194" s="158"/>
      <c r="BH194" s="161"/>
      <c r="BI194" s="149"/>
      <c r="BJ194" s="158"/>
      <c r="BK194" s="161"/>
      <c r="BL194" s="149"/>
      <c r="BM194" s="158"/>
      <c r="BN194" s="161"/>
      <c r="BO194" s="149"/>
      <c r="BP194" s="158"/>
      <c r="BQ194" s="161"/>
      <c r="BR194" s="149"/>
      <c r="BS194" s="158"/>
      <c r="BT194" s="161"/>
      <c r="BU194" s="149"/>
      <c r="BV194" s="158"/>
      <c r="BW194" s="161"/>
      <c r="BX194" s="149"/>
      <c r="BY194" s="158"/>
      <c r="BZ194" s="161"/>
      <c r="CA194" s="149"/>
      <c r="CB194" s="158"/>
      <c r="CC194" s="161"/>
      <c r="CD194" s="149"/>
      <c r="CE194" s="158"/>
      <c r="CF194" s="161"/>
      <c r="CG194" s="149"/>
      <c r="CH194" s="158"/>
      <c r="CI194" s="161"/>
      <c r="CJ194" s="149"/>
      <c r="CK194" s="158"/>
      <c r="CL194" s="161"/>
      <c r="CM194" s="149"/>
      <c r="CN194" s="158"/>
      <c r="CO194" s="161"/>
      <c r="CP194" s="149"/>
      <c r="CQ194" s="158"/>
      <c r="CR194" s="161"/>
      <c r="CS194" s="84"/>
    </row>
    <row r="195" spans="1:97" ht="12" customHeight="1" x14ac:dyDescent="0.2">
      <c r="A195" s="80"/>
      <c r="B195" s="160"/>
      <c r="C195" s="161"/>
      <c r="D195" s="149"/>
      <c r="E195" s="160"/>
      <c r="F195" s="161"/>
      <c r="G195" s="149"/>
      <c r="H195" s="158"/>
      <c r="I195" s="161"/>
      <c r="J195" s="149"/>
      <c r="K195" s="158"/>
      <c r="L195" s="161"/>
      <c r="M195" s="149"/>
      <c r="N195" s="158"/>
      <c r="O195" s="161"/>
      <c r="P195" s="149"/>
      <c r="Q195" s="158"/>
      <c r="R195" s="161"/>
      <c r="S195" s="149"/>
      <c r="T195" s="158"/>
      <c r="U195" s="161"/>
      <c r="V195" s="149"/>
      <c r="W195" s="158"/>
      <c r="X195" s="161"/>
      <c r="Y195" s="149"/>
      <c r="Z195" s="158"/>
      <c r="AA195" s="161"/>
      <c r="AB195" s="149"/>
      <c r="AC195" s="158"/>
      <c r="AD195" s="161"/>
      <c r="AE195" s="149"/>
      <c r="AF195" s="158"/>
      <c r="AG195" s="161"/>
      <c r="AH195" s="149"/>
      <c r="AI195" s="158"/>
      <c r="AJ195" s="161"/>
      <c r="AK195" s="149"/>
      <c r="AL195" s="158"/>
      <c r="AM195" s="161"/>
      <c r="AN195" s="149"/>
      <c r="AO195" s="160"/>
      <c r="AP195" s="161"/>
      <c r="AQ195" s="149"/>
      <c r="AR195" s="158"/>
      <c r="AS195" s="161"/>
      <c r="AT195" s="149"/>
      <c r="AU195" s="158"/>
      <c r="AV195" s="161"/>
      <c r="AW195" s="149"/>
      <c r="AX195" s="158"/>
      <c r="AY195" s="161"/>
      <c r="AZ195" s="149"/>
      <c r="BA195" s="158"/>
      <c r="BB195" s="161"/>
      <c r="BC195" s="149"/>
      <c r="BD195" s="160"/>
      <c r="BE195" s="161"/>
      <c r="BF195" s="149"/>
      <c r="BG195" s="158"/>
      <c r="BH195" s="161"/>
      <c r="BI195" s="149"/>
      <c r="BJ195" s="158"/>
      <c r="BK195" s="161"/>
      <c r="BL195" s="149"/>
      <c r="BM195" s="158"/>
      <c r="BN195" s="161"/>
      <c r="BO195" s="149"/>
      <c r="BP195" s="158"/>
      <c r="BQ195" s="161"/>
      <c r="BR195" s="149"/>
      <c r="BS195" s="158"/>
      <c r="BT195" s="161"/>
      <c r="BU195" s="149"/>
      <c r="BV195" s="158"/>
      <c r="BW195" s="161"/>
      <c r="BX195" s="149"/>
      <c r="BY195" s="158"/>
      <c r="BZ195" s="161"/>
      <c r="CA195" s="149"/>
      <c r="CB195" s="158"/>
      <c r="CC195" s="161"/>
      <c r="CD195" s="149"/>
      <c r="CE195" s="158"/>
      <c r="CF195" s="161"/>
      <c r="CG195" s="149"/>
      <c r="CH195" s="158"/>
      <c r="CI195" s="161"/>
      <c r="CJ195" s="149"/>
      <c r="CK195" s="158"/>
      <c r="CL195" s="161"/>
      <c r="CM195" s="149"/>
      <c r="CN195" s="158"/>
      <c r="CO195" s="161"/>
      <c r="CP195" s="149"/>
      <c r="CQ195" s="158"/>
      <c r="CR195" s="161"/>
      <c r="CS195" s="84"/>
    </row>
    <row r="196" spans="1:97" ht="12" customHeight="1" x14ac:dyDescent="0.2">
      <c r="A196" s="80"/>
      <c r="B196" s="160"/>
      <c r="C196" s="161"/>
      <c r="D196" s="149"/>
      <c r="E196" s="160"/>
      <c r="F196" s="161"/>
      <c r="G196" s="149"/>
      <c r="H196" s="158"/>
      <c r="I196" s="161"/>
      <c r="J196" s="149"/>
      <c r="K196" s="158"/>
      <c r="L196" s="161"/>
      <c r="M196" s="149"/>
      <c r="N196" s="158"/>
      <c r="O196" s="161"/>
      <c r="P196" s="149"/>
      <c r="Q196" s="158"/>
      <c r="R196" s="161"/>
      <c r="S196" s="149"/>
      <c r="T196" s="158"/>
      <c r="U196" s="161"/>
      <c r="V196" s="149"/>
      <c r="W196" s="158"/>
      <c r="X196" s="161"/>
      <c r="Y196" s="149"/>
      <c r="Z196" s="158"/>
      <c r="AA196" s="161"/>
      <c r="AB196" s="149"/>
      <c r="AC196" s="158"/>
      <c r="AD196" s="161"/>
      <c r="AE196" s="149"/>
      <c r="AF196" s="158"/>
      <c r="AG196" s="161"/>
      <c r="AH196" s="149"/>
      <c r="AI196" s="158"/>
      <c r="AJ196" s="161"/>
      <c r="AK196" s="149"/>
      <c r="AL196" s="158"/>
      <c r="AM196" s="161"/>
      <c r="AN196" s="149"/>
      <c r="AO196" s="160"/>
      <c r="AP196" s="161"/>
      <c r="AQ196" s="149"/>
      <c r="AR196" s="158"/>
      <c r="AS196" s="161"/>
      <c r="AT196" s="149"/>
      <c r="AU196" s="158"/>
      <c r="AV196" s="161"/>
      <c r="AW196" s="149"/>
      <c r="AX196" s="158"/>
      <c r="AY196" s="161"/>
      <c r="AZ196" s="149"/>
      <c r="BA196" s="158"/>
      <c r="BB196" s="161"/>
      <c r="BC196" s="149"/>
      <c r="BD196" s="160"/>
      <c r="BE196" s="161"/>
      <c r="BF196" s="149"/>
      <c r="BG196" s="158"/>
      <c r="BH196" s="161"/>
      <c r="BI196" s="149"/>
      <c r="BJ196" s="158"/>
      <c r="BK196" s="161"/>
      <c r="BL196" s="149"/>
      <c r="BM196" s="158"/>
      <c r="BN196" s="161"/>
      <c r="BO196" s="149"/>
      <c r="BP196" s="158"/>
      <c r="BQ196" s="161"/>
      <c r="BR196" s="149"/>
      <c r="BS196" s="158"/>
      <c r="BT196" s="161"/>
      <c r="BU196" s="149"/>
      <c r="BV196" s="158"/>
      <c r="BW196" s="161"/>
      <c r="BX196" s="149"/>
      <c r="BY196" s="158"/>
      <c r="BZ196" s="161"/>
      <c r="CA196" s="149"/>
      <c r="CB196" s="158"/>
      <c r="CC196" s="161"/>
      <c r="CD196" s="149"/>
      <c r="CE196" s="158"/>
      <c r="CF196" s="161"/>
      <c r="CG196" s="149"/>
      <c r="CH196" s="158"/>
      <c r="CI196" s="161"/>
      <c r="CJ196" s="149"/>
      <c r="CK196" s="158"/>
      <c r="CL196" s="161"/>
      <c r="CM196" s="149"/>
      <c r="CN196" s="158"/>
      <c r="CO196" s="161"/>
      <c r="CP196" s="149"/>
      <c r="CQ196" s="158"/>
      <c r="CR196" s="161"/>
      <c r="CS196" s="84"/>
    </row>
    <row r="197" spans="1:97" ht="12" customHeight="1" x14ac:dyDescent="0.2">
      <c r="A197" s="80"/>
      <c r="B197" s="160"/>
      <c r="C197" s="161"/>
      <c r="D197" s="149"/>
      <c r="E197" s="160"/>
      <c r="F197" s="161"/>
      <c r="G197" s="149"/>
      <c r="H197" s="158"/>
      <c r="I197" s="161"/>
      <c r="J197" s="149"/>
      <c r="K197" s="158"/>
      <c r="L197" s="161"/>
      <c r="M197" s="149"/>
      <c r="N197" s="158"/>
      <c r="O197" s="161"/>
      <c r="P197" s="149"/>
      <c r="Q197" s="158"/>
      <c r="R197" s="161"/>
      <c r="S197" s="149"/>
      <c r="T197" s="158"/>
      <c r="U197" s="161"/>
      <c r="V197" s="149"/>
      <c r="W197" s="158"/>
      <c r="X197" s="161"/>
      <c r="Y197" s="149"/>
      <c r="Z197" s="158"/>
      <c r="AA197" s="161"/>
      <c r="AB197" s="149"/>
      <c r="AC197" s="158"/>
      <c r="AD197" s="161"/>
      <c r="AE197" s="149"/>
      <c r="AF197" s="158"/>
      <c r="AG197" s="161"/>
      <c r="AH197" s="149"/>
      <c r="AI197" s="158"/>
      <c r="AJ197" s="161"/>
      <c r="AK197" s="149"/>
      <c r="AL197" s="158"/>
      <c r="AM197" s="161"/>
      <c r="AN197" s="149"/>
      <c r="AO197" s="160"/>
      <c r="AP197" s="161"/>
      <c r="AQ197" s="149"/>
      <c r="AR197" s="158"/>
      <c r="AS197" s="161"/>
      <c r="AT197" s="149"/>
      <c r="AU197" s="158"/>
      <c r="AV197" s="161"/>
      <c r="AW197" s="149"/>
      <c r="AX197" s="158"/>
      <c r="AY197" s="161"/>
      <c r="AZ197" s="149"/>
      <c r="BA197" s="158"/>
      <c r="BB197" s="161"/>
      <c r="BC197" s="149"/>
      <c r="BD197" s="160"/>
      <c r="BE197" s="161"/>
      <c r="BF197" s="149"/>
      <c r="BG197" s="158"/>
      <c r="BH197" s="161"/>
      <c r="BI197" s="149"/>
      <c r="BJ197" s="158"/>
      <c r="BK197" s="161"/>
      <c r="BL197" s="149"/>
      <c r="BM197" s="158"/>
      <c r="BN197" s="161"/>
      <c r="BO197" s="149"/>
      <c r="BP197" s="158"/>
      <c r="BQ197" s="161"/>
      <c r="BR197" s="149"/>
      <c r="BS197" s="158"/>
      <c r="BT197" s="161"/>
      <c r="BU197" s="149"/>
      <c r="BV197" s="158"/>
      <c r="BW197" s="161"/>
      <c r="BX197" s="149"/>
      <c r="BY197" s="158"/>
      <c r="BZ197" s="161"/>
      <c r="CA197" s="149"/>
      <c r="CB197" s="158"/>
      <c r="CC197" s="161"/>
      <c r="CD197" s="149"/>
      <c r="CE197" s="158"/>
      <c r="CF197" s="161"/>
      <c r="CG197" s="149"/>
      <c r="CH197" s="158"/>
      <c r="CI197" s="161"/>
      <c r="CJ197" s="149"/>
      <c r="CK197" s="158"/>
      <c r="CL197" s="161"/>
      <c r="CM197" s="149"/>
      <c r="CN197" s="158"/>
      <c r="CO197" s="161"/>
      <c r="CP197" s="149"/>
      <c r="CQ197" s="158"/>
      <c r="CR197" s="161"/>
      <c r="CS197" s="84"/>
    </row>
    <row r="198" spans="1:97" ht="12" customHeight="1" x14ac:dyDescent="0.2">
      <c r="A198" s="80"/>
      <c r="B198" s="160"/>
      <c r="C198" s="161"/>
      <c r="D198" s="149"/>
      <c r="E198" s="160"/>
      <c r="F198" s="161"/>
      <c r="G198" s="149"/>
      <c r="H198" s="158"/>
      <c r="I198" s="161"/>
      <c r="J198" s="149"/>
      <c r="K198" s="158"/>
      <c r="L198" s="161"/>
      <c r="M198" s="149"/>
      <c r="N198" s="158"/>
      <c r="O198" s="161"/>
      <c r="P198" s="149"/>
      <c r="Q198" s="158"/>
      <c r="R198" s="161"/>
      <c r="S198" s="149"/>
      <c r="T198" s="158"/>
      <c r="U198" s="161"/>
      <c r="V198" s="149"/>
      <c r="W198" s="158"/>
      <c r="X198" s="161"/>
      <c r="Y198" s="149"/>
      <c r="Z198" s="158"/>
      <c r="AA198" s="161"/>
      <c r="AB198" s="149"/>
      <c r="AC198" s="158"/>
      <c r="AD198" s="161"/>
      <c r="AE198" s="149"/>
      <c r="AF198" s="158"/>
      <c r="AG198" s="161"/>
      <c r="AH198" s="149"/>
      <c r="AI198" s="158"/>
      <c r="AJ198" s="161"/>
      <c r="AK198" s="149"/>
      <c r="AL198" s="158"/>
      <c r="AM198" s="161"/>
      <c r="AN198" s="149"/>
      <c r="AO198" s="160"/>
      <c r="AP198" s="161"/>
      <c r="AQ198" s="149"/>
      <c r="AR198" s="158"/>
      <c r="AS198" s="161"/>
      <c r="AT198" s="149"/>
      <c r="AU198" s="158"/>
      <c r="AV198" s="161"/>
      <c r="AW198" s="149"/>
      <c r="AX198" s="158"/>
      <c r="AY198" s="161"/>
      <c r="AZ198" s="149"/>
      <c r="BA198" s="158"/>
      <c r="BB198" s="161"/>
      <c r="BC198" s="149"/>
      <c r="BD198" s="160"/>
      <c r="BE198" s="161"/>
      <c r="BF198" s="149"/>
      <c r="BG198" s="158"/>
      <c r="BH198" s="161"/>
      <c r="BI198" s="149"/>
      <c r="BJ198" s="158"/>
      <c r="BK198" s="161"/>
      <c r="BL198" s="149"/>
      <c r="BM198" s="158"/>
      <c r="BN198" s="161"/>
      <c r="BO198" s="149"/>
      <c r="BP198" s="158"/>
      <c r="BQ198" s="161"/>
      <c r="BR198" s="149"/>
      <c r="BS198" s="158"/>
      <c r="BT198" s="161"/>
      <c r="BU198" s="149"/>
      <c r="BV198" s="158"/>
      <c r="BW198" s="161"/>
      <c r="BX198" s="149"/>
      <c r="BY198" s="158"/>
      <c r="BZ198" s="161"/>
      <c r="CA198" s="149"/>
      <c r="CB198" s="158"/>
      <c r="CC198" s="161"/>
      <c r="CD198" s="149"/>
      <c r="CE198" s="158"/>
      <c r="CF198" s="161"/>
      <c r="CG198" s="149"/>
      <c r="CH198" s="158"/>
      <c r="CI198" s="161"/>
      <c r="CJ198" s="149"/>
      <c r="CK198" s="158"/>
      <c r="CL198" s="161"/>
      <c r="CM198" s="149"/>
      <c r="CN198" s="158"/>
      <c r="CO198" s="161"/>
      <c r="CP198" s="149"/>
      <c r="CQ198" s="158"/>
      <c r="CR198" s="161"/>
      <c r="CS198" s="84"/>
    </row>
    <row r="199" spans="1:97" ht="12" customHeight="1" x14ac:dyDescent="0.2">
      <c r="A199" s="80"/>
      <c r="B199" s="160"/>
      <c r="C199" s="161"/>
      <c r="D199" s="149"/>
      <c r="E199" s="160"/>
      <c r="F199" s="161"/>
      <c r="G199" s="149"/>
      <c r="H199" s="158"/>
      <c r="I199" s="161"/>
      <c r="J199" s="149"/>
      <c r="K199" s="158"/>
      <c r="L199" s="161"/>
      <c r="M199" s="149"/>
      <c r="N199" s="158"/>
      <c r="O199" s="161"/>
      <c r="P199" s="149"/>
      <c r="Q199" s="158"/>
      <c r="R199" s="161"/>
      <c r="S199" s="149"/>
      <c r="T199" s="158"/>
      <c r="U199" s="161"/>
      <c r="V199" s="149"/>
      <c r="W199" s="158"/>
      <c r="X199" s="161"/>
      <c r="Y199" s="149"/>
      <c r="Z199" s="158"/>
      <c r="AA199" s="161"/>
      <c r="AB199" s="149"/>
      <c r="AC199" s="158"/>
      <c r="AD199" s="161"/>
      <c r="AE199" s="149"/>
      <c r="AF199" s="158"/>
      <c r="AG199" s="161"/>
      <c r="AH199" s="149"/>
      <c r="AI199" s="158"/>
      <c r="AJ199" s="161"/>
      <c r="AK199" s="149"/>
      <c r="AL199" s="158"/>
      <c r="AM199" s="161"/>
      <c r="AN199" s="149"/>
      <c r="AO199" s="160"/>
      <c r="AP199" s="161"/>
      <c r="AQ199" s="149"/>
      <c r="AR199" s="158"/>
      <c r="AS199" s="161"/>
      <c r="AT199" s="149"/>
      <c r="AU199" s="158"/>
      <c r="AV199" s="161"/>
      <c r="AW199" s="149"/>
      <c r="AX199" s="158"/>
      <c r="AY199" s="161"/>
      <c r="AZ199" s="149"/>
      <c r="BA199" s="158"/>
      <c r="BB199" s="161"/>
      <c r="BC199" s="149"/>
      <c r="BD199" s="160"/>
      <c r="BE199" s="161"/>
      <c r="BF199" s="149"/>
      <c r="BG199" s="158"/>
      <c r="BH199" s="161"/>
      <c r="BI199" s="149"/>
      <c r="BJ199" s="158"/>
      <c r="BK199" s="161"/>
      <c r="BL199" s="149"/>
      <c r="BM199" s="158"/>
      <c r="BN199" s="161"/>
      <c r="BO199" s="149"/>
      <c r="BP199" s="158"/>
      <c r="BQ199" s="161"/>
      <c r="BR199" s="149"/>
      <c r="BS199" s="158"/>
      <c r="BT199" s="161"/>
      <c r="BU199" s="149"/>
      <c r="BV199" s="158"/>
      <c r="BW199" s="161"/>
      <c r="BX199" s="149"/>
      <c r="BY199" s="158"/>
      <c r="BZ199" s="161"/>
      <c r="CA199" s="149"/>
      <c r="CB199" s="158"/>
      <c r="CC199" s="161"/>
      <c r="CD199" s="149"/>
      <c r="CE199" s="158"/>
      <c r="CF199" s="161"/>
      <c r="CG199" s="149"/>
      <c r="CH199" s="158"/>
      <c r="CI199" s="161"/>
      <c r="CJ199" s="149"/>
      <c r="CK199" s="158"/>
      <c r="CL199" s="161"/>
      <c r="CM199" s="149"/>
      <c r="CN199" s="158"/>
      <c r="CO199" s="161"/>
      <c r="CP199" s="149"/>
      <c r="CQ199" s="158"/>
      <c r="CR199" s="161"/>
      <c r="CS199" s="84"/>
    </row>
    <row r="200" spans="1:97" ht="12" customHeight="1" x14ac:dyDescent="0.2">
      <c r="A200" s="80"/>
      <c r="B200" s="160"/>
      <c r="C200" s="161"/>
      <c r="D200" s="149"/>
      <c r="E200" s="160"/>
      <c r="F200" s="161"/>
      <c r="G200" s="149"/>
      <c r="H200" s="158"/>
      <c r="I200" s="161"/>
      <c r="J200" s="149"/>
      <c r="K200" s="158"/>
      <c r="L200" s="161"/>
      <c r="M200" s="149"/>
      <c r="N200" s="158"/>
      <c r="O200" s="161"/>
      <c r="P200" s="149"/>
      <c r="Q200" s="158"/>
      <c r="R200" s="161"/>
      <c r="S200" s="149"/>
      <c r="T200" s="158"/>
      <c r="U200" s="161"/>
      <c r="V200" s="149"/>
      <c r="W200" s="158"/>
      <c r="X200" s="161"/>
      <c r="Y200" s="149"/>
      <c r="Z200" s="158"/>
      <c r="AA200" s="161"/>
      <c r="AB200" s="149"/>
      <c r="AC200" s="158"/>
      <c r="AD200" s="161"/>
      <c r="AE200" s="149"/>
      <c r="AF200" s="158"/>
      <c r="AG200" s="161"/>
      <c r="AH200" s="149"/>
      <c r="AI200" s="158"/>
      <c r="AJ200" s="161"/>
      <c r="AK200" s="149"/>
      <c r="AL200" s="158"/>
      <c r="AM200" s="161"/>
      <c r="AN200" s="149"/>
      <c r="AO200" s="160"/>
      <c r="AP200" s="161"/>
      <c r="AQ200" s="149"/>
      <c r="AR200" s="158"/>
      <c r="AS200" s="161"/>
      <c r="AT200" s="149"/>
      <c r="AU200" s="158"/>
      <c r="AV200" s="161"/>
      <c r="AW200" s="149"/>
      <c r="AX200" s="158"/>
      <c r="AY200" s="161"/>
      <c r="AZ200" s="149"/>
      <c r="BA200" s="158"/>
      <c r="BB200" s="161"/>
      <c r="BC200" s="149"/>
      <c r="BD200" s="160"/>
      <c r="BE200" s="161"/>
      <c r="BF200" s="149"/>
      <c r="BG200" s="158"/>
      <c r="BH200" s="161"/>
      <c r="BI200" s="149"/>
      <c r="BJ200" s="158"/>
      <c r="BK200" s="161"/>
      <c r="BL200" s="149"/>
      <c r="BM200" s="158"/>
      <c r="BN200" s="161"/>
      <c r="BO200" s="149"/>
      <c r="BP200" s="158"/>
      <c r="BQ200" s="161"/>
      <c r="BR200" s="149"/>
      <c r="BS200" s="158"/>
      <c r="BT200" s="161"/>
      <c r="BU200" s="149"/>
      <c r="BV200" s="158"/>
      <c r="BW200" s="161"/>
      <c r="BX200" s="149"/>
      <c r="BY200" s="158"/>
      <c r="BZ200" s="161"/>
      <c r="CA200" s="149"/>
      <c r="CB200" s="158"/>
      <c r="CC200" s="161"/>
      <c r="CD200" s="149"/>
      <c r="CE200" s="158"/>
      <c r="CF200" s="161"/>
      <c r="CG200" s="149"/>
      <c r="CH200" s="158"/>
      <c r="CI200" s="161"/>
      <c r="CJ200" s="149"/>
      <c r="CK200" s="158"/>
      <c r="CL200" s="161"/>
      <c r="CM200" s="149"/>
      <c r="CN200" s="158"/>
      <c r="CO200" s="161"/>
      <c r="CP200" s="149"/>
      <c r="CQ200" s="158"/>
      <c r="CR200" s="161"/>
      <c r="CS200" s="84"/>
    </row>
    <row r="201" spans="1:97" ht="12" customHeight="1" x14ac:dyDescent="0.2">
      <c r="A201" s="80"/>
      <c r="B201" s="160"/>
      <c r="C201" s="161"/>
      <c r="D201" s="149"/>
      <c r="E201" s="160"/>
      <c r="F201" s="161"/>
      <c r="G201" s="149"/>
      <c r="H201" s="158"/>
      <c r="I201" s="161"/>
      <c r="J201" s="149"/>
      <c r="K201" s="158"/>
      <c r="L201" s="161"/>
      <c r="M201" s="149"/>
      <c r="N201" s="158"/>
      <c r="O201" s="161"/>
      <c r="P201" s="149"/>
      <c r="Q201" s="158"/>
      <c r="R201" s="161"/>
      <c r="S201" s="149"/>
      <c r="T201" s="158"/>
      <c r="U201" s="161"/>
      <c r="V201" s="149"/>
      <c r="W201" s="158"/>
      <c r="X201" s="161"/>
      <c r="Y201" s="149"/>
      <c r="Z201" s="158"/>
      <c r="AA201" s="161"/>
      <c r="AB201" s="149"/>
      <c r="AC201" s="158"/>
      <c r="AD201" s="161"/>
      <c r="AE201" s="149"/>
      <c r="AF201" s="158"/>
      <c r="AG201" s="161"/>
      <c r="AH201" s="149"/>
      <c r="AI201" s="158"/>
      <c r="AJ201" s="161"/>
      <c r="AK201" s="149"/>
      <c r="AL201" s="158"/>
      <c r="AM201" s="161"/>
      <c r="AN201" s="149"/>
      <c r="AO201" s="160"/>
      <c r="AP201" s="161"/>
      <c r="AQ201" s="149"/>
      <c r="AR201" s="158"/>
      <c r="AS201" s="161"/>
      <c r="AT201" s="149"/>
      <c r="AU201" s="158"/>
      <c r="AV201" s="161"/>
      <c r="AW201" s="149"/>
      <c r="AX201" s="158"/>
      <c r="AY201" s="161"/>
      <c r="AZ201" s="149"/>
      <c r="BA201" s="158"/>
      <c r="BB201" s="161"/>
      <c r="BC201" s="149"/>
      <c r="BD201" s="160"/>
      <c r="BE201" s="161"/>
      <c r="BF201" s="149"/>
      <c r="BG201" s="158"/>
      <c r="BH201" s="161"/>
      <c r="BI201" s="149"/>
      <c r="BJ201" s="158"/>
      <c r="BK201" s="161"/>
      <c r="BL201" s="149"/>
      <c r="BM201" s="158"/>
      <c r="BN201" s="161"/>
      <c r="BO201" s="149"/>
      <c r="BP201" s="158"/>
      <c r="BQ201" s="161"/>
      <c r="BR201" s="149"/>
      <c r="BS201" s="158"/>
      <c r="BT201" s="161"/>
      <c r="BU201" s="149"/>
      <c r="BV201" s="158"/>
      <c r="BW201" s="161"/>
      <c r="BX201" s="149"/>
      <c r="BY201" s="158"/>
      <c r="BZ201" s="161"/>
      <c r="CA201" s="149"/>
      <c r="CB201" s="158"/>
      <c r="CC201" s="161"/>
      <c r="CD201" s="149"/>
      <c r="CE201" s="158"/>
      <c r="CF201" s="161"/>
      <c r="CG201" s="149"/>
      <c r="CH201" s="158"/>
      <c r="CI201" s="161"/>
      <c r="CJ201" s="149"/>
      <c r="CK201" s="158"/>
      <c r="CL201" s="161"/>
      <c r="CM201" s="149"/>
      <c r="CN201" s="158"/>
      <c r="CO201" s="161"/>
      <c r="CP201" s="149"/>
      <c r="CQ201" s="158"/>
      <c r="CR201" s="161"/>
      <c r="CS201" s="84"/>
    </row>
    <row r="202" spans="1:97" ht="12" customHeight="1" x14ac:dyDescent="0.2">
      <c r="A202" s="80"/>
      <c r="B202" s="160"/>
      <c r="C202" s="161"/>
      <c r="D202" s="149"/>
      <c r="E202" s="160"/>
      <c r="F202" s="161"/>
      <c r="G202" s="149"/>
      <c r="H202" s="158"/>
      <c r="I202" s="161"/>
      <c r="J202" s="149"/>
      <c r="K202" s="158"/>
      <c r="L202" s="161"/>
      <c r="M202" s="149"/>
      <c r="N202" s="158"/>
      <c r="O202" s="161"/>
      <c r="P202" s="149"/>
      <c r="Q202" s="158"/>
      <c r="R202" s="161"/>
      <c r="S202" s="149"/>
      <c r="T202" s="158"/>
      <c r="U202" s="161"/>
      <c r="V202" s="149"/>
      <c r="W202" s="158"/>
      <c r="X202" s="161"/>
      <c r="Y202" s="149"/>
      <c r="Z202" s="158"/>
      <c r="AA202" s="161"/>
      <c r="AB202" s="149"/>
      <c r="AC202" s="158"/>
      <c r="AD202" s="161"/>
      <c r="AE202" s="149"/>
      <c r="AF202" s="158"/>
      <c r="AG202" s="161"/>
      <c r="AH202" s="149"/>
      <c r="AI202" s="158"/>
      <c r="AJ202" s="161"/>
      <c r="AK202" s="149"/>
      <c r="AL202" s="158"/>
      <c r="AM202" s="161"/>
      <c r="AN202" s="149"/>
      <c r="AO202" s="160"/>
      <c r="AP202" s="161"/>
      <c r="AQ202" s="149"/>
      <c r="AR202" s="158"/>
      <c r="AS202" s="161"/>
      <c r="AT202" s="149"/>
      <c r="AU202" s="158"/>
      <c r="AV202" s="161"/>
      <c r="AW202" s="149"/>
      <c r="AX202" s="158"/>
      <c r="AY202" s="161"/>
      <c r="AZ202" s="149"/>
      <c r="BA202" s="158"/>
      <c r="BB202" s="161"/>
      <c r="BC202" s="149"/>
      <c r="BD202" s="160"/>
      <c r="BE202" s="161"/>
      <c r="BF202" s="149"/>
      <c r="BG202" s="158"/>
      <c r="BH202" s="161"/>
      <c r="BI202" s="149"/>
      <c r="BJ202" s="158"/>
      <c r="BK202" s="161"/>
      <c r="BL202" s="149"/>
      <c r="BM202" s="158"/>
      <c r="BN202" s="161"/>
      <c r="BO202" s="149"/>
      <c r="BP202" s="158"/>
      <c r="BQ202" s="161"/>
      <c r="BR202" s="149"/>
      <c r="BS202" s="158"/>
      <c r="BT202" s="161"/>
      <c r="BU202" s="149"/>
      <c r="BV202" s="158"/>
      <c r="BW202" s="161"/>
      <c r="BX202" s="149"/>
      <c r="BY202" s="158"/>
      <c r="BZ202" s="161"/>
      <c r="CA202" s="149"/>
      <c r="CB202" s="158"/>
      <c r="CC202" s="161"/>
      <c r="CD202" s="149"/>
      <c r="CE202" s="158"/>
      <c r="CF202" s="161"/>
      <c r="CG202" s="149"/>
      <c r="CH202" s="158"/>
      <c r="CI202" s="161"/>
      <c r="CJ202" s="149"/>
      <c r="CK202" s="158"/>
      <c r="CL202" s="161"/>
      <c r="CM202" s="149"/>
      <c r="CN202" s="158"/>
      <c r="CO202" s="161"/>
      <c r="CP202" s="149"/>
      <c r="CQ202" s="158"/>
      <c r="CR202" s="161"/>
      <c r="CS202" s="84"/>
    </row>
    <row r="203" spans="1:97" ht="12" customHeight="1" x14ac:dyDescent="0.2">
      <c r="A203" s="80"/>
      <c r="B203" s="160"/>
      <c r="C203" s="161"/>
      <c r="D203" s="149"/>
      <c r="E203" s="160"/>
      <c r="F203" s="161"/>
      <c r="G203" s="149"/>
      <c r="H203" s="158"/>
      <c r="I203" s="161"/>
      <c r="J203" s="149"/>
      <c r="K203" s="158"/>
      <c r="L203" s="161"/>
      <c r="M203" s="149"/>
      <c r="N203" s="158"/>
      <c r="O203" s="161"/>
      <c r="P203" s="149"/>
      <c r="Q203" s="158"/>
      <c r="R203" s="161"/>
      <c r="S203" s="149"/>
      <c r="T203" s="158"/>
      <c r="U203" s="161"/>
      <c r="V203" s="149"/>
      <c r="W203" s="158"/>
      <c r="X203" s="161"/>
      <c r="Y203" s="149"/>
      <c r="Z203" s="158"/>
      <c r="AA203" s="161"/>
      <c r="AB203" s="149"/>
      <c r="AC203" s="158"/>
      <c r="AD203" s="161"/>
      <c r="AE203" s="149"/>
      <c r="AF203" s="158"/>
      <c r="AG203" s="161"/>
      <c r="AH203" s="149"/>
      <c r="AI203" s="158"/>
      <c r="AJ203" s="161"/>
      <c r="AK203" s="149"/>
      <c r="AL203" s="158"/>
      <c r="AM203" s="161"/>
      <c r="AN203" s="149"/>
      <c r="AO203" s="160"/>
      <c r="AP203" s="161"/>
      <c r="AQ203" s="149"/>
      <c r="AR203" s="158"/>
      <c r="AS203" s="161"/>
      <c r="AT203" s="149"/>
      <c r="AU203" s="158"/>
      <c r="AV203" s="161"/>
      <c r="AW203" s="149"/>
      <c r="AX203" s="158"/>
      <c r="AY203" s="161"/>
      <c r="AZ203" s="149"/>
      <c r="BA203" s="158"/>
      <c r="BB203" s="161"/>
      <c r="BC203" s="149"/>
      <c r="BD203" s="160"/>
      <c r="BE203" s="161"/>
      <c r="BF203" s="149"/>
      <c r="BG203" s="158"/>
      <c r="BH203" s="161"/>
      <c r="BI203" s="149"/>
      <c r="BJ203" s="158"/>
      <c r="BK203" s="161"/>
      <c r="BL203" s="149"/>
      <c r="BM203" s="158"/>
      <c r="BN203" s="161"/>
      <c r="BO203" s="149"/>
      <c r="BP203" s="158"/>
      <c r="BQ203" s="161"/>
      <c r="BR203" s="149"/>
      <c r="BS203" s="158"/>
      <c r="BT203" s="161"/>
      <c r="BU203" s="149"/>
      <c r="BV203" s="158"/>
      <c r="BW203" s="161"/>
      <c r="BX203" s="149"/>
      <c r="BY203" s="158"/>
      <c r="BZ203" s="161"/>
      <c r="CA203" s="149"/>
      <c r="CB203" s="158"/>
      <c r="CC203" s="161"/>
      <c r="CD203" s="149"/>
      <c r="CE203" s="158"/>
      <c r="CF203" s="161"/>
      <c r="CG203" s="149"/>
      <c r="CH203" s="158"/>
      <c r="CI203" s="161"/>
      <c r="CJ203" s="149"/>
      <c r="CK203" s="158"/>
      <c r="CL203" s="161"/>
      <c r="CM203" s="149"/>
      <c r="CN203" s="158"/>
      <c r="CO203" s="161"/>
      <c r="CP203" s="149"/>
      <c r="CQ203" s="158"/>
      <c r="CR203" s="161"/>
      <c r="CS203" s="84"/>
    </row>
    <row r="204" spans="1:97" ht="12" customHeight="1" x14ac:dyDescent="0.2">
      <c r="A204" s="80"/>
      <c r="B204" s="160"/>
      <c r="C204" s="161"/>
      <c r="D204" s="149"/>
      <c r="E204" s="160"/>
      <c r="F204" s="161"/>
      <c r="G204" s="149"/>
      <c r="H204" s="158"/>
      <c r="I204" s="161"/>
      <c r="J204" s="149"/>
      <c r="K204" s="158"/>
      <c r="L204" s="161"/>
      <c r="M204" s="149"/>
      <c r="N204" s="158"/>
      <c r="O204" s="161"/>
      <c r="P204" s="149"/>
      <c r="Q204" s="158"/>
      <c r="R204" s="161"/>
      <c r="S204" s="149"/>
      <c r="T204" s="158"/>
      <c r="U204" s="161"/>
      <c r="V204" s="149"/>
      <c r="W204" s="158"/>
      <c r="X204" s="161"/>
      <c r="Y204" s="149"/>
      <c r="Z204" s="158"/>
      <c r="AA204" s="161"/>
      <c r="AB204" s="149"/>
      <c r="AC204" s="158"/>
      <c r="AD204" s="161"/>
      <c r="AE204" s="149"/>
      <c r="AF204" s="158"/>
      <c r="AG204" s="161"/>
      <c r="AH204" s="149"/>
      <c r="AI204" s="158"/>
      <c r="AJ204" s="161"/>
      <c r="AK204" s="149"/>
      <c r="AL204" s="158"/>
      <c r="AM204" s="161"/>
      <c r="AN204" s="149"/>
      <c r="AO204" s="160"/>
      <c r="AP204" s="161"/>
      <c r="AQ204" s="149"/>
      <c r="AR204" s="158"/>
      <c r="AS204" s="161"/>
      <c r="AT204" s="149"/>
      <c r="AU204" s="158"/>
      <c r="AV204" s="161"/>
      <c r="AW204" s="149"/>
      <c r="AX204" s="158"/>
      <c r="AY204" s="161"/>
      <c r="AZ204" s="149"/>
      <c r="BA204" s="158"/>
      <c r="BB204" s="161"/>
      <c r="BC204" s="149"/>
      <c r="BD204" s="160"/>
      <c r="BE204" s="161"/>
      <c r="BF204" s="149"/>
      <c r="BG204" s="158"/>
      <c r="BH204" s="161"/>
      <c r="BI204" s="149"/>
      <c r="BJ204" s="158"/>
      <c r="BK204" s="161"/>
      <c r="BL204" s="149"/>
      <c r="BM204" s="158"/>
      <c r="BN204" s="161"/>
      <c r="BO204" s="149"/>
      <c r="BP204" s="158"/>
      <c r="BQ204" s="161"/>
      <c r="BR204" s="149"/>
      <c r="BS204" s="158"/>
      <c r="BT204" s="161"/>
      <c r="BU204" s="149"/>
      <c r="BV204" s="158"/>
      <c r="BW204" s="161"/>
      <c r="BX204" s="149"/>
      <c r="BY204" s="158"/>
      <c r="BZ204" s="161"/>
      <c r="CA204" s="149"/>
      <c r="CB204" s="158"/>
      <c r="CC204" s="161"/>
      <c r="CD204" s="149"/>
      <c r="CE204" s="158"/>
      <c r="CF204" s="161"/>
      <c r="CG204" s="149"/>
      <c r="CH204" s="158"/>
      <c r="CI204" s="161"/>
      <c r="CJ204" s="149"/>
      <c r="CK204" s="158"/>
      <c r="CL204" s="161"/>
      <c r="CM204" s="149"/>
      <c r="CN204" s="158"/>
      <c r="CO204" s="161"/>
      <c r="CP204" s="149"/>
      <c r="CQ204" s="158"/>
      <c r="CR204" s="161"/>
      <c r="CS204" s="84"/>
    </row>
    <row r="205" spans="1:97" ht="12" customHeight="1" x14ac:dyDescent="0.2">
      <c r="A205" s="80"/>
      <c r="B205" s="160"/>
      <c r="C205" s="161"/>
      <c r="D205" s="149"/>
      <c r="E205" s="160"/>
      <c r="F205" s="161"/>
      <c r="G205" s="149"/>
      <c r="H205" s="158"/>
      <c r="I205" s="161"/>
      <c r="J205" s="149"/>
      <c r="K205" s="158"/>
      <c r="L205" s="161"/>
      <c r="M205" s="149"/>
      <c r="N205" s="158"/>
      <c r="O205" s="161"/>
      <c r="P205" s="149"/>
      <c r="Q205" s="158"/>
      <c r="R205" s="161"/>
      <c r="S205" s="149"/>
      <c r="T205" s="158"/>
      <c r="U205" s="161"/>
      <c r="V205" s="149"/>
      <c r="W205" s="158"/>
      <c r="X205" s="161"/>
      <c r="Y205" s="149"/>
      <c r="Z205" s="158"/>
      <c r="AA205" s="161"/>
      <c r="AB205" s="149"/>
      <c r="AC205" s="158"/>
      <c r="AD205" s="161"/>
      <c r="AE205" s="149"/>
      <c r="AF205" s="158"/>
      <c r="AG205" s="161"/>
      <c r="AH205" s="149"/>
      <c r="AI205" s="158"/>
      <c r="AJ205" s="161"/>
      <c r="AK205" s="149"/>
      <c r="AL205" s="158"/>
      <c r="AM205" s="161"/>
      <c r="AN205" s="149"/>
      <c r="AO205" s="160"/>
      <c r="AP205" s="161"/>
      <c r="AQ205" s="149"/>
      <c r="AR205" s="158"/>
      <c r="AS205" s="161"/>
      <c r="AT205" s="149"/>
      <c r="AU205" s="158"/>
      <c r="AV205" s="161"/>
      <c r="AW205" s="149"/>
      <c r="AX205" s="158"/>
      <c r="AY205" s="161"/>
      <c r="AZ205" s="149"/>
      <c r="BA205" s="158"/>
      <c r="BB205" s="161"/>
      <c r="BC205" s="149"/>
      <c r="BD205" s="160"/>
      <c r="BE205" s="161"/>
      <c r="BF205" s="149"/>
      <c r="BG205" s="158"/>
      <c r="BH205" s="161"/>
      <c r="BI205" s="149"/>
      <c r="BJ205" s="158"/>
      <c r="BK205" s="161"/>
      <c r="BL205" s="149"/>
      <c r="BM205" s="158"/>
      <c r="BN205" s="161"/>
      <c r="BO205" s="149"/>
      <c r="BP205" s="158"/>
      <c r="BQ205" s="161"/>
      <c r="BR205" s="149"/>
      <c r="BS205" s="158"/>
      <c r="BT205" s="161"/>
      <c r="BU205" s="149"/>
      <c r="BV205" s="158"/>
      <c r="BW205" s="161"/>
      <c r="BX205" s="149"/>
      <c r="BY205" s="158"/>
      <c r="BZ205" s="161"/>
      <c r="CA205" s="149"/>
      <c r="CB205" s="158"/>
      <c r="CC205" s="161"/>
      <c r="CD205" s="149"/>
      <c r="CE205" s="158"/>
      <c r="CF205" s="161"/>
      <c r="CG205" s="149"/>
      <c r="CH205" s="158"/>
      <c r="CI205" s="161"/>
      <c r="CJ205" s="149"/>
      <c r="CK205" s="158"/>
      <c r="CL205" s="161"/>
      <c r="CM205" s="149"/>
      <c r="CN205" s="158"/>
      <c r="CO205" s="161"/>
      <c r="CP205" s="149"/>
      <c r="CQ205" s="158"/>
      <c r="CR205" s="161"/>
      <c r="CS205" s="84"/>
    </row>
    <row r="206" spans="1:97" ht="12" customHeight="1" x14ac:dyDescent="0.2">
      <c r="A206" s="80"/>
      <c r="B206" s="160"/>
      <c r="C206" s="161"/>
      <c r="D206" s="149"/>
      <c r="E206" s="160"/>
      <c r="F206" s="161"/>
      <c r="G206" s="149"/>
      <c r="H206" s="158"/>
      <c r="I206" s="161"/>
      <c r="J206" s="149"/>
      <c r="K206" s="158"/>
      <c r="L206" s="161"/>
      <c r="M206" s="149"/>
      <c r="N206" s="158"/>
      <c r="O206" s="161"/>
      <c r="P206" s="149"/>
      <c r="Q206" s="158"/>
      <c r="R206" s="161"/>
      <c r="S206" s="149"/>
      <c r="T206" s="158"/>
      <c r="U206" s="161"/>
      <c r="V206" s="149"/>
      <c r="W206" s="158"/>
      <c r="X206" s="161"/>
      <c r="Y206" s="149"/>
      <c r="Z206" s="158"/>
      <c r="AA206" s="161"/>
      <c r="AB206" s="149"/>
      <c r="AC206" s="158"/>
      <c r="AD206" s="161"/>
      <c r="AE206" s="149"/>
      <c r="AF206" s="158"/>
      <c r="AG206" s="161"/>
      <c r="AH206" s="149"/>
      <c r="AI206" s="158"/>
      <c r="AJ206" s="161"/>
      <c r="AK206" s="149"/>
      <c r="AL206" s="158"/>
      <c r="AM206" s="161"/>
      <c r="AN206" s="149"/>
      <c r="AO206" s="160"/>
      <c r="AP206" s="161"/>
      <c r="AQ206" s="149"/>
      <c r="AR206" s="158"/>
      <c r="AS206" s="161"/>
      <c r="AT206" s="149"/>
      <c r="AU206" s="158"/>
      <c r="AV206" s="161"/>
      <c r="AW206" s="149"/>
      <c r="AX206" s="158"/>
      <c r="AY206" s="161"/>
      <c r="AZ206" s="149"/>
      <c r="BA206" s="158"/>
      <c r="BB206" s="161"/>
      <c r="BC206" s="149"/>
      <c r="BD206" s="160"/>
      <c r="BE206" s="161"/>
      <c r="BF206" s="149"/>
      <c r="BG206" s="158"/>
      <c r="BH206" s="161"/>
      <c r="BI206" s="149"/>
      <c r="BJ206" s="158"/>
      <c r="BK206" s="161"/>
      <c r="BL206" s="149"/>
      <c r="BM206" s="158"/>
      <c r="BN206" s="161"/>
      <c r="BO206" s="149"/>
      <c r="BP206" s="158"/>
      <c r="BQ206" s="161"/>
      <c r="BR206" s="149"/>
      <c r="BS206" s="158"/>
      <c r="BT206" s="161"/>
      <c r="BU206" s="149"/>
      <c r="BV206" s="158"/>
      <c r="BW206" s="161"/>
      <c r="BX206" s="149"/>
      <c r="BY206" s="158"/>
      <c r="BZ206" s="161"/>
      <c r="CA206" s="149"/>
      <c r="CB206" s="158"/>
      <c r="CC206" s="161"/>
      <c r="CD206" s="149"/>
      <c r="CE206" s="158"/>
      <c r="CF206" s="161"/>
      <c r="CG206" s="149"/>
      <c r="CH206" s="158"/>
      <c r="CI206" s="161"/>
      <c r="CJ206" s="149"/>
      <c r="CK206" s="158"/>
      <c r="CL206" s="161"/>
      <c r="CM206" s="149"/>
      <c r="CN206" s="158"/>
      <c r="CO206" s="161"/>
      <c r="CP206" s="149"/>
      <c r="CQ206" s="158"/>
      <c r="CR206" s="161"/>
      <c r="CS206" s="84"/>
    </row>
    <row r="207" spans="1:97" ht="12" customHeight="1" x14ac:dyDescent="0.2">
      <c r="A207" s="80"/>
      <c r="B207" s="160"/>
      <c r="C207" s="161"/>
      <c r="D207" s="149"/>
      <c r="E207" s="160"/>
      <c r="F207" s="161"/>
      <c r="G207" s="149"/>
      <c r="H207" s="158"/>
      <c r="I207" s="161"/>
      <c r="J207" s="149"/>
      <c r="K207" s="158"/>
      <c r="L207" s="161"/>
      <c r="M207" s="149"/>
      <c r="N207" s="158"/>
      <c r="O207" s="161"/>
      <c r="P207" s="149"/>
      <c r="Q207" s="158"/>
      <c r="R207" s="161"/>
      <c r="S207" s="149"/>
      <c r="T207" s="158"/>
      <c r="U207" s="161"/>
      <c r="V207" s="149"/>
      <c r="W207" s="158"/>
      <c r="X207" s="161"/>
      <c r="Y207" s="149"/>
      <c r="Z207" s="158"/>
      <c r="AA207" s="161"/>
      <c r="AB207" s="149"/>
      <c r="AC207" s="158"/>
      <c r="AD207" s="161"/>
      <c r="AE207" s="149"/>
      <c r="AF207" s="158"/>
      <c r="AG207" s="161"/>
      <c r="AH207" s="149"/>
      <c r="AI207" s="158"/>
      <c r="AJ207" s="161"/>
      <c r="AK207" s="149"/>
      <c r="AL207" s="158"/>
      <c r="AM207" s="161"/>
      <c r="AN207" s="149"/>
      <c r="AO207" s="160"/>
      <c r="AP207" s="161"/>
      <c r="AQ207" s="149"/>
      <c r="AR207" s="158"/>
      <c r="AS207" s="161"/>
      <c r="AT207" s="149"/>
      <c r="AU207" s="158"/>
      <c r="AV207" s="161"/>
      <c r="AW207" s="149"/>
      <c r="AX207" s="158"/>
      <c r="AY207" s="161"/>
      <c r="AZ207" s="149"/>
      <c r="BA207" s="158"/>
      <c r="BB207" s="161"/>
      <c r="BC207" s="149"/>
      <c r="BD207" s="160"/>
      <c r="BE207" s="161"/>
      <c r="BF207" s="149"/>
      <c r="BG207" s="158"/>
      <c r="BH207" s="161"/>
      <c r="BI207" s="149"/>
      <c r="BJ207" s="158"/>
      <c r="BK207" s="161"/>
      <c r="BL207" s="149"/>
      <c r="BM207" s="158"/>
      <c r="BN207" s="161"/>
      <c r="BO207" s="149"/>
      <c r="BP207" s="158"/>
      <c r="BQ207" s="161"/>
      <c r="BR207" s="149"/>
      <c r="BS207" s="158"/>
      <c r="BT207" s="161"/>
      <c r="BU207" s="149"/>
      <c r="BV207" s="158"/>
      <c r="BW207" s="161"/>
      <c r="BX207" s="149"/>
      <c r="BY207" s="158"/>
      <c r="BZ207" s="161"/>
      <c r="CA207" s="149"/>
      <c r="CB207" s="158"/>
      <c r="CC207" s="161"/>
      <c r="CD207" s="149"/>
      <c r="CE207" s="158"/>
      <c r="CF207" s="161"/>
      <c r="CG207" s="149"/>
      <c r="CH207" s="158"/>
      <c r="CI207" s="161"/>
      <c r="CJ207" s="149"/>
      <c r="CK207" s="158"/>
      <c r="CL207" s="161"/>
      <c r="CM207" s="149"/>
      <c r="CN207" s="158"/>
      <c r="CO207" s="161"/>
      <c r="CP207" s="149"/>
      <c r="CQ207" s="158"/>
      <c r="CR207" s="161"/>
      <c r="CS207" s="84"/>
    </row>
    <row r="208" spans="1:97" ht="12" customHeight="1" x14ac:dyDescent="0.2">
      <c r="A208" s="80"/>
      <c r="B208" s="160"/>
      <c r="C208" s="161"/>
      <c r="D208" s="149"/>
      <c r="E208" s="160"/>
      <c r="F208" s="161"/>
      <c r="G208" s="149"/>
      <c r="H208" s="158"/>
      <c r="I208" s="161"/>
      <c r="J208" s="149"/>
      <c r="K208" s="158"/>
      <c r="L208" s="161"/>
      <c r="M208" s="149"/>
      <c r="N208" s="158"/>
      <c r="O208" s="161"/>
      <c r="P208" s="149"/>
      <c r="Q208" s="158"/>
      <c r="R208" s="161"/>
      <c r="S208" s="149"/>
      <c r="T208" s="158"/>
      <c r="U208" s="161"/>
      <c r="V208" s="149"/>
      <c r="W208" s="158"/>
      <c r="X208" s="161"/>
      <c r="Y208" s="149"/>
      <c r="Z208" s="158"/>
      <c r="AA208" s="161"/>
      <c r="AB208" s="149"/>
      <c r="AC208" s="158"/>
      <c r="AD208" s="161"/>
      <c r="AE208" s="149"/>
      <c r="AF208" s="158"/>
      <c r="AG208" s="161"/>
      <c r="AH208" s="149"/>
      <c r="AI208" s="158"/>
      <c r="AJ208" s="161"/>
      <c r="AK208" s="149"/>
      <c r="AL208" s="158"/>
      <c r="AM208" s="161"/>
      <c r="AN208" s="149"/>
      <c r="AO208" s="160"/>
      <c r="AP208" s="161"/>
      <c r="AQ208" s="149"/>
      <c r="AR208" s="158"/>
      <c r="AS208" s="161"/>
      <c r="AT208" s="149"/>
      <c r="AU208" s="158"/>
      <c r="AV208" s="161"/>
      <c r="AW208" s="149"/>
      <c r="AX208" s="158"/>
      <c r="AY208" s="161"/>
      <c r="AZ208" s="149"/>
      <c r="BA208" s="158"/>
      <c r="BB208" s="161"/>
      <c r="BC208" s="149"/>
      <c r="BD208" s="160"/>
      <c r="BE208" s="161"/>
      <c r="BF208" s="149"/>
      <c r="BG208" s="158"/>
      <c r="BH208" s="161"/>
      <c r="BI208" s="149"/>
      <c r="BJ208" s="158"/>
      <c r="BK208" s="161"/>
      <c r="BL208" s="149"/>
      <c r="BM208" s="158"/>
      <c r="BN208" s="161"/>
      <c r="BO208" s="149"/>
      <c r="BP208" s="158"/>
      <c r="BQ208" s="161"/>
      <c r="BR208" s="149"/>
      <c r="BS208" s="158"/>
      <c r="BT208" s="161"/>
      <c r="BU208" s="149"/>
      <c r="BV208" s="158"/>
      <c r="BW208" s="161"/>
      <c r="BX208" s="149"/>
      <c r="BY208" s="158"/>
      <c r="BZ208" s="161"/>
      <c r="CA208" s="149"/>
      <c r="CB208" s="158"/>
      <c r="CC208" s="161"/>
      <c r="CD208" s="149"/>
      <c r="CE208" s="158"/>
      <c r="CF208" s="161"/>
      <c r="CG208" s="149"/>
      <c r="CH208" s="158"/>
      <c r="CI208" s="161"/>
      <c r="CJ208" s="149"/>
      <c r="CK208" s="158"/>
      <c r="CL208" s="161"/>
      <c r="CM208" s="149"/>
      <c r="CN208" s="158"/>
      <c r="CO208" s="161"/>
      <c r="CP208" s="149"/>
      <c r="CQ208" s="158"/>
      <c r="CR208" s="161"/>
      <c r="CS208" s="84"/>
    </row>
    <row r="209" spans="1:97" ht="12" customHeight="1" x14ac:dyDescent="0.2">
      <c r="A209" s="80"/>
      <c r="B209" s="160"/>
      <c r="C209" s="161"/>
      <c r="D209" s="149"/>
      <c r="E209" s="160"/>
      <c r="F209" s="161"/>
      <c r="G209" s="149"/>
      <c r="H209" s="158"/>
      <c r="I209" s="161"/>
      <c r="J209" s="149"/>
      <c r="K209" s="158"/>
      <c r="L209" s="161"/>
      <c r="M209" s="149"/>
      <c r="N209" s="158"/>
      <c r="O209" s="161"/>
      <c r="P209" s="149"/>
      <c r="Q209" s="158"/>
      <c r="R209" s="161"/>
      <c r="S209" s="149"/>
      <c r="T209" s="158"/>
      <c r="U209" s="161"/>
      <c r="V209" s="149"/>
      <c r="W209" s="158"/>
      <c r="X209" s="161"/>
      <c r="Y209" s="149"/>
      <c r="Z209" s="158"/>
      <c r="AA209" s="161"/>
      <c r="AB209" s="149"/>
      <c r="AC209" s="158"/>
      <c r="AD209" s="161"/>
      <c r="AE209" s="149"/>
      <c r="AF209" s="158"/>
      <c r="AG209" s="161"/>
      <c r="AH209" s="149"/>
      <c r="AI209" s="158"/>
      <c r="AJ209" s="161"/>
      <c r="AK209" s="149"/>
      <c r="AL209" s="158"/>
      <c r="AM209" s="161"/>
      <c r="AN209" s="149"/>
      <c r="AO209" s="160"/>
      <c r="AP209" s="161"/>
      <c r="AQ209" s="149"/>
      <c r="AR209" s="158"/>
      <c r="AS209" s="161"/>
      <c r="AT209" s="149"/>
      <c r="AU209" s="158"/>
      <c r="AV209" s="161"/>
      <c r="AW209" s="149"/>
      <c r="AX209" s="158"/>
      <c r="AY209" s="161"/>
      <c r="AZ209" s="149"/>
      <c r="BA209" s="158"/>
      <c r="BB209" s="161"/>
      <c r="BC209" s="149"/>
      <c r="BD209" s="160"/>
      <c r="BE209" s="161"/>
      <c r="BF209" s="149"/>
      <c r="BG209" s="158"/>
      <c r="BH209" s="161"/>
      <c r="BI209" s="149"/>
      <c r="BJ209" s="158"/>
      <c r="BK209" s="161"/>
      <c r="BL209" s="149"/>
      <c r="BM209" s="158"/>
      <c r="BN209" s="161"/>
      <c r="BO209" s="149"/>
      <c r="BP209" s="158"/>
      <c r="BQ209" s="161"/>
      <c r="BR209" s="149"/>
      <c r="BS209" s="158"/>
      <c r="BT209" s="161"/>
      <c r="BU209" s="149"/>
      <c r="BV209" s="158"/>
      <c r="BW209" s="161"/>
      <c r="BX209" s="149"/>
      <c r="BY209" s="158"/>
      <c r="BZ209" s="161"/>
      <c r="CA209" s="149"/>
      <c r="CB209" s="158"/>
      <c r="CC209" s="161"/>
      <c r="CD209" s="149"/>
      <c r="CE209" s="158"/>
      <c r="CF209" s="161"/>
      <c r="CG209" s="149"/>
      <c r="CH209" s="158"/>
      <c r="CI209" s="161"/>
      <c r="CJ209" s="149"/>
      <c r="CK209" s="158"/>
      <c r="CL209" s="161"/>
      <c r="CM209" s="149"/>
      <c r="CN209" s="158"/>
      <c r="CO209" s="161"/>
      <c r="CP209" s="149"/>
      <c r="CQ209" s="158"/>
      <c r="CR209" s="161"/>
      <c r="CS209" s="84"/>
    </row>
    <row r="210" spans="1:97" ht="12" customHeight="1" x14ac:dyDescent="0.2">
      <c r="A210" s="80"/>
      <c r="B210" s="160"/>
      <c r="C210" s="161"/>
      <c r="D210" s="149"/>
      <c r="E210" s="160"/>
      <c r="F210" s="161"/>
      <c r="G210" s="149"/>
      <c r="H210" s="158"/>
      <c r="I210" s="161"/>
      <c r="J210" s="149"/>
      <c r="K210" s="158"/>
      <c r="L210" s="161"/>
      <c r="M210" s="149"/>
      <c r="N210" s="158"/>
      <c r="O210" s="161"/>
      <c r="P210" s="149"/>
      <c r="Q210" s="158"/>
      <c r="R210" s="161"/>
      <c r="S210" s="149"/>
      <c r="T210" s="158"/>
      <c r="U210" s="161"/>
      <c r="V210" s="149"/>
      <c r="W210" s="158"/>
      <c r="X210" s="161"/>
      <c r="Y210" s="149"/>
      <c r="Z210" s="158"/>
      <c r="AA210" s="161"/>
      <c r="AB210" s="149"/>
      <c r="AC210" s="158"/>
      <c r="AD210" s="161"/>
      <c r="AE210" s="149"/>
      <c r="AF210" s="158"/>
      <c r="AG210" s="161"/>
      <c r="AH210" s="149"/>
      <c r="AI210" s="158"/>
      <c r="AJ210" s="161"/>
      <c r="AK210" s="149"/>
      <c r="AL210" s="158"/>
      <c r="AM210" s="161"/>
      <c r="AN210" s="149"/>
      <c r="AO210" s="160"/>
      <c r="AP210" s="161"/>
      <c r="AQ210" s="149"/>
      <c r="AR210" s="158"/>
      <c r="AS210" s="161"/>
      <c r="AT210" s="149"/>
      <c r="AU210" s="158"/>
      <c r="AV210" s="161"/>
      <c r="AW210" s="149"/>
      <c r="AX210" s="158"/>
      <c r="AY210" s="161"/>
      <c r="AZ210" s="149"/>
      <c r="BA210" s="158"/>
      <c r="BB210" s="161"/>
      <c r="BC210" s="149"/>
      <c r="BD210" s="160"/>
      <c r="BE210" s="161"/>
      <c r="BF210" s="149"/>
      <c r="BG210" s="158"/>
      <c r="BH210" s="161"/>
      <c r="BI210" s="149"/>
      <c r="BJ210" s="158"/>
      <c r="BK210" s="161"/>
      <c r="BL210" s="149"/>
      <c r="BM210" s="158"/>
      <c r="BN210" s="161"/>
      <c r="BO210" s="149"/>
      <c r="BP210" s="158"/>
      <c r="BQ210" s="161"/>
      <c r="BR210" s="149"/>
      <c r="BS210" s="158"/>
      <c r="BT210" s="161"/>
      <c r="BU210" s="149"/>
      <c r="BV210" s="158"/>
      <c r="BW210" s="161"/>
      <c r="BX210" s="149"/>
      <c r="BY210" s="158"/>
      <c r="BZ210" s="161"/>
      <c r="CA210" s="149"/>
      <c r="CB210" s="158"/>
      <c r="CC210" s="161"/>
      <c r="CD210" s="149"/>
      <c r="CE210" s="158"/>
      <c r="CF210" s="161"/>
      <c r="CG210" s="149"/>
      <c r="CH210" s="158"/>
      <c r="CI210" s="161"/>
      <c r="CJ210" s="149"/>
      <c r="CK210" s="158"/>
      <c r="CL210" s="161"/>
      <c r="CM210" s="149"/>
      <c r="CN210" s="158"/>
      <c r="CO210" s="161"/>
      <c r="CP210" s="149"/>
      <c r="CQ210" s="158"/>
      <c r="CR210" s="161"/>
      <c r="CS210" s="84"/>
    </row>
    <row r="211" spans="1:97" ht="12" customHeight="1" x14ac:dyDescent="0.2">
      <c r="A211" s="80"/>
      <c r="B211" s="160"/>
      <c r="C211" s="161"/>
      <c r="D211" s="149"/>
      <c r="E211" s="160"/>
      <c r="F211" s="161"/>
      <c r="G211" s="149"/>
      <c r="H211" s="158"/>
      <c r="I211" s="161"/>
      <c r="J211" s="149"/>
      <c r="K211" s="158"/>
      <c r="L211" s="161"/>
      <c r="M211" s="149"/>
      <c r="N211" s="158"/>
      <c r="O211" s="161"/>
      <c r="P211" s="149"/>
      <c r="Q211" s="158"/>
      <c r="R211" s="161"/>
      <c r="S211" s="149"/>
      <c r="T211" s="158"/>
      <c r="U211" s="161"/>
      <c r="V211" s="149"/>
      <c r="W211" s="158"/>
      <c r="X211" s="161"/>
      <c r="Y211" s="149"/>
      <c r="Z211" s="158"/>
      <c r="AA211" s="161"/>
      <c r="AB211" s="149"/>
      <c r="AC211" s="158"/>
      <c r="AD211" s="161"/>
      <c r="AE211" s="149"/>
      <c r="AF211" s="158"/>
      <c r="AG211" s="161"/>
      <c r="AH211" s="149"/>
      <c r="AI211" s="158"/>
      <c r="AJ211" s="161"/>
      <c r="AK211" s="149"/>
      <c r="AL211" s="158"/>
      <c r="AM211" s="161"/>
      <c r="AN211" s="149"/>
      <c r="AO211" s="160"/>
      <c r="AP211" s="161"/>
      <c r="AQ211" s="149"/>
      <c r="AR211" s="158"/>
      <c r="AS211" s="161"/>
      <c r="AT211" s="149"/>
      <c r="AU211" s="158"/>
      <c r="AV211" s="161"/>
      <c r="AW211" s="149"/>
      <c r="AX211" s="158"/>
      <c r="AY211" s="161"/>
      <c r="AZ211" s="149"/>
      <c r="BA211" s="158"/>
      <c r="BB211" s="161"/>
      <c r="BC211" s="149"/>
      <c r="BD211" s="160"/>
      <c r="BE211" s="161"/>
      <c r="BF211" s="149"/>
      <c r="BG211" s="158"/>
      <c r="BH211" s="161"/>
      <c r="BI211" s="149"/>
      <c r="BJ211" s="158"/>
      <c r="BK211" s="161"/>
      <c r="BL211" s="149"/>
      <c r="BM211" s="158"/>
      <c r="BN211" s="161"/>
      <c r="BO211" s="149"/>
      <c r="BP211" s="158"/>
      <c r="BQ211" s="161"/>
      <c r="BR211" s="149"/>
      <c r="BS211" s="158"/>
      <c r="BT211" s="161"/>
      <c r="BU211" s="149"/>
      <c r="BV211" s="158"/>
      <c r="BW211" s="161"/>
      <c r="BX211" s="149"/>
      <c r="BY211" s="158"/>
      <c r="BZ211" s="161"/>
      <c r="CA211" s="149"/>
      <c r="CB211" s="158"/>
      <c r="CC211" s="161"/>
      <c r="CD211" s="149"/>
      <c r="CE211" s="158"/>
      <c r="CF211" s="161"/>
      <c r="CG211" s="149"/>
      <c r="CH211" s="158"/>
      <c r="CI211" s="161"/>
      <c r="CJ211" s="149"/>
      <c r="CK211" s="158"/>
      <c r="CL211" s="161"/>
      <c r="CM211" s="149"/>
      <c r="CN211" s="158"/>
      <c r="CO211" s="161"/>
      <c r="CP211" s="149"/>
      <c r="CQ211" s="158"/>
      <c r="CR211" s="161"/>
      <c r="CS211" s="84"/>
    </row>
    <row r="212" spans="1:97" ht="12" customHeight="1" x14ac:dyDescent="0.2">
      <c r="A212" s="80"/>
      <c r="B212" s="160"/>
      <c r="C212" s="161"/>
      <c r="D212" s="149"/>
      <c r="E212" s="160"/>
      <c r="F212" s="161"/>
      <c r="G212" s="149"/>
      <c r="H212" s="158"/>
      <c r="I212" s="161"/>
      <c r="J212" s="149"/>
      <c r="K212" s="158"/>
      <c r="L212" s="161"/>
      <c r="M212" s="149"/>
      <c r="N212" s="158"/>
      <c r="O212" s="161"/>
      <c r="P212" s="149"/>
      <c r="Q212" s="158"/>
      <c r="R212" s="161"/>
      <c r="S212" s="149"/>
      <c r="T212" s="158"/>
      <c r="U212" s="161"/>
      <c r="V212" s="149"/>
      <c r="W212" s="158"/>
      <c r="X212" s="161"/>
      <c r="Y212" s="149"/>
      <c r="Z212" s="158"/>
      <c r="AA212" s="161"/>
      <c r="AB212" s="149"/>
      <c r="AC212" s="158"/>
      <c r="AD212" s="161"/>
      <c r="AE212" s="149"/>
      <c r="AF212" s="158"/>
      <c r="AG212" s="161"/>
      <c r="AH212" s="149"/>
      <c r="AI212" s="158"/>
      <c r="AJ212" s="161"/>
      <c r="AK212" s="149"/>
      <c r="AL212" s="158"/>
      <c r="AM212" s="161"/>
      <c r="AN212" s="149"/>
      <c r="AO212" s="160"/>
      <c r="AP212" s="161"/>
      <c r="AQ212" s="149"/>
      <c r="AR212" s="158"/>
      <c r="AS212" s="161"/>
      <c r="AT212" s="149"/>
      <c r="AU212" s="158"/>
      <c r="AV212" s="161"/>
      <c r="AW212" s="149"/>
      <c r="AX212" s="158"/>
      <c r="AY212" s="161"/>
      <c r="AZ212" s="149"/>
      <c r="BA212" s="158"/>
      <c r="BB212" s="161"/>
      <c r="BC212" s="149"/>
      <c r="BD212" s="160"/>
      <c r="BE212" s="161"/>
      <c r="BF212" s="149"/>
      <c r="BG212" s="158"/>
      <c r="BH212" s="161"/>
      <c r="BI212" s="149"/>
      <c r="BJ212" s="158"/>
      <c r="BK212" s="161"/>
      <c r="BL212" s="149"/>
      <c r="BM212" s="158"/>
      <c r="BN212" s="161"/>
      <c r="BO212" s="149"/>
      <c r="BP212" s="158"/>
      <c r="BQ212" s="161"/>
      <c r="BR212" s="149"/>
      <c r="BS212" s="158"/>
      <c r="BT212" s="161"/>
      <c r="BU212" s="149"/>
      <c r="BV212" s="158"/>
      <c r="BW212" s="161"/>
      <c r="BX212" s="149"/>
      <c r="BY212" s="158"/>
      <c r="BZ212" s="161"/>
      <c r="CA212" s="149"/>
      <c r="CB212" s="158"/>
      <c r="CC212" s="161"/>
      <c r="CD212" s="149"/>
      <c r="CE212" s="158"/>
      <c r="CF212" s="161"/>
      <c r="CG212" s="149"/>
      <c r="CH212" s="158"/>
      <c r="CI212" s="161"/>
      <c r="CJ212" s="149"/>
      <c r="CK212" s="158"/>
      <c r="CL212" s="161"/>
      <c r="CM212" s="149"/>
      <c r="CN212" s="158"/>
      <c r="CO212" s="161"/>
      <c r="CP212" s="149"/>
      <c r="CQ212" s="158"/>
      <c r="CR212" s="161"/>
      <c r="CS212" s="84"/>
    </row>
    <row r="213" spans="1:97" ht="12" customHeight="1" x14ac:dyDescent="0.2">
      <c r="A213" s="80"/>
      <c r="B213" s="160"/>
      <c r="C213" s="161"/>
      <c r="D213" s="149"/>
      <c r="E213" s="160"/>
      <c r="F213" s="161"/>
      <c r="G213" s="149"/>
      <c r="H213" s="158"/>
      <c r="I213" s="161"/>
      <c r="J213" s="149"/>
      <c r="K213" s="158"/>
      <c r="L213" s="161"/>
      <c r="M213" s="149"/>
      <c r="N213" s="158"/>
      <c r="O213" s="161"/>
      <c r="P213" s="149"/>
      <c r="Q213" s="158"/>
      <c r="R213" s="161"/>
      <c r="S213" s="149"/>
      <c r="T213" s="158"/>
      <c r="U213" s="161"/>
      <c r="V213" s="149"/>
      <c r="W213" s="158"/>
      <c r="X213" s="161"/>
      <c r="Y213" s="149"/>
      <c r="Z213" s="158"/>
      <c r="AA213" s="161"/>
      <c r="AB213" s="149"/>
      <c r="AC213" s="158"/>
      <c r="AD213" s="161"/>
      <c r="AE213" s="149"/>
      <c r="AF213" s="158"/>
      <c r="AG213" s="161"/>
      <c r="AH213" s="149"/>
      <c r="AI213" s="158"/>
      <c r="AJ213" s="161"/>
      <c r="AK213" s="149"/>
      <c r="AL213" s="158"/>
      <c r="AM213" s="161"/>
      <c r="AN213" s="149"/>
      <c r="AO213" s="160"/>
      <c r="AP213" s="161"/>
      <c r="AQ213" s="149"/>
      <c r="AR213" s="158"/>
      <c r="AS213" s="161"/>
      <c r="AT213" s="149"/>
      <c r="AU213" s="158"/>
      <c r="AV213" s="161"/>
      <c r="AW213" s="149"/>
      <c r="AX213" s="158"/>
      <c r="AY213" s="161"/>
      <c r="AZ213" s="149"/>
      <c r="BA213" s="158"/>
      <c r="BB213" s="161"/>
      <c r="BC213" s="149"/>
      <c r="BD213" s="160"/>
      <c r="BE213" s="161"/>
      <c r="BF213" s="149"/>
      <c r="BG213" s="158"/>
      <c r="BH213" s="161"/>
      <c r="BI213" s="149"/>
      <c r="BJ213" s="158"/>
      <c r="BK213" s="161"/>
      <c r="BL213" s="149"/>
      <c r="BM213" s="158"/>
      <c r="BN213" s="161"/>
      <c r="BO213" s="149"/>
      <c r="BP213" s="158"/>
      <c r="BQ213" s="161"/>
      <c r="BR213" s="149"/>
      <c r="BS213" s="158"/>
      <c r="BT213" s="161"/>
      <c r="BU213" s="149"/>
      <c r="BV213" s="158"/>
      <c r="BW213" s="161"/>
      <c r="BX213" s="149"/>
      <c r="BY213" s="158"/>
      <c r="BZ213" s="161"/>
      <c r="CA213" s="149"/>
      <c r="CB213" s="158"/>
      <c r="CC213" s="161"/>
      <c r="CD213" s="149"/>
      <c r="CE213" s="158"/>
      <c r="CF213" s="161"/>
      <c r="CG213" s="149"/>
      <c r="CH213" s="158"/>
      <c r="CI213" s="161"/>
      <c r="CJ213" s="149"/>
      <c r="CK213" s="158"/>
      <c r="CL213" s="161"/>
      <c r="CM213" s="149"/>
      <c r="CN213" s="158"/>
      <c r="CO213" s="161"/>
      <c r="CP213" s="149"/>
      <c r="CQ213" s="158"/>
      <c r="CR213" s="161"/>
      <c r="CS213" s="84"/>
    </row>
    <row r="214" spans="1:97" ht="12" customHeight="1" x14ac:dyDescent="0.2">
      <c r="A214" s="80"/>
      <c r="B214" s="160"/>
      <c r="C214" s="161"/>
      <c r="D214" s="149"/>
      <c r="E214" s="160"/>
      <c r="F214" s="161"/>
      <c r="G214" s="149"/>
      <c r="H214" s="158"/>
      <c r="I214" s="161"/>
      <c r="J214" s="149"/>
      <c r="K214" s="158"/>
      <c r="L214" s="161"/>
      <c r="M214" s="149"/>
      <c r="N214" s="158"/>
      <c r="O214" s="161"/>
      <c r="P214" s="149"/>
      <c r="Q214" s="158"/>
      <c r="R214" s="161"/>
      <c r="S214" s="149"/>
      <c r="T214" s="158"/>
      <c r="U214" s="161"/>
      <c r="V214" s="149"/>
      <c r="W214" s="158"/>
      <c r="X214" s="161"/>
      <c r="Y214" s="149"/>
      <c r="Z214" s="158"/>
      <c r="AA214" s="161"/>
      <c r="AB214" s="149"/>
      <c r="AC214" s="158"/>
      <c r="AD214" s="161"/>
      <c r="AE214" s="149"/>
      <c r="AF214" s="158"/>
      <c r="AG214" s="161"/>
      <c r="AH214" s="149"/>
      <c r="AI214" s="158"/>
      <c r="AJ214" s="161"/>
      <c r="AK214" s="149"/>
      <c r="AL214" s="158"/>
      <c r="AM214" s="161"/>
      <c r="AN214" s="149"/>
      <c r="AO214" s="160"/>
      <c r="AP214" s="161"/>
      <c r="AQ214" s="149"/>
      <c r="AR214" s="158"/>
      <c r="AS214" s="161"/>
      <c r="AT214" s="149"/>
      <c r="AU214" s="158"/>
      <c r="AV214" s="161"/>
      <c r="AW214" s="149"/>
      <c r="AX214" s="158"/>
      <c r="AY214" s="161"/>
      <c r="AZ214" s="149"/>
      <c r="BA214" s="158"/>
      <c r="BB214" s="161"/>
      <c r="BC214" s="149"/>
      <c r="BD214" s="160"/>
      <c r="BE214" s="161"/>
      <c r="BF214" s="149"/>
      <c r="BG214" s="158"/>
      <c r="BH214" s="161"/>
      <c r="BI214" s="149"/>
      <c r="BJ214" s="158"/>
      <c r="BK214" s="161"/>
      <c r="BL214" s="149"/>
      <c r="BM214" s="158"/>
      <c r="BN214" s="161"/>
      <c r="BO214" s="149"/>
      <c r="BP214" s="158"/>
      <c r="BQ214" s="161"/>
      <c r="BR214" s="149"/>
      <c r="BS214" s="158"/>
      <c r="BT214" s="161"/>
      <c r="BU214" s="149"/>
      <c r="BV214" s="158"/>
      <c r="BW214" s="161"/>
      <c r="BX214" s="149"/>
      <c r="BY214" s="158"/>
      <c r="BZ214" s="161"/>
      <c r="CA214" s="149"/>
      <c r="CB214" s="158"/>
      <c r="CC214" s="161"/>
      <c r="CD214" s="149"/>
      <c r="CE214" s="158"/>
      <c r="CF214" s="161"/>
      <c r="CG214" s="149"/>
      <c r="CH214" s="158"/>
      <c r="CI214" s="161"/>
      <c r="CJ214" s="149"/>
      <c r="CK214" s="158"/>
      <c r="CL214" s="161"/>
      <c r="CM214" s="149"/>
      <c r="CN214" s="158"/>
      <c r="CO214" s="161"/>
      <c r="CP214" s="149"/>
      <c r="CQ214" s="158"/>
      <c r="CR214" s="161"/>
      <c r="CS214" s="84"/>
    </row>
    <row r="215" spans="1:97" ht="12" customHeight="1" thickBot="1" x14ac:dyDescent="0.25">
      <c r="A215" s="80"/>
      <c r="B215" s="160"/>
      <c r="C215" s="161"/>
      <c r="D215" s="149"/>
      <c r="E215" s="160"/>
      <c r="F215" s="162"/>
      <c r="G215" s="149"/>
      <c r="H215" s="158"/>
      <c r="I215" s="162"/>
      <c r="J215" s="149"/>
      <c r="K215" s="158"/>
      <c r="L215" s="162"/>
      <c r="M215" s="149"/>
      <c r="N215" s="158"/>
      <c r="O215" s="161"/>
      <c r="P215" s="149"/>
      <c r="Q215" s="158"/>
      <c r="R215" s="162"/>
      <c r="S215" s="149"/>
      <c r="T215" s="158"/>
      <c r="U215" s="161"/>
      <c r="V215" s="149"/>
      <c r="W215" s="158"/>
      <c r="X215" s="161"/>
      <c r="Y215" s="149"/>
      <c r="Z215" s="158"/>
      <c r="AA215" s="161"/>
      <c r="AB215" s="149"/>
      <c r="AC215" s="158"/>
      <c r="AD215" s="161"/>
      <c r="AE215" s="149"/>
      <c r="AF215" s="158"/>
      <c r="AG215" s="161"/>
      <c r="AH215" s="149"/>
      <c r="AI215" s="158"/>
      <c r="AJ215" s="161"/>
      <c r="AK215" s="149"/>
      <c r="AL215" s="158"/>
      <c r="AM215" s="161"/>
      <c r="AN215" s="149"/>
      <c r="AO215" s="160"/>
      <c r="AP215" s="161"/>
      <c r="AQ215" s="149"/>
      <c r="AR215" s="158"/>
      <c r="AS215" s="162"/>
      <c r="AT215" s="149"/>
      <c r="AU215" s="158"/>
      <c r="AV215" s="161"/>
      <c r="AW215" s="149"/>
      <c r="AX215" s="158"/>
      <c r="AY215" s="162"/>
      <c r="AZ215" s="149"/>
      <c r="BA215" s="158"/>
      <c r="BB215" s="162"/>
      <c r="BC215" s="149"/>
      <c r="BD215" s="160"/>
      <c r="BE215" s="162"/>
      <c r="BF215" s="149"/>
      <c r="BG215" s="158"/>
      <c r="BH215" s="161"/>
      <c r="BI215" s="149"/>
      <c r="BJ215" s="158"/>
      <c r="BK215" s="162"/>
      <c r="BL215" s="149"/>
      <c r="BM215" s="158"/>
      <c r="BN215" s="162"/>
      <c r="BO215" s="149"/>
      <c r="BP215" s="158"/>
      <c r="BQ215" s="162"/>
      <c r="BR215" s="149"/>
      <c r="BS215" s="158"/>
      <c r="BT215" s="162"/>
      <c r="BU215" s="149"/>
      <c r="BV215" s="158"/>
      <c r="BW215" s="162"/>
      <c r="BX215" s="149"/>
      <c r="BY215" s="158"/>
      <c r="BZ215" s="162"/>
      <c r="CA215" s="149"/>
      <c r="CB215" s="158"/>
      <c r="CC215" s="162"/>
      <c r="CD215" s="149"/>
      <c r="CE215" s="158"/>
      <c r="CF215" s="162"/>
      <c r="CG215" s="149"/>
      <c r="CH215" s="158"/>
      <c r="CI215" s="162"/>
      <c r="CJ215" s="149"/>
      <c r="CK215" s="158"/>
      <c r="CL215" s="162"/>
      <c r="CM215" s="149"/>
      <c r="CN215" s="158"/>
      <c r="CO215" s="162"/>
      <c r="CP215" s="149"/>
      <c r="CQ215" s="158"/>
      <c r="CR215" s="162"/>
      <c r="CS215" s="84"/>
    </row>
    <row r="216" spans="1:97" ht="12" customHeight="1" thickBot="1" x14ac:dyDescent="0.25">
      <c r="A216" s="98"/>
      <c r="B216" s="164"/>
      <c r="C216" s="162"/>
      <c r="D216" s="149"/>
      <c r="E216" s="164"/>
      <c r="G216" s="149"/>
      <c r="H216" s="163"/>
      <c r="J216" s="149"/>
      <c r="K216" s="163"/>
      <c r="M216" s="149"/>
      <c r="N216" s="163"/>
      <c r="O216" s="162"/>
      <c r="P216" s="149"/>
      <c r="Q216" s="163"/>
      <c r="S216" s="149"/>
      <c r="T216" s="163"/>
      <c r="U216" s="162"/>
      <c r="V216" s="149"/>
      <c r="W216" s="163"/>
      <c r="X216" s="162"/>
      <c r="Y216" s="149"/>
      <c r="Z216" s="163"/>
      <c r="AA216" s="162"/>
      <c r="AB216" s="149"/>
      <c r="AC216" s="163"/>
      <c r="AD216" s="162"/>
      <c r="AE216" s="149"/>
      <c r="AF216" s="163"/>
      <c r="AG216" s="162"/>
      <c r="AH216" s="149"/>
      <c r="AI216" s="163"/>
      <c r="AJ216" s="162"/>
      <c r="AK216" s="149"/>
      <c r="AL216" s="163"/>
      <c r="AM216" s="162"/>
      <c r="AN216" s="149"/>
      <c r="AO216" s="164"/>
      <c r="AP216" s="162"/>
      <c r="AQ216" s="149"/>
      <c r="AR216" s="163"/>
      <c r="AT216" s="149"/>
      <c r="AU216" s="163"/>
      <c r="AV216" s="162"/>
      <c r="AW216" s="149"/>
      <c r="AX216" s="163"/>
      <c r="AZ216" s="149"/>
      <c r="BA216" s="163"/>
      <c r="BC216" s="149"/>
      <c r="BD216" s="164"/>
      <c r="BF216" s="149"/>
      <c r="BG216" s="163"/>
      <c r="BH216" s="162"/>
      <c r="BI216" s="149"/>
      <c r="BJ216" s="163"/>
      <c r="BL216" s="149"/>
      <c r="BM216" s="163"/>
      <c r="BO216" s="149"/>
      <c r="BP216" s="163"/>
      <c r="BR216" s="149"/>
      <c r="BS216" s="163"/>
      <c r="BU216" s="149"/>
      <c r="BV216" s="163"/>
      <c r="BX216" s="149"/>
      <c r="BY216" s="163"/>
      <c r="CA216" s="149"/>
      <c r="CB216" s="163"/>
      <c r="CD216" s="149"/>
      <c r="CE216" s="163"/>
      <c r="CG216" s="149"/>
      <c r="CH216" s="163"/>
      <c r="CJ216" s="149"/>
      <c r="CK216" s="163"/>
      <c r="CM216" s="149"/>
      <c r="CN216" s="163"/>
      <c r="CP216" s="149"/>
      <c r="CQ216" s="163"/>
      <c r="CS216" s="84"/>
    </row>
  </sheetData>
  <mergeCells count="188">
    <mergeCell ref="U33:U37"/>
    <mergeCell ref="V33:V37"/>
    <mergeCell ref="B2:D2"/>
    <mergeCell ref="F2:H2"/>
    <mergeCell ref="I2:K19"/>
    <mergeCell ref="L2:BF2"/>
    <mergeCell ref="B3:D3"/>
    <mergeCell ref="F3:H3"/>
    <mergeCell ref="L3:BF3"/>
    <mergeCell ref="B6:D6"/>
    <mergeCell ref="F6:H6"/>
    <mergeCell ref="L6:BF6"/>
    <mergeCell ref="B7:D7"/>
    <mergeCell ref="F7:H7"/>
    <mergeCell ref="L7:BF7"/>
    <mergeCell ref="B4:D4"/>
    <mergeCell ref="F4:H4"/>
    <mergeCell ref="L4:BF4"/>
    <mergeCell ref="B5:D5"/>
    <mergeCell ref="F5:H5"/>
    <mergeCell ref="L5:BF5"/>
    <mergeCell ref="B10:D10"/>
    <mergeCell ref="F10:H10"/>
    <mergeCell ref="L10:BF10"/>
    <mergeCell ref="B11:D11"/>
    <mergeCell ref="F11:H11"/>
    <mergeCell ref="L11:BF11"/>
    <mergeCell ref="B8:D8"/>
    <mergeCell ref="F8:H8"/>
    <mergeCell ref="L8:BF8"/>
    <mergeCell ref="B9:D9"/>
    <mergeCell ref="F9:H9"/>
    <mergeCell ref="L9:BF9"/>
    <mergeCell ref="B14:D14"/>
    <mergeCell ref="F14:H14"/>
    <mergeCell ref="L14:BF14"/>
    <mergeCell ref="B15:D15"/>
    <mergeCell ref="F15:H15"/>
    <mergeCell ref="L15:BF15"/>
    <mergeCell ref="B12:D12"/>
    <mergeCell ref="F12:H12"/>
    <mergeCell ref="L12:BF12"/>
    <mergeCell ref="B13:D13"/>
    <mergeCell ref="F13:H13"/>
    <mergeCell ref="L13:BF13"/>
    <mergeCell ref="B18:D18"/>
    <mergeCell ref="F18:H18"/>
    <mergeCell ref="L18:BF18"/>
    <mergeCell ref="B19:D19"/>
    <mergeCell ref="F19:H19"/>
    <mergeCell ref="L19:BF19"/>
    <mergeCell ref="B16:D16"/>
    <mergeCell ref="F16:H16"/>
    <mergeCell ref="L16:BF16"/>
    <mergeCell ref="B17:D17"/>
    <mergeCell ref="F17:H17"/>
    <mergeCell ref="L17:BF17"/>
    <mergeCell ref="B22:D22"/>
    <mergeCell ref="F22:H22"/>
    <mergeCell ref="N22:Q22"/>
    <mergeCell ref="B23:D23"/>
    <mergeCell ref="F23:H23"/>
    <mergeCell ref="N23:Q23"/>
    <mergeCell ref="B20:D20"/>
    <mergeCell ref="F20:H20"/>
    <mergeCell ref="I20:K20"/>
    <mergeCell ref="L20:BF20"/>
    <mergeCell ref="B21:D21"/>
    <mergeCell ref="F21:H21"/>
    <mergeCell ref="I21:K21"/>
    <mergeCell ref="B26:D26"/>
    <mergeCell ref="F26:H26"/>
    <mergeCell ref="L26:BF26"/>
    <mergeCell ref="B27:D27"/>
    <mergeCell ref="F27:H27"/>
    <mergeCell ref="L27:BF27"/>
    <mergeCell ref="B24:D24"/>
    <mergeCell ref="F24:H24"/>
    <mergeCell ref="I24:BF24"/>
    <mergeCell ref="B25:D25"/>
    <mergeCell ref="F25:H25"/>
    <mergeCell ref="L25:BF25"/>
    <mergeCell ref="B30:D30"/>
    <mergeCell ref="F30:H30"/>
    <mergeCell ref="L30:BF30"/>
    <mergeCell ref="B31:D31"/>
    <mergeCell ref="F31:H31"/>
    <mergeCell ref="L31:BF31"/>
    <mergeCell ref="B28:D28"/>
    <mergeCell ref="F28:H28"/>
    <mergeCell ref="L28:BF28"/>
    <mergeCell ref="B29:D29"/>
    <mergeCell ref="F29:H29"/>
    <mergeCell ref="L29:BF29"/>
    <mergeCell ref="W32:Y32"/>
    <mergeCell ref="Z32:AA32"/>
    <mergeCell ref="AC32:AE32"/>
    <mergeCell ref="AF32:AH32"/>
    <mergeCell ref="AI32:AK32"/>
    <mergeCell ref="AL32:AN32"/>
    <mergeCell ref="B32:D32"/>
    <mergeCell ref="E32:G32"/>
    <mergeCell ref="H32:J32"/>
    <mergeCell ref="K32:M32"/>
    <mergeCell ref="N32:P32"/>
    <mergeCell ref="Q32:S32"/>
    <mergeCell ref="T32:V32"/>
    <mergeCell ref="BM32:BO32"/>
    <mergeCell ref="BP32:BR32"/>
    <mergeCell ref="BS32:BU32"/>
    <mergeCell ref="BV32:BX32"/>
    <mergeCell ref="AO32:AQ32"/>
    <mergeCell ref="AR32:AT32"/>
    <mergeCell ref="AU32:AV32"/>
    <mergeCell ref="AX32:AZ32"/>
    <mergeCell ref="BA32:BC32"/>
    <mergeCell ref="BD32:BF32"/>
    <mergeCell ref="P33:P37"/>
    <mergeCell ref="R33:R37"/>
    <mergeCell ref="S33:S37"/>
    <mergeCell ref="X33:X37"/>
    <mergeCell ref="Y33:Y37"/>
    <mergeCell ref="AA33:AA37"/>
    <mergeCell ref="CQ32:CS32"/>
    <mergeCell ref="C33:C37"/>
    <mergeCell ref="D33:D37"/>
    <mergeCell ref="F33:F37"/>
    <mergeCell ref="G33:G37"/>
    <mergeCell ref="I33:I37"/>
    <mergeCell ref="J33:J37"/>
    <mergeCell ref="L33:L37"/>
    <mergeCell ref="M33:M37"/>
    <mergeCell ref="O33:O37"/>
    <mergeCell ref="BY32:CA32"/>
    <mergeCell ref="CB32:CD32"/>
    <mergeCell ref="CE32:CG32"/>
    <mergeCell ref="CH32:CJ32"/>
    <mergeCell ref="CK32:CM32"/>
    <mergeCell ref="CN32:CP32"/>
    <mergeCell ref="BG32:BI32"/>
    <mergeCell ref="BJ32:BL32"/>
    <mergeCell ref="AK33:AK37"/>
    <mergeCell ref="AM33:AM37"/>
    <mergeCell ref="AN33:AN37"/>
    <mergeCell ref="AP33:AP37"/>
    <mergeCell ref="AQ33:AQ37"/>
    <mergeCell ref="AS33:AS37"/>
    <mergeCell ref="AB33:AB37"/>
    <mergeCell ref="AD33:AD37"/>
    <mergeCell ref="AE33:AE37"/>
    <mergeCell ref="AG33:AG37"/>
    <mergeCell ref="AH33:AH37"/>
    <mergeCell ref="AJ33:AJ37"/>
    <mergeCell ref="BC33:BC37"/>
    <mergeCell ref="BE33:BE37"/>
    <mergeCell ref="BF33:BF37"/>
    <mergeCell ref="BH33:BH37"/>
    <mergeCell ref="BI33:BI37"/>
    <mergeCell ref="BK33:BK37"/>
    <mergeCell ref="AT33:AT37"/>
    <mergeCell ref="AV33:AV37"/>
    <mergeCell ref="AW33:AW37"/>
    <mergeCell ref="AY33:AY37"/>
    <mergeCell ref="AZ33:AZ37"/>
    <mergeCell ref="BB33:BB37"/>
    <mergeCell ref="BU33:BU37"/>
    <mergeCell ref="BW33:BW37"/>
    <mergeCell ref="BX33:BX37"/>
    <mergeCell ref="BZ33:BZ37"/>
    <mergeCell ref="CA33:CA37"/>
    <mergeCell ref="CC33:CC37"/>
    <mergeCell ref="BL33:BL37"/>
    <mergeCell ref="BN33:BN37"/>
    <mergeCell ref="BO33:BO37"/>
    <mergeCell ref="BQ33:BQ37"/>
    <mergeCell ref="BR33:BR37"/>
    <mergeCell ref="BT33:BT37"/>
    <mergeCell ref="CP33:CP37"/>
    <mergeCell ref="CD33:CD37"/>
    <mergeCell ref="CF33:CF37"/>
    <mergeCell ref="CG33:CG37"/>
    <mergeCell ref="CR33:CR37"/>
    <mergeCell ref="CS33:CS37"/>
    <mergeCell ref="CI33:CI37"/>
    <mergeCell ref="CJ33:CJ37"/>
    <mergeCell ref="CL33:CL37"/>
    <mergeCell ref="CM33:CM37"/>
    <mergeCell ref="CO33:CO37"/>
  </mergeCells>
  <phoneticPr fontId="23" type="noConversion"/>
  <hyperlinks>
    <hyperlink ref="F27" r:id="rId1"/>
  </hyperlinks>
  <pageMargins left="0.75" right="0.75" top="1" bottom="1" header="0.4921259845" footer="0.4921259845"/>
  <pageSetup scale="30" fitToHeight="0" orientation="landscape" horizontalDpi="200" verticalDpi="200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 tint="0.39997558519241921"/>
    <pageSetUpPr fitToPage="1"/>
  </sheetPr>
  <dimension ref="A1:CS218"/>
  <sheetViews>
    <sheetView topLeftCell="A130" zoomScale="85" zoomScaleNormal="85" workbookViewId="0">
      <selection activeCell="Y166" sqref="Y166"/>
    </sheetView>
  </sheetViews>
  <sheetFormatPr defaultColWidth="11.42578125" defaultRowHeight="12" customHeight="1" x14ac:dyDescent="0.2"/>
  <cols>
    <col min="1" max="1" width="15.140625" style="2" customWidth="1"/>
    <col min="2" max="2" width="12.5703125" style="102" customWidth="1"/>
    <col min="3" max="4" width="4.140625" style="102" customWidth="1"/>
    <col min="5" max="5" width="12.5703125" style="102" customWidth="1"/>
    <col min="6" max="7" width="4.140625" style="102" customWidth="1"/>
    <col min="8" max="8" width="11.85546875" style="102" customWidth="1"/>
    <col min="9" max="10" width="4.140625" style="102" customWidth="1"/>
    <col min="11" max="11" width="10.42578125" style="102" customWidth="1"/>
    <col min="12" max="13" width="4.140625" style="102" customWidth="1"/>
    <col min="14" max="14" width="8.5703125" style="102" customWidth="1"/>
    <col min="15" max="16" width="4.140625" style="102" customWidth="1"/>
    <col min="17" max="17" width="12.5703125" style="102" customWidth="1"/>
    <col min="18" max="19" width="4.140625" style="102" customWidth="1"/>
    <col min="20" max="20" width="12.5703125" style="102" customWidth="1"/>
    <col min="21" max="22" width="4.140625" style="102" customWidth="1"/>
    <col min="23" max="23" width="12.5703125" style="102" customWidth="1"/>
    <col min="24" max="25" width="4.140625" style="102" customWidth="1"/>
    <col min="26" max="26" width="12.5703125" style="102" customWidth="1"/>
    <col min="27" max="28" width="4.140625" style="102" customWidth="1"/>
    <col min="29" max="29" width="12.5703125" style="102" customWidth="1"/>
    <col min="30" max="31" width="4.140625" style="102" customWidth="1"/>
    <col min="32" max="32" width="9.85546875" style="102" customWidth="1"/>
    <col min="33" max="34" width="4.140625" style="102" customWidth="1"/>
    <col min="35" max="35" width="12.5703125" style="102" customWidth="1"/>
    <col min="36" max="37" width="4.140625" style="102" customWidth="1"/>
    <col min="38" max="38" width="12.5703125" style="102" customWidth="1"/>
    <col min="39" max="40" width="4.140625" style="102" customWidth="1"/>
    <col min="41" max="41" width="14.42578125" style="102" customWidth="1"/>
    <col min="42" max="43" width="4.140625" style="102" customWidth="1"/>
    <col min="44" max="44" width="11.42578125" style="102"/>
    <col min="45" max="46" width="4.140625" style="102" customWidth="1"/>
    <col min="47" max="47" width="11.42578125" style="102"/>
    <col min="48" max="49" width="4.140625" style="102" customWidth="1"/>
    <col min="50" max="50" width="13.140625" style="102" customWidth="1"/>
    <col min="51" max="52" width="4.140625" style="102" customWidth="1"/>
    <col min="53" max="53" width="12.7109375" style="102" customWidth="1"/>
    <col min="54" max="55" width="4.140625" style="102" customWidth="1"/>
    <col min="56" max="56" width="11.42578125" style="102"/>
    <col min="57" max="58" width="4.140625" style="102" customWidth="1"/>
    <col min="59" max="59" width="11.42578125" style="102"/>
    <col min="60" max="61" width="4.140625" style="102" customWidth="1"/>
    <col min="62" max="62" width="11.42578125" style="102"/>
    <col min="63" max="64" width="4.140625" style="102" customWidth="1"/>
    <col min="65" max="65" width="11.42578125" style="102"/>
    <col min="66" max="67" width="4.140625" style="102" customWidth="1"/>
    <col min="68" max="68" width="11.42578125" style="102"/>
    <col min="69" max="70" width="4.140625" style="102" customWidth="1"/>
    <col min="71" max="71" width="11.42578125" style="102"/>
    <col min="72" max="73" width="4.140625" style="102" customWidth="1"/>
    <col min="74" max="74" width="11.42578125" style="102"/>
    <col min="75" max="76" width="4.140625" style="102" customWidth="1"/>
    <col min="77" max="77" width="11.42578125" style="102"/>
    <col min="78" max="79" width="4.140625" style="102" customWidth="1"/>
    <col min="80" max="80" width="11.42578125" style="102"/>
    <col min="81" max="82" width="4.140625" style="102" customWidth="1"/>
    <col min="83" max="83" width="11.42578125" style="102"/>
    <col min="84" max="85" width="4.140625" style="102" customWidth="1"/>
    <col min="86" max="86" width="11.42578125" style="102"/>
    <col min="87" max="88" width="4.140625" style="102" customWidth="1"/>
    <col min="89" max="89" width="11.42578125" style="102"/>
    <col min="90" max="91" width="4.140625" style="102" customWidth="1"/>
    <col min="92" max="92" width="11.42578125" style="102"/>
    <col min="93" max="94" width="4.140625" style="102" customWidth="1"/>
    <col min="95" max="95" width="11.42578125" style="102"/>
    <col min="96" max="97" width="4.140625" style="2" customWidth="1"/>
    <col min="98" max="16384" width="11.42578125" style="2"/>
  </cols>
  <sheetData>
    <row r="1" spans="1:97" ht="19.5" customHeight="1" thickBot="1" x14ac:dyDescent="0.25">
      <c r="A1" s="4" t="s">
        <v>59</v>
      </c>
      <c r="B1" s="99"/>
      <c r="C1" s="99"/>
      <c r="D1" s="99"/>
      <c r="E1" s="100"/>
      <c r="F1" s="99"/>
      <c r="G1" s="99"/>
      <c r="H1" s="101"/>
      <c r="I1" s="99"/>
      <c r="J1" s="99"/>
      <c r="K1" s="101"/>
      <c r="L1" s="99"/>
      <c r="M1" s="99"/>
      <c r="N1" s="100"/>
      <c r="O1" s="99"/>
      <c r="P1" s="99"/>
      <c r="Q1" s="100"/>
      <c r="R1" s="99"/>
      <c r="S1" s="99"/>
      <c r="T1" s="100"/>
      <c r="U1" s="99"/>
      <c r="V1" s="99"/>
      <c r="W1" s="100"/>
      <c r="X1" s="99"/>
      <c r="Y1" s="99"/>
      <c r="Z1" s="99"/>
      <c r="AA1" s="99"/>
      <c r="AB1" s="99"/>
      <c r="AC1" s="101"/>
      <c r="AD1" s="99"/>
      <c r="AE1" s="99"/>
      <c r="AG1" s="99"/>
      <c r="AH1" s="99"/>
      <c r="AI1" s="101"/>
      <c r="AJ1" s="99"/>
      <c r="AK1" s="99"/>
      <c r="AL1" s="101"/>
      <c r="AM1" s="99"/>
      <c r="AN1" s="99"/>
      <c r="AO1" s="103"/>
      <c r="AP1" s="99"/>
      <c r="AQ1" s="99"/>
      <c r="AS1" s="99"/>
      <c r="AT1" s="99"/>
      <c r="AV1" s="99"/>
      <c r="AW1" s="99"/>
      <c r="AY1" s="99"/>
      <c r="AZ1" s="99"/>
      <c r="BB1" s="99"/>
      <c r="BC1" s="99"/>
      <c r="BE1" s="99"/>
      <c r="BF1" s="99"/>
      <c r="BH1" s="99"/>
      <c r="BI1" s="99"/>
      <c r="BK1" s="99"/>
      <c r="BL1" s="99"/>
      <c r="BN1" s="99"/>
      <c r="BO1" s="99"/>
      <c r="BQ1" s="99"/>
      <c r="BR1" s="99"/>
      <c r="BT1" s="99"/>
      <c r="BU1" s="99"/>
      <c r="BW1" s="99"/>
      <c r="BX1" s="99"/>
      <c r="BZ1" s="99"/>
      <c r="CA1" s="99"/>
      <c r="CC1" s="99"/>
      <c r="CD1" s="99"/>
      <c r="CF1" s="99"/>
      <c r="CG1" s="99"/>
      <c r="CI1" s="99"/>
      <c r="CJ1" s="99"/>
      <c r="CL1" s="99"/>
      <c r="CM1" s="99"/>
      <c r="CO1" s="99"/>
      <c r="CP1" s="99"/>
      <c r="CR1" s="94"/>
      <c r="CS1" s="94"/>
    </row>
    <row r="2" spans="1:97" ht="12" customHeight="1" x14ac:dyDescent="0.2">
      <c r="A2" s="95" t="s">
        <v>25</v>
      </c>
      <c r="B2" s="312" t="s">
        <v>57</v>
      </c>
      <c r="C2" s="313"/>
      <c r="D2" s="314"/>
      <c r="E2" s="104" t="s">
        <v>3</v>
      </c>
      <c r="F2" s="288" t="s">
        <v>60</v>
      </c>
      <c r="G2" s="289"/>
      <c r="H2" s="290"/>
      <c r="I2" s="267" t="s">
        <v>66</v>
      </c>
      <c r="J2" s="268"/>
      <c r="K2" s="268"/>
      <c r="L2" s="245" t="s">
        <v>305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6"/>
    </row>
    <row r="3" spans="1:97" ht="12" customHeight="1" x14ac:dyDescent="0.2">
      <c r="A3" s="43" t="s">
        <v>7</v>
      </c>
      <c r="B3" s="318" t="s">
        <v>38</v>
      </c>
      <c r="C3" s="319"/>
      <c r="D3" s="320"/>
      <c r="E3" s="105" t="s">
        <v>5</v>
      </c>
      <c r="F3" s="291" t="s">
        <v>209</v>
      </c>
      <c r="G3" s="292"/>
      <c r="H3" s="293"/>
      <c r="I3" s="269"/>
      <c r="J3" s="270"/>
      <c r="K3" s="270"/>
      <c r="L3" s="247" t="s">
        <v>306</v>
      </c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3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4"/>
    </row>
    <row r="4" spans="1:97" ht="12" customHeight="1" x14ac:dyDescent="0.2">
      <c r="A4" s="43" t="s">
        <v>0</v>
      </c>
      <c r="B4" s="321" t="s">
        <v>480</v>
      </c>
      <c r="C4" s="322"/>
      <c r="D4" s="323"/>
      <c r="E4" s="105"/>
      <c r="F4" s="294"/>
      <c r="G4" s="295"/>
      <c r="H4" s="296"/>
      <c r="I4" s="269"/>
      <c r="J4" s="270"/>
      <c r="K4" s="270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50"/>
    </row>
    <row r="5" spans="1:97" ht="12" customHeight="1" thickBot="1" x14ac:dyDescent="0.25">
      <c r="A5" s="43" t="s">
        <v>1</v>
      </c>
      <c r="B5" s="306" t="s">
        <v>2</v>
      </c>
      <c r="C5" s="307"/>
      <c r="D5" s="308"/>
      <c r="E5" s="106" t="s">
        <v>48</v>
      </c>
      <c r="F5" s="297" t="s">
        <v>210</v>
      </c>
      <c r="G5" s="298"/>
      <c r="H5" s="299"/>
      <c r="I5" s="269"/>
      <c r="J5" s="270"/>
      <c r="K5" s="270"/>
      <c r="L5" s="251" t="s">
        <v>309</v>
      </c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BC5" s="251"/>
      <c r="BD5" s="251"/>
      <c r="BE5" s="251"/>
      <c r="BF5" s="252"/>
    </row>
    <row r="6" spans="1:97" ht="12" customHeight="1" x14ac:dyDescent="0.2">
      <c r="A6" s="43" t="s">
        <v>4</v>
      </c>
      <c r="B6" s="324" t="s">
        <v>39</v>
      </c>
      <c r="C6" s="325"/>
      <c r="D6" s="326"/>
      <c r="E6" s="107" t="s">
        <v>218</v>
      </c>
      <c r="F6" s="300" t="s">
        <v>311</v>
      </c>
      <c r="G6" s="301"/>
      <c r="H6" s="302"/>
      <c r="I6" s="269"/>
      <c r="J6" s="270"/>
      <c r="K6" s="270"/>
      <c r="L6" s="251" t="s">
        <v>310</v>
      </c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2"/>
    </row>
    <row r="7" spans="1:97" ht="12" customHeight="1" x14ac:dyDescent="0.2">
      <c r="A7" s="43" t="s">
        <v>16</v>
      </c>
      <c r="B7" s="324" t="s">
        <v>67</v>
      </c>
      <c r="C7" s="325"/>
      <c r="D7" s="326"/>
      <c r="E7" s="108"/>
      <c r="F7" s="278"/>
      <c r="G7" s="279"/>
      <c r="H7" s="280"/>
      <c r="I7" s="269"/>
      <c r="J7" s="270"/>
      <c r="K7" s="270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50"/>
    </row>
    <row r="8" spans="1:97" ht="12" customHeight="1" x14ac:dyDescent="0.2">
      <c r="A8" s="41" t="s">
        <v>17</v>
      </c>
      <c r="B8" s="324" t="s">
        <v>61</v>
      </c>
      <c r="C8" s="325"/>
      <c r="D8" s="326"/>
      <c r="E8" s="109"/>
      <c r="F8" s="350"/>
      <c r="G8" s="351"/>
      <c r="H8" s="352"/>
      <c r="I8" s="269"/>
      <c r="J8" s="270"/>
      <c r="K8" s="270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50"/>
    </row>
    <row r="9" spans="1:97" ht="12" customHeight="1" x14ac:dyDescent="0.2">
      <c r="A9" s="41" t="s">
        <v>26</v>
      </c>
      <c r="B9" s="306" t="s">
        <v>68</v>
      </c>
      <c r="C9" s="307"/>
      <c r="D9" s="308"/>
      <c r="E9" s="109"/>
      <c r="F9" s="350"/>
      <c r="G9" s="351"/>
      <c r="H9" s="352"/>
      <c r="I9" s="269"/>
      <c r="J9" s="270"/>
      <c r="K9" s="270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50"/>
    </row>
    <row r="10" spans="1:97" ht="12" customHeight="1" thickBot="1" x14ac:dyDescent="0.25">
      <c r="A10" s="96" t="s">
        <v>28</v>
      </c>
      <c r="B10" s="309" t="s">
        <v>39</v>
      </c>
      <c r="C10" s="310"/>
      <c r="D10" s="311"/>
      <c r="E10" s="110"/>
      <c r="F10" s="315"/>
      <c r="G10" s="316"/>
      <c r="H10" s="317"/>
      <c r="I10" s="269"/>
      <c r="J10" s="270"/>
      <c r="K10" s="270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50"/>
    </row>
    <row r="11" spans="1:97" ht="12" customHeight="1" x14ac:dyDescent="0.2">
      <c r="A11" s="43" t="s">
        <v>27</v>
      </c>
      <c r="B11" s="330" t="s">
        <v>88</v>
      </c>
      <c r="C11" s="331"/>
      <c r="D11" s="332"/>
      <c r="E11" s="111" t="s">
        <v>51</v>
      </c>
      <c r="F11" s="330" t="s">
        <v>29</v>
      </c>
      <c r="G11" s="331"/>
      <c r="H11" s="332"/>
      <c r="I11" s="269"/>
      <c r="J11" s="270"/>
      <c r="K11" s="270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50"/>
    </row>
    <row r="12" spans="1:97" ht="12" customHeight="1" x14ac:dyDescent="0.2">
      <c r="A12" s="43" t="s">
        <v>18</v>
      </c>
      <c r="B12" s="306" t="s">
        <v>58</v>
      </c>
      <c r="C12" s="307"/>
      <c r="D12" s="308"/>
      <c r="E12" s="111"/>
      <c r="F12" s="264"/>
      <c r="G12" s="265"/>
      <c r="H12" s="266"/>
      <c r="I12" s="269"/>
      <c r="J12" s="270"/>
      <c r="K12" s="270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50"/>
    </row>
    <row r="13" spans="1:97" ht="12" customHeight="1" x14ac:dyDescent="0.2">
      <c r="A13" s="43" t="s">
        <v>19</v>
      </c>
      <c r="B13" s="306" t="s">
        <v>42</v>
      </c>
      <c r="C13" s="307"/>
      <c r="D13" s="308"/>
      <c r="E13" s="111"/>
      <c r="F13" s="264"/>
      <c r="G13" s="265"/>
      <c r="H13" s="266"/>
      <c r="I13" s="269"/>
      <c r="J13" s="270"/>
      <c r="K13" s="270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50"/>
    </row>
    <row r="14" spans="1:97" ht="12" customHeight="1" x14ac:dyDescent="0.2">
      <c r="A14" s="43" t="s">
        <v>62</v>
      </c>
      <c r="B14" s="306" t="s">
        <v>43</v>
      </c>
      <c r="C14" s="307"/>
      <c r="D14" s="308"/>
      <c r="E14" s="111"/>
      <c r="F14" s="264"/>
      <c r="G14" s="265"/>
      <c r="H14" s="266"/>
      <c r="I14" s="269"/>
      <c r="J14" s="270"/>
      <c r="K14" s="270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50"/>
    </row>
    <row r="15" spans="1:97" ht="12" customHeight="1" x14ac:dyDescent="0.2">
      <c r="A15" s="43" t="s">
        <v>63</v>
      </c>
      <c r="B15" s="306" t="s">
        <v>64</v>
      </c>
      <c r="C15" s="307"/>
      <c r="D15" s="308"/>
      <c r="E15" s="111"/>
      <c r="F15" s="264"/>
      <c r="G15" s="265"/>
      <c r="H15" s="266"/>
      <c r="I15" s="269"/>
      <c r="J15" s="270"/>
      <c r="K15" s="270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50"/>
    </row>
    <row r="16" spans="1:97" ht="12" customHeight="1" x14ac:dyDescent="0.2">
      <c r="A16" s="43" t="s">
        <v>20</v>
      </c>
      <c r="B16" s="306" t="s">
        <v>132</v>
      </c>
      <c r="C16" s="307"/>
      <c r="D16" s="308"/>
      <c r="E16" s="111"/>
      <c r="F16" s="264"/>
      <c r="G16" s="265"/>
      <c r="H16" s="266"/>
      <c r="I16" s="269"/>
      <c r="J16" s="270"/>
      <c r="K16" s="270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50"/>
    </row>
    <row r="17" spans="1:97" ht="12" customHeight="1" thickBot="1" x14ac:dyDescent="0.25">
      <c r="A17" s="43" t="s">
        <v>21</v>
      </c>
      <c r="B17" s="306" t="s">
        <v>214</v>
      </c>
      <c r="C17" s="307"/>
      <c r="D17" s="308"/>
      <c r="E17" s="106"/>
      <c r="F17" s="336"/>
      <c r="G17" s="337"/>
      <c r="H17" s="338"/>
      <c r="I17" s="269"/>
      <c r="J17" s="270"/>
      <c r="K17" s="270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50"/>
    </row>
    <row r="18" spans="1:97" ht="12" customHeight="1" x14ac:dyDescent="0.2">
      <c r="A18" s="43" t="s">
        <v>33</v>
      </c>
      <c r="B18" s="306" t="s">
        <v>213</v>
      </c>
      <c r="C18" s="307"/>
      <c r="D18" s="308"/>
      <c r="E18" s="112" t="s">
        <v>53</v>
      </c>
      <c r="F18" s="327"/>
      <c r="G18" s="328"/>
      <c r="H18" s="329"/>
      <c r="I18" s="269"/>
      <c r="J18" s="270"/>
      <c r="K18" s="270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50"/>
    </row>
    <row r="19" spans="1:97" ht="12" customHeight="1" thickBot="1" x14ac:dyDescent="0.25">
      <c r="A19" s="43" t="s">
        <v>44</v>
      </c>
      <c r="B19" s="333"/>
      <c r="C19" s="334"/>
      <c r="D19" s="335"/>
      <c r="E19" s="113"/>
      <c r="F19" s="264"/>
      <c r="G19" s="265"/>
      <c r="H19" s="266"/>
      <c r="I19" s="271"/>
      <c r="J19" s="272"/>
      <c r="K19" s="272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4"/>
    </row>
    <row r="20" spans="1:97" ht="12" customHeight="1" x14ac:dyDescent="0.2">
      <c r="A20" s="43" t="s">
        <v>22</v>
      </c>
      <c r="B20" s="333"/>
      <c r="C20" s="334"/>
      <c r="D20" s="335"/>
      <c r="E20" s="113"/>
      <c r="F20" s="264"/>
      <c r="G20" s="265"/>
      <c r="H20" s="266"/>
      <c r="I20" s="348" t="s">
        <v>312</v>
      </c>
      <c r="J20" s="349"/>
      <c r="K20" s="349"/>
      <c r="L20" s="249" t="s">
        <v>316</v>
      </c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</row>
    <row r="21" spans="1:97" ht="12" customHeight="1" thickBot="1" x14ac:dyDescent="0.25">
      <c r="A21" s="43" t="s">
        <v>45</v>
      </c>
      <c r="B21" s="333"/>
      <c r="C21" s="334"/>
      <c r="D21" s="335"/>
      <c r="E21" s="113"/>
      <c r="F21" s="264"/>
      <c r="G21" s="265"/>
      <c r="H21" s="266"/>
      <c r="I21" s="273" t="s">
        <v>313</v>
      </c>
      <c r="J21" s="274"/>
      <c r="K21" s="274"/>
      <c r="L21" s="114" t="s">
        <v>314</v>
      </c>
      <c r="M21" s="115"/>
      <c r="N21" s="115"/>
      <c r="O21" s="114"/>
      <c r="P21" s="115"/>
      <c r="Q21" s="115"/>
      <c r="R21" s="114"/>
      <c r="S21" s="115"/>
      <c r="T21" s="115"/>
      <c r="U21" s="114"/>
      <c r="V21" s="115"/>
      <c r="W21" s="115"/>
      <c r="X21" s="114"/>
      <c r="Y21" s="115"/>
      <c r="Z21" s="115"/>
      <c r="AA21" s="114"/>
      <c r="AB21" s="115"/>
      <c r="AC21" s="115"/>
      <c r="AD21" s="116"/>
      <c r="AE21" s="116"/>
      <c r="AF21" s="114"/>
      <c r="AG21" s="115"/>
      <c r="AH21" s="115"/>
      <c r="AI21" s="114"/>
      <c r="AJ21" s="115"/>
      <c r="AK21" s="115"/>
      <c r="AL21" s="114"/>
      <c r="AM21" s="115"/>
      <c r="AN21" s="115"/>
      <c r="AO21" s="114"/>
      <c r="AP21" s="115"/>
      <c r="AQ21" s="115"/>
      <c r="AR21" s="114"/>
      <c r="AS21" s="115"/>
      <c r="AT21" s="115"/>
      <c r="AU21" s="114"/>
      <c r="AV21" s="115"/>
      <c r="AW21" s="115"/>
      <c r="AX21" s="114"/>
      <c r="AY21" s="115"/>
      <c r="AZ21" s="115"/>
      <c r="BA21" s="114"/>
      <c r="BB21" s="115"/>
      <c r="BC21" s="115"/>
      <c r="BD21" s="114"/>
      <c r="BE21" s="115"/>
      <c r="BF21" s="117"/>
    </row>
    <row r="22" spans="1:97" ht="12" customHeight="1" x14ac:dyDescent="0.2">
      <c r="A22" s="43" t="s">
        <v>31</v>
      </c>
      <c r="B22" s="333"/>
      <c r="C22" s="334"/>
      <c r="D22" s="335"/>
      <c r="E22" s="113" t="s">
        <v>55</v>
      </c>
      <c r="F22" s="282"/>
      <c r="G22" s="283"/>
      <c r="H22" s="284"/>
      <c r="I22" s="118"/>
      <c r="J22" s="119"/>
      <c r="K22" s="120"/>
      <c r="L22" s="121"/>
      <c r="M22" s="119"/>
      <c r="N22" s="260"/>
      <c r="O22" s="260"/>
      <c r="P22" s="260"/>
      <c r="Q22" s="260"/>
      <c r="R22" s="122"/>
      <c r="S22" s="122"/>
      <c r="T22" s="123"/>
      <c r="U22" s="122"/>
      <c r="V22" s="122"/>
      <c r="W22" s="123"/>
      <c r="X22" s="122"/>
      <c r="Y22" s="122"/>
      <c r="Z22" s="123"/>
      <c r="AA22" s="122"/>
      <c r="AB22" s="124"/>
      <c r="AC22" s="125" t="s">
        <v>6</v>
      </c>
      <c r="AD22" s="122"/>
      <c r="AE22" s="122"/>
      <c r="AF22" s="126" t="s">
        <v>90</v>
      </c>
      <c r="AG22" s="122"/>
      <c r="AH22" s="122"/>
      <c r="AI22" s="120"/>
      <c r="AJ22" s="122"/>
      <c r="AK22" s="122"/>
      <c r="AL22" s="120"/>
      <c r="AM22" s="122"/>
      <c r="AN22" s="122"/>
      <c r="AO22" s="120"/>
      <c r="AP22" s="122"/>
      <c r="AQ22" s="122"/>
      <c r="AR22" s="120"/>
      <c r="AS22" s="122"/>
      <c r="AT22" s="122"/>
      <c r="AU22" s="120"/>
      <c r="AV22" s="122"/>
      <c r="AW22" s="122"/>
      <c r="AX22" s="120"/>
      <c r="AY22" s="122"/>
      <c r="AZ22" s="122"/>
      <c r="BA22" s="120"/>
      <c r="BB22" s="122"/>
      <c r="BC22" s="122"/>
      <c r="BD22" s="120"/>
      <c r="BE22" s="122"/>
      <c r="BF22" s="124"/>
    </row>
    <row r="23" spans="1:97" ht="12" customHeight="1" thickBot="1" x14ac:dyDescent="0.25">
      <c r="A23" s="42" t="s">
        <v>40</v>
      </c>
      <c r="B23" s="306" t="s">
        <v>61</v>
      </c>
      <c r="C23" s="307"/>
      <c r="D23" s="308"/>
      <c r="E23" s="127" t="s">
        <v>54</v>
      </c>
      <c r="F23" s="275"/>
      <c r="G23" s="276"/>
      <c r="H23" s="277"/>
      <c r="I23" s="128"/>
      <c r="J23" s="129"/>
      <c r="K23" s="130"/>
      <c r="L23" s="131"/>
      <c r="M23" s="129"/>
      <c r="N23" s="257"/>
      <c r="O23" s="257"/>
      <c r="P23" s="257"/>
      <c r="Q23" s="257"/>
      <c r="R23" s="132"/>
      <c r="S23" s="132"/>
      <c r="T23" s="133"/>
      <c r="U23" s="132"/>
      <c r="V23" s="132"/>
      <c r="W23" s="133"/>
      <c r="X23" s="132"/>
      <c r="Y23" s="132"/>
      <c r="Z23" s="133"/>
      <c r="AA23" s="132"/>
      <c r="AB23" s="134"/>
      <c r="AC23" s="106" t="s">
        <v>8</v>
      </c>
      <c r="AD23" s="132"/>
      <c r="AE23" s="132"/>
      <c r="AF23" s="135" t="s">
        <v>91</v>
      </c>
      <c r="AG23" s="132"/>
      <c r="AH23" s="132"/>
      <c r="AI23" s="130"/>
      <c r="AJ23" s="132"/>
      <c r="AK23" s="132"/>
      <c r="AL23" s="130"/>
      <c r="AM23" s="132"/>
      <c r="AN23" s="132"/>
      <c r="AO23" s="130"/>
      <c r="AP23" s="132"/>
      <c r="AQ23" s="132"/>
      <c r="AR23" s="130"/>
      <c r="AS23" s="132"/>
      <c r="AT23" s="132"/>
      <c r="AU23" s="130"/>
      <c r="AV23" s="132"/>
      <c r="AW23" s="132"/>
      <c r="AX23" s="130"/>
      <c r="AY23" s="132"/>
      <c r="AZ23" s="132"/>
      <c r="BA23" s="130"/>
      <c r="BB23" s="132"/>
      <c r="BC23" s="132"/>
      <c r="BD23" s="130"/>
      <c r="BE23" s="132"/>
      <c r="BF23" s="134"/>
    </row>
    <row r="24" spans="1:97" ht="12" customHeight="1" x14ac:dyDescent="0.2">
      <c r="A24" s="42" t="s">
        <v>23</v>
      </c>
      <c r="B24" s="306" t="s">
        <v>30</v>
      </c>
      <c r="C24" s="307"/>
      <c r="D24" s="308"/>
      <c r="E24" s="112" t="s">
        <v>46</v>
      </c>
      <c r="F24" s="327"/>
      <c r="G24" s="328"/>
      <c r="H24" s="329"/>
      <c r="I24" s="255" t="s">
        <v>47</v>
      </c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</row>
    <row r="25" spans="1:97" ht="12" customHeight="1" x14ac:dyDescent="0.2">
      <c r="A25" s="42" t="s">
        <v>56</v>
      </c>
      <c r="B25" s="291" t="s">
        <v>29</v>
      </c>
      <c r="C25" s="292"/>
      <c r="D25" s="293"/>
      <c r="E25" s="113"/>
      <c r="F25" s="282"/>
      <c r="G25" s="283"/>
      <c r="H25" s="284"/>
      <c r="I25" s="136"/>
      <c r="J25" s="137"/>
      <c r="K25" s="138" t="s">
        <v>52</v>
      </c>
      <c r="L25" s="241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</row>
    <row r="26" spans="1:97" ht="12" customHeight="1" x14ac:dyDescent="0.2">
      <c r="A26" s="42" t="s">
        <v>32</v>
      </c>
      <c r="B26" s="333"/>
      <c r="C26" s="334"/>
      <c r="D26" s="335"/>
      <c r="E26" s="113" t="s">
        <v>9</v>
      </c>
      <c r="F26" s="261" t="s">
        <v>541</v>
      </c>
      <c r="G26" s="262"/>
      <c r="H26" s="263"/>
      <c r="I26" s="136"/>
      <c r="J26" s="137"/>
      <c r="K26" s="138"/>
      <c r="L26" s="241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</row>
    <row r="27" spans="1:97" ht="12" customHeight="1" thickBot="1" x14ac:dyDescent="0.25">
      <c r="A27" s="57" t="s">
        <v>24</v>
      </c>
      <c r="B27" s="309" t="s">
        <v>70</v>
      </c>
      <c r="C27" s="310"/>
      <c r="D27" s="311"/>
      <c r="E27" s="113" t="s">
        <v>10</v>
      </c>
      <c r="F27" s="281" t="s">
        <v>542</v>
      </c>
      <c r="G27" s="262"/>
      <c r="H27" s="263"/>
      <c r="I27" s="136"/>
      <c r="J27" s="137"/>
      <c r="K27" s="138"/>
      <c r="L27" s="241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</row>
    <row r="28" spans="1:97" ht="12" customHeight="1" x14ac:dyDescent="0.2">
      <c r="A28" s="80"/>
      <c r="B28" s="339"/>
      <c r="C28" s="340"/>
      <c r="D28" s="341"/>
      <c r="E28" s="113" t="s">
        <v>11</v>
      </c>
      <c r="F28" s="261"/>
      <c r="G28" s="262"/>
      <c r="H28" s="263"/>
      <c r="I28" s="136"/>
      <c r="J28" s="137"/>
      <c r="K28" s="138"/>
      <c r="L28" s="241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</row>
    <row r="29" spans="1:97" ht="12" customHeight="1" x14ac:dyDescent="0.2">
      <c r="A29" s="80"/>
      <c r="B29" s="342"/>
      <c r="C29" s="343"/>
      <c r="D29" s="344"/>
      <c r="E29" s="113" t="s">
        <v>12</v>
      </c>
      <c r="F29" s="261"/>
      <c r="G29" s="262"/>
      <c r="H29" s="263"/>
      <c r="I29" s="136"/>
      <c r="J29" s="137"/>
      <c r="K29" s="138"/>
      <c r="L29" s="241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</row>
    <row r="30" spans="1:97" ht="12" customHeight="1" x14ac:dyDescent="0.2">
      <c r="A30" s="80"/>
      <c r="B30" s="342"/>
      <c r="C30" s="343"/>
      <c r="D30" s="344"/>
      <c r="E30" s="113"/>
      <c r="F30" s="261"/>
      <c r="G30" s="262"/>
      <c r="H30" s="263"/>
      <c r="I30" s="136"/>
      <c r="J30" s="137"/>
      <c r="K30" s="138"/>
      <c r="L30" s="241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</row>
    <row r="31" spans="1:97" ht="12" customHeight="1" thickBot="1" x14ac:dyDescent="0.25">
      <c r="A31" s="80"/>
      <c r="B31" s="345"/>
      <c r="C31" s="346"/>
      <c r="D31" s="347"/>
      <c r="E31" s="127" t="s">
        <v>13</v>
      </c>
      <c r="F31" s="285" t="s">
        <v>543</v>
      </c>
      <c r="G31" s="286"/>
      <c r="H31" s="287"/>
      <c r="I31" s="139"/>
      <c r="J31" s="140"/>
      <c r="K31" s="141"/>
      <c r="L31" s="243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</row>
    <row r="32" spans="1:97" ht="56.25" customHeight="1" x14ac:dyDescent="0.2">
      <c r="A32" s="80"/>
      <c r="B32" s="240" t="s">
        <v>123</v>
      </c>
      <c r="C32" s="230"/>
      <c r="D32" s="230"/>
      <c r="E32" s="230" t="s">
        <v>72</v>
      </c>
      <c r="F32" s="230"/>
      <c r="G32" s="230"/>
      <c r="H32" s="239" t="s">
        <v>78</v>
      </c>
      <c r="I32" s="239"/>
      <c r="J32" s="239"/>
      <c r="K32" s="239" t="s">
        <v>79</v>
      </c>
      <c r="L32" s="239"/>
      <c r="M32" s="239"/>
      <c r="N32" s="230" t="s">
        <v>82</v>
      </c>
      <c r="O32" s="230"/>
      <c r="P32" s="230"/>
      <c r="Q32" s="230" t="s">
        <v>85</v>
      </c>
      <c r="R32" s="230"/>
      <c r="S32" s="231"/>
      <c r="T32" s="240" t="s">
        <v>137</v>
      </c>
      <c r="U32" s="230"/>
      <c r="V32" s="230"/>
      <c r="W32" s="240" t="s">
        <v>124</v>
      </c>
      <c r="X32" s="230"/>
      <c r="Y32" s="230"/>
      <c r="Z32" s="230" t="s">
        <v>72</v>
      </c>
      <c r="AA32" s="230"/>
      <c r="AB32" s="142"/>
      <c r="AC32" s="239" t="s">
        <v>78</v>
      </c>
      <c r="AD32" s="239"/>
      <c r="AE32" s="239"/>
      <c r="AF32" s="239" t="s">
        <v>79</v>
      </c>
      <c r="AG32" s="239"/>
      <c r="AH32" s="239"/>
      <c r="AI32" s="230" t="s">
        <v>82</v>
      </c>
      <c r="AJ32" s="230"/>
      <c r="AK32" s="230"/>
      <c r="AL32" s="230" t="s">
        <v>85</v>
      </c>
      <c r="AM32" s="230"/>
      <c r="AN32" s="231"/>
      <c r="AO32" s="240" t="s">
        <v>125</v>
      </c>
      <c r="AP32" s="230"/>
      <c r="AQ32" s="230"/>
      <c r="AR32" s="230" t="s">
        <v>93</v>
      </c>
      <c r="AS32" s="230"/>
      <c r="AT32" s="230"/>
      <c r="AU32" s="230" t="s">
        <v>72</v>
      </c>
      <c r="AV32" s="230"/>
      <c r="AW32" s="142"/>
      <c r="AX32" s="239" t="s">
        <v>78</v>
      </c>
      <c r="AY32" s="239"/>
      <c r="AZ32" s="239"/>
      <c r="BA32" s="239" t="s">
        <v>79</v>
      </c>
      <c r="BB32" s="239"/>
      <c r="BC32" s="239"/>
      <c r="BD32" s="230" t="s">
        <v>82</v>
      </c>
      <c r="BE32" s="230"/>
      <c r="BF32" s="230"/>
      <c r="BG32" s="230" t="s">
        <v>85</v>
      </c>
      <c r="BH32" s="230"/>
      <c r="BI32" s="231"/>
      <c r="BJ32" s="240" t="s">
        <v>126</v>
      </c>
      <c r="BK32" s="230"/>
      <c r="BL32" s="230"/>
      <c r="BM32" s="230" t="s">
        <v>93</v>
      </c>
      <c r="BN32" s="230"/>
      <c r="BO32" s="230"/>
      <c r="BP32" s="230" t="s">
        <v>72</v>
      </c>
      <c r="BQ32" s="230"/>
      <c r="BR32" s="230"/>
      <c r="BS32" s="239" t="s">
        <v>78</v>
      </c>
      <c r="BT32" s="239"/>
      <c r="BU32" s="239"/>
      <c r="BV32" s="239" t="s">
        <v>79</v>
      </c>
      <c r="BW32" s="239"/>
      <c r="BX32" s="239"/>
      <c r="BY32" s="230" t="s">
        <v>82</v>
      </c>
      <c r="BZ32" s="230"/>
      <c r="CA32" s="230"/>
      <c r="CB32" s="230" t="s">
        <v>85</v>
      </c>
      <c r="CC32" s="230"/>
      <c r="CD32" s="231"/>
      <c r="CE32" s="240" t="s">
        <v>127</v>
      </c>
      <c r="CF32" s="230"/>
      <c r="CG32" s="231"/>
      <c r="CH32" s="240" t="s">
        <v>128</v>
      </c>
      <c r="CI32" s="230"/>
      <c r="CJ32" s="231"/>
      <c r="CK32" s="240" t="s">
        <v>129</v>
      </c>
      <c r="CL32" s="230"/>
      <c r="CM32" s="231"/>
      <c r="CN32" s="240" t="s">
        <v>130</v>
      </c>
      <c r="CO32" s="230"/>
      <c r="CP32" s="231"/>
      <c r="CQ32" s="232" t="s">
        <v>121</v>
      </c>
      <c r="CR32" s="233"/>
      <c r="CS32" s="234"/>
    </row>
    <row r="33" spans="1:97" ht="12" customHeight="1" x14ac:dyDescent="0.2">
      <c r="A33" s="44" t="s">
        <v>41</v>
      </c>
      <c r="B33" s="143" t="s">
        <v>15</v>
      </c>
      <c r="C33" s="235" t="s">
        <v>34</v>
      </c>
      <c r="D33" s="228" t="s">
        <v>35</v>
      </c>
      <c r="E33" s="143" t="s">
        <v>73</v>
      </c>
      <c r="F33" s="235" t="s">
        <v>34</v>
      </c>
      <c r="G33" s="228" t="s">
        <v>35</v>
      </c>
      <c r="H33" s="143" t="s">
        <v>76</v>
      </c>
      <c r="I33" s="235" t="s">
        <v>34</v>
      </c>
      <c r="J33" s="228" t="s">
        <v>35</v>
      </c>
      <c r="K33" s="143" t="s">
        <v>80</v>
      </c>
      <c r="L33" s="235" t="s">
        <v>34</v>
      </c>
      <c r="M33" s="228" t="s">
        <v>35</v>
      </c>
      <c r="N33" s="143" t="s">
        <v>83</v>
      </c>
      <c r="O33" s="235" t="s">
        <v>34</v>
      </c>
      <c r="P33" s="228" t="s">
        <v>35</v>
      </c>
      <c r="Q33" s="143" t="s">
        <v>87</v>
      </c>
      <c r="R33" s="235" t="s">
        <v>34</v>
      </c>
      <c r="S33" s="228" t="s">
        <v>35</v>
      </c>
      <c r="T33" s="143" t="s">
        <v>15</v>
      </c>
      <c r="U33" s="235" t="s">
        <v>34</v>
      </c>
      <c r="V33" s="228" t="s">
        <v>35</v>
      </c>
      <c r="W33" s="143" t="s">
        <v>15</v>
      </c>
      <c r="X33" s="235" t="s">
        <v>34</v>
      </c>
      <c r="Y33" s="228" t="s">
        <v>35</v>
      </c>
      <c r="Z33" s="143" t="s">
        <v>73</v>
      </c>
      <c r="AA33" s="235" t="s">
        <v>34</v>
      </c>
      <c r="AB33" s="228" t="s">
        <v>35</v>
      </c>
      <c r="AC33" s="143" t="s">
        <v>76</v>
      </c>
      <c r="AD33" s="235" t="s">
        <v>34</v>
      </c>
      <c r="AE33" s="228" t="s">
        <v>35</v>
      </c>
      <c r="AF33" s="143" t="s">
        <v>80</v>
      </c>
      <c r="AG33" s="235" t="s">
        <v>34</v>
      </c>
      <c r="AH33" s="228" t="s">
        <v>35</v>
      </c>
      <c r="AI33" s="143" t="s">
        <v>83</v>
      </c>
      <c r="AJ33" s="235" t="s">
        <v>34</v>
      </c>
      <c r="AK33" s="228" t="s">
        <v>35</v>
      </c>
      <c r="AL33" s="143" t="s">
        <v>87</v>
      </c>
      <c r="AM33" s="235" t="s">
        <v>34</v>
      </c>
      <c r="AN33" s="228" t="s">
        <v>35</v>
      </c>
      <c r="AO33" s="143" t="s">
        <v>15</v>
      </c>
      <c r="AP33" s="235" t="s">
        <v>34</v>
      </c>
      <c r="AQ33" s="228" t="s">
        <v>35</v>
      </c>
      <c r="AR33" s="143" t="s">
        <v>50</v>
      </c>
      <c r="AS33" s="235" t="s">
        <v>34</v>
      </c>
      <c r="AT33" s="228" t="s">
        <v>35</v>
      </c>
      <c r="AU33" s="143" t="s">
        <v>73</v>
      </c>
      <c r="AV33" s="235" t="s">
        <v>34</v>
      </c>
      <c r="AW33" s="228" t="s">
        <v>35</v>
      </c>
      <c r="AX33" s="143" t="s">
        <v>76</v>
      </c>
      <c r="AY33" s="235" t="s">
        <v>34</v>
      </c>
      <c r="AZ33" s="228" t="s">
        <v>35</v>
      </c>
      <c r="BA33" s="143" t="s">
        <v>80</v>
      </c>
      <c r="BB33" s="235" t="s">
        <v>34</v>
      </c>
      <c r="BC33" s="228" t="s">
        <v>35</v>
      </c>
      <c r="BD33" s="143" t="s">
        <v>83</v>
      </c>
      <c r="BE33" s="235" t="s">
        <v>34</v>
      </c>
      <c r="BF33" s="228" t="s">
        <v>35</v>
      </c>
      <c r="BG33" s="143" t="s">
        <v>87</v>
      </c>
      <c r="BH33" s="235" t="s">
        <v>34</v>
      </c>
      <c r="BI33" s="228" t="s">
        <v>35</v>
      </c>
      <c r="BJ33" s="143" t="s">
        <v>15</v>
      </c>
      <c r="BK33" s="235" t="s">
        <v>34</v>
      </c>
      <c r="BL33" s="228" t="s">
        <v>35</v>
      </c>
      <c r="BM33" s="143" t="s">
        <v>50</v>
      </c>
      <c r="BN33" s="235" t="s">
        <v>34</v>
      </c>
      <c r="BO33" s="228" t="s">
        <v>35</v>
      </c>
      <c r="BP33" s="143" t="s">
        <v>73</v>
      </c>
      <c r="BQ33" s="235" t="s">
        <v>34</v>
      </c>
      <c r="BR33" s="228" t="s">
        <v>35</v>
      </c>
      <c r="BS33" s="143" t="s">
        <v>76</v>
      </c>
      <c r="BT33" s="235" t="s">
        <v>34</v>
      </c>
      <c r="BU33" s="228" t="s">
        <v>35</v>
      </c>
      <c r="BV33" s="143" t="s">
        <v>80</v>
      </c>
      <c r="BW33" s="235" t="s">
        <v>34</v>
      </c>
      <c r="BX33" s="228" t="s">
        <v>35</v>
      </c>
      <c r="BY33" s="143" t="s">
        <v>83</v>
      </c>
      <c r="BZ33" s="235" t="s">
        <v>34</v>
      </c>
      <c r="CA33" s="228" t="s">
        <v>35</v>
      </c>
      <c r="CB33" s="143" t="s">
        <v>87</v>
      </c>
      <c r="CC33" s="235" t="s">
        <v>34</v>
      </c>
      <c r="CD33" s="228" t="s">
        <v>35</v>
      </c>
      <c r="CE33" s="143" t="s">
        <v>15</v>
      </c>
      <c r="CF33" s="235" t="s">
        <v>34</v>
      </c>
      <c r="CG33" s="228" t="s">
        <v>35</v>
      </c>
      <c r="CH33" s="143" t="s">
        <v>15</v>
      </c>
      <c r="CI33" s="235" t="s">
        <v>34</v>
      </c>
      <c r="CJ33" s="228" t="s">
        <v>35</v>
      </c>
      <c r="CK33" s="143" t="s">
        <v>119</v>
      </c>
      <c r="CL33" s="235" t="s">
        <v>34</v>
      </c>
      <c r="CM33" s="228" t="s">
        <v>35</v>
      </c>
      <c r="CN33" s="143" t="s">
        <v>120</v>
      </c>
      <c r="CO33" s="235" t="s">
        <v>34</v>
      </c>
      <c r="CP33" s="228" t="s">
        <v>35</v>
      </c>
      <c r="CQ33" s="143" t="s">
        <v>76</v>
      </c>
      <c r="CR33" s="355" t="s">
        <v>34</v>
      </c>
      <c r="CS33" s="237" t="s">
        <v>35</v>
      </c>
    </row>
    <row r="34" spans="1:97" ht="12" customHeight="1" x14ac:dyDescent="0.2">
      <c r="A34" s="44" t="s">
        <v>69</v>
      </c>
      <c r="B34" s="144" t="s">
        <v>37</v>
      </c>
      <c r="C34" s="235"/>
      <c r="D34" s="228"/>
      <c r="E34" s="144" t="s">
        <v>37</v>
      </c>
      <c r="F34" s="235"/>
      <c r="G34" s="228"/>
      <c r="H34" s="144" t="s">
        <v>37</v>
      </c>
      <c r="I34" s="235"/>
      <c r="J34" s="228"/>
      <c r="K34" s="144" t="s">
        <v>37</v>
      </c>
      <c r="L34" s="235"/>
      <c r="M34" s="228"/>
      <c r="N34" s="144" t="s">
        <v>37</v>
      </c>
      <c r="O34" s="235"/>
      <c r="P34" s="228"/>
      <c r="Q34" s="144" t="s">
        <v>37</v>
      </c>
      <c r="R34" s="235"/>
      <c r="S34" s="228"/>
      <c r="T34" s="144" t="s">
        <v>30</v>
      </c>
      <c r="U34" s="235"/>
      <c r="V34" s="228"/>
      <c r="W34" s="144" t="s">
        <v>86</v>
      </c>
      <c r="X34" s="235"/>
      <c r="Y34" s="228"/>
      <c r="Z34" s="144" t="s">
        <v>86</v>
      </c>
      <c r="AA34" s="235"/>
      <c r="AB34" s="228"/>
      <c r="AC34" s="144" t="s">
        <v>86</v>
      </c>
      <c r="AD34" s="235"/>
      <c r="AE34" s="228"/>
      <c r="AF34" s="144" t="s">
        <v>86</v>
      </c>
      <c r="AG34" s="235"/>
      <c r="AH34" s="228"/>
      <c r="AI34" s="144" t="s">
        <v>86</v>
      </c>
      <c r="AJ34" s="235"/>
      <c r="AK34" s="228"/>
      <c r="AL34" s="144" t="s">
        <v>86</v>
      </c>
      <c r="AM34" s="235"/>
      <c r="AN34" s="228"/>
      <c r="AO34" s="144" t="s">
        <v>92</v>
      </c>
      <c r="AP34" s="235"/>
      <c r="AQ34" s="228"/>
      <c r="AR34" s="144" t="s">
        <v>92</v>
      </c>
      <c r="AS34" s="235"/>
      <c r="AT34" s="228"/>
      <c r="AU34" s="144" t="s">
        <v>92</v>
      </c>
      <c r="AV34" s="235"/>
      <c r="AW34" s="228"/>
      <c r="AX34" s="144" t="s">
        <v>92</v>
      </c>
      <c r="AY34" s="235"/>
      <c r="AZ34" s="228"/>
      <c r="BA34" s="144" t="s">
        <v>92</v>
      </c>
      <c r="BB34" s="235"/>
      <c r="BC34" s="228"/>
      <c r="BD34" s="144" t="s">
        <v>92</v>
      </c>
      <c r="BE34" s="235"/>
      <c r="BF34" s="228"/>
      <c r="BG34" s="144" t="s">
        <v>92</v>
      </c>
      <c r="BH34" s="235"/>
      <c r="BI34" s="228"/>
      <c r="BJ34" s="144" t="s">
        <v>94</v>
      </c>
      <c r="BK34" s="235"/>
      <c r="BL34" s="228"/>
      <c r="BM34" s="144" t="s">
        <v>94</v>
      </c>
      <c r="BN34" s="235"/>
      <c r="BO34" s="228"/>
      <c r="BP34" s="144" t="s">
        <v>94</v>
      </c>
      <c r="BQ34" s="235"/>
      <c r="BR34" s="228"/>
      <c r="BS34" s="144" t="s">
        <v>94</v>
      </c>
      <c r="BT34" s="235"/>
      <c r="BU34" s="228"/>
      <c r="BV34" s="144" t="s">
        <v>94</v>
      </c>
      <c r="BW34" s="235"/>
      <c r="BX34" s="228"/>
      <c r="BY34" s="144" t="s">
        <v>94</v>
      </c>
      <c r="BZ34" s="235"/>
      <c r="CA34" s="228"/>
      <c r="CB34" s="144" t="s">
        <v>94</v>
      </c>
      <c r="CC34" s="235"/>
      <c r="CD34" s="228"/>
      <c r="CE34" s="144" t="s">
        <v>94</v>
      </c>
      <c r="CF34" s="235"/>
      <c r="CG34" s="228"/>
      <c r="CH34" s="144" t="s">
        <v>94</v>
      </c>
      <c r="CI34" s="235"/>
      <c r="CJ34" s="228"/>
      <c r="CK34" s="144" t="s">
        <v>94</v>
      </c>
      <c r="CL34" s="235"/>
      <c r="CM34" s="228"/>
      <c r="CN34" s="144" t="s">
        <v>94</v>
      </c>
      <c r="CO34" s="235"/>
      <c r="CP34" s="228"/>
      <c r="CQ34" s="144" t="s">
        <v>94</v>
      </c>
      <c r="CR34" s="355"/>
      <c r="CS34" s="237"/>
    </row>
    <row r="35" spans="1:97" ht="12.75" customHeight="1" x14ac:dyDescent="0.2">
      <c r="A35" s="44" t="s">
        <v>71</v>
      </c>
      <c r="B35" s="145" t="s">
        <v>64</v>
      </c>
      <c r="C35" s="235"/>
      <c r="D35" s="228"/>
      <c r="E35" s="145" t="s">
        <v>64</v>
      </c>
      <c r="F35" s="235"/>
      <c r="G35" s="228"/>
      <c r="H35" s="145" t="s">
        <v>64</v>
      </c>
      <c r="I35" s="235"/>
      <c r="J35" s="228"/>
      <c r="K35" s="145" t="s">
        <v>64</v>
      </c>
      <c r="L35" s="235"/>
      <c r="M35" s="228"/>
      <c r="N35" s="145" t="s">
        <v>64</v>
      </c>
      <c r="O35" s="235"/>
      <c r="P35" s="228"/>
      <c r="Q35" s="145" t="s">
        <v>64</v>
      </c>
      <c r="R35" s="235"/>
      <c r="S35" s="228"/>
      <c r="T35" s="145" t="s">
        <v>64</v>
      </c>
      <c r="U35" s="235"/>
      <c r="V35" s="228"/>
      <c r="W35" s="145" t="s">
        <v>64</v>
      </c>
      <c r="X35" s="235"/>
      <c r="Y35" s="228"/>
      <c r="Z35" s="145" t="s">
        <v>64</v>
      </c>
      <c r="AA35" s="235"/>
      <c r="AB35" s="228"/>
      <c r="AC35" s="145" t="s">
        <v>64</v>
      </c>
      <c r="AD35" s="235"/>
      <c r="AE35" s="228"/>
      <c r="AF35" s="145" t="s">
        <v>64</v>
      </c>
      <c r="AG35" s="235"/>
      <c r="AH35" s="228"/>
      <c r="AI35" s="145" t="s">
        <v>64</v>
      </c>
      <c r="AJ35" s="235"/>
      <c r="AK35" s="228"/>
      <c r="AL35" s="145" t="s">
        <v>64</v>
      </c>
      <c r="AM35" s="235"/>
      <c r="AN35" s="228"/>
      <c r="AO35" s="145" t="s">
        <v>64</v>
      </c>
      <c r="AP35" s="235"/>
      <c r="AQ35" s="228"/>
      <c r="AR35" s="145" t="s">
        <v>64</v>
      </c>
      <c r="AS35" s="235"/>
      <c r="AT35" s="228"/>
      <c r="AU35" s="145" t="s">
        <v>64</v>
      </c>
      <c r="AV35" s="235"/>
      <c r="AW35" s="228"/>
      <c r="AX35" s="145" t="s">
        <v>64</v>
      </c>
      <c r="AY35" s="235"/>
      <c r="AZ35" s="228"/>
      <c r="BA35" s="145" t="s">
        <v>64</v>
      </c>
      <c r="BB35" s="235"/>
      <c r="BC35" s="228"/>
      <c r="BD35" s="145" t="s">
        <v>64</v>
      </c>
      <c r="BE35" s="235"/>
      <c r="BF35" s="228"/>
      <c r="BG35" s="145" t="s">
        <v>64</v>
      </c>
      <c r="BH35" s="235"/>
      <c r="BI35" s="228"/>
      <c r="BJ35" s="145" t="s">
        <v>64</v>
      </c>
      <c r="BK35" s="235"/>
      <c r="BL35" s="228"/>
      <c r="BM35" s="145" t="s">
        <v>64</v>
      </c>
      <c r="BN35" s="235"/>
      <c r="BO35" s="228"/>
      <c r="BP35" s="145" t="s">
        <v>64</v>
      </c>
      <c r="BQ35" s="235"/>
      <c r="BR35" s="228"/>
      <c r="BS35" s="145" t="s">
        <v>64</v>
      </c>
      <c r="BT35" s="235"/>
      <c r="BU35" s="228"/>
      <c r="BV35" s="145" t="s">
        <v>64</v>
      </c>
      <c r="BW35" s="235"/>
      <c r="BX35" s="228"/>
      <c r="BY35" s="145" t="s">
        <v>64</v>
      </c>
      <c r="BZ35" s="235"/>
      <c r="CA35" s="228"/>
      <c r="CB35" s="145" t="s">
        <v>64</v>
      </c>
      <c r="CC35" s="235"/>
      <c r="CD35" s="228"/>
      <c r="CE35" s="145" t="s">
        <v>68</v>
      </c>
      <c r="CF35" s="235"/>
      <c r="CG35" s="228"/>
      <c r="CH35" s="145" t="s">
        <v>212</v>
      </c>
      <c r="CI35" s="235"/>
      <c r="CJ35" s="228"/>
      <c r="CK35" s="145" t="s">
        <v>64</v>
      </c>
      <c r="CL35" s="235"/>
      <c r="CM35" s="228"/>
      <c r="CN35" s="145" t="s">
        <v>64</v>
      </c>
      <c r="CO35" s="235"/>
      <c r="CP35" s="228"/>
      <c r="CQ35" s="145" t="s">
        <v>64</v>
      </c>
      <c r="CR35" s="355"/>
      <c r="CS35" s="237"/>
    </row>
    <row r="36" spans="1:97" ht="12.75" customHeight="1" x14ac:dyDescent="0.2">
      <c r="A36" s="44" t="s">
        <v>89</v>
      </c>
      <c r="B36" s="145" t="s">
        <v>39</v>
      </c>
      <c r="C36" s="235"/>
      <c r="D36" s="228"/>
      <c r="E36" s="145" t="s">
        <v>39</v>
      </c>
      <c r="F36" s="235"/>
      <c r="G36" s="228"/>
      <c r="H36" s="145" t="s">
        <v>39</v>
      </c>
      <c r="I36" s="235"/>
      <c r="J36" s="228"/>
      <c r="K36" s="145" t="s">
        <v>39</v>
      </c>
      <c r="L36" s="235"/>
      <c r="M36" s="228"/>
      <c r="N36" s="145" t="s">
        <v>39</v>
      </c>
      <c r="O36" s="235"/>
      <c r="P36" s="228"/>
      <c r="Q36" s="145" t="s">
        <v>39</v>
      </c>
      <c r="R36" s="235"/>
      <c r="S36" s="228"/>
      <c r="T36" s="145" t="s">
        <v>39</v>
      </c>
      <c r="U36" s="235"/>
      <c r="V36" s="228"/>
      <c r="W36" s="145" t="s">
        <v>39</v>
      </c>
      <c r="X36" s="235"/>
      <c r="Y36" s="228"/>
      <c r="Z36" s="145" t="s">
        <v>39</v>
      </c>
      <c r="AA36" s="235"/>
      <c r="AB36" s="228"/>
      <c r="AC36" s="145" t="s">
        <v>39</v>
      </c>
      <c r="AD36" s="235"/>
      <c r="AE36" s="228"/>
      <c r="AF36" s="145" t="s">
        <v>39</v>
      </c>
      <c r="AG36" s="235"/>
      <c r="AH36" s="228"/>
      <c r="AI36" s="145" t="s">
        <v>39</v>
      </c>
      <c r="AJ36" s="235"/>
      <c r="AK36" s="228"/>
      <c r="AL36" s="145" t="s">
        <v>39</v>
      </c>
      <c r="AM36" s="235"/>
      <c r="AN36" s="228"/>
      <c r="AO36" s="145" t="s">
        <v>39</v>
      </c>
      <c r="AP36" s="235"/>
      <c r="AQ36" s="228"/>
      <c r="AR36" s="145" t="s">
        <v>39</v>
      </c>
      <c r="AS36" s="235"/>
      <c r="AT36" s="228"/>
      <c r="AU36" s="145" t="s">
        <v>39</v>
      </c>
      <c r="AV36" s="235"/>
      <c r="AW36" s="228"/>
      <c r="AX36" s="145" t="s">
        <v>39</v>
      </c>
      <c r="AY36" s="235"/>
      <c r="AZ36" s="228"/>
      <c r="BA36" s="145" t="s">
        <v>39</v>
      </c>
      <c r="BB36" s="235"/>
      <c r="BC36" s="228"/>
      <c r="BD36" s="145" t="s">
        <v>39</v>
      </c>
      <c r="BE36" s="235"/>
      <c r="BF36" s="228"/>
      <c r="BG36" s="145" t="s">
        <v>39</v>
      </c>
      <c r="BH36" s="235"/>
      <c r="BI36" s="228"/>
      <c r="BJ36" s="145" t="s">
        <v>39</v>
      </c>
      <c r="BK36" s="235"/>
      <c r="BL36" s="228"/>
      <c r="BM36" s="145" t="s">
        <v>39</v>
      </c>
      <c r="BN36" s="235"/>
      <c r="BO36" s="228"/>
      <c r="BP36" s="145" t="s">
        <v>39</v>
      </c>
      <c r="BQ36" s="235"/>
      <c r="BR36" s="228"/>
      <c r="BS36" s="145" t="s">
        <v>39</v>
      </c>
      <c r="BT36" s="235"/>
      <c r="BU36" s="228"/>
      <c r="BV36" s="145" t="s">
        <v>39</v>
      </c>
      <c r="BW36" s="235"/>
      <c r="BX36" s="228"/>
      <c r="BY36" s="145" t="s">
        <v>39</v>
      </c>
      <c r="BZ36" s="235"/>
      <c r="CA36" s="228"/>
      <c r="CB36" s="145" t="s">
        <v>39</v>
      </c>
      <c r="CC36" s="235"/>
      <c r="CD36" s="228"/>
      <c r="CE36" s="145" t="s">
        <v>39</v>
      </c>
      <c r="CF36" s="235"/>
      <c r="CG36" s="228"/>
      <c r="CH36" s="145" t="s">
        <v>39</v>
      </c>
      <c r="CI36" s="235"/>
      <c r="CJ36" s="228"/>
      <c r="CK36" s="145" t="s">
        <v>39</v>
      </c>
      <c r="CL36" s="235"/>
      <c r="CM36" s="228"/>
      <c r="CN36" s="145" t="s">
        <v>39</v>
      </c>
      <c r="CO36" s="235"/>
      <c r="CP36" s="228"/>
      <c r="CQ36" s="145" t="s">
        <v>36</v>
      </c>
      <c r="CR36" s="355"/>
      <c r="CS36" s="237"/>
    </row>
    <row r="37" spans="1:97" ht="12" customHeight="1" thickBot="1" x14ac:dyDescent="0.25">
      <c r="A37" s="97" t="s">
        <v>14</v>
      </c>
      <c r="B37" s="146" t="s">
        <v>74</v>
      </c>
      <c r="C37" s="236"/>
      <c r="D37" s="229"/>
      <c r="E37" s="146" t="s">
        <v>75</v>
      </c>
      <c r="F37" s="236"/>
      <c r="G37" s="229"/>
      <c r="H37" s="146" t="s">
        <v>77</v>
      </c>
      <c r="I37" s="236"/>
      <c r="J37" s="229"/>
      <c r="K37" s="146" t="s">
        <v>81</v>
      </c>
      <c r="L37" s="236"/>
      <c r="M37" s="229"/>
      <c r="N37" s="146" t="s">
        <v>84</v>
      </c>
      <c r="O37" s="236"/>
      <c r="P37" s="229"/>
      <c r="Q37" s="146" t="s">
        <v>60</v>
      </c>
      <c r="R37" s="236"/>
      <c r="S37" s="229"/>
      <c r="T37" s="146" t="s">
        <v>95</v>
      </c>
      <c r="U37" s="236"/>
      <c r="V37" s="229"/>
      <c r="W37" s="146" t="s">
        <v>96</v>
      </c>
      <c r="X37" s="236"/>
      <c r="Y37" s="229"/>
      <c r="Z37" s="146" t="s">
        <v>97</v>
      </c>
      <c r="AA37" s="236"/>
      <c r="AB37" s="229"/>
      <c r="AC37" s="146" t="s">
        <v>98</v>
      </c>
      <c r="AD37" s="236"/>
      <c r="AE37" s="229"/>
      <c r="AF37" s="146" t="s">
        <v>99</v>
      </c>
      <c r="AG37" s="236"/>
      <c r="AH37" s="229"/>
      <c r="AI37" s="146" t="s">
        <v>100</v>
      </c>
      <c r="AJ37" s="236"/>
      <c r="AK37" s="229"/>
      <c r="AL37" s="146" t="s">
        <v>101</v>
      </c>
      <c r="AM37" s="236"/>
      <c r="AN37" s="229"/>
      <c r="AO37" s="146" t="s">
        <v>102</v>
      </c>
      <c r="AP37" s="236"/>
      <c r="AQ37" s="229"/>
      <c r="AR37" s="146" t="s">
        <v>103</v>
      </c>
      <c r="AS37" s="236"/>
      <c r="AT37" s="229"/>
      <c r="AU37" s="146" t="s">
        <v>104</v>
      </c>
      <c r="AV37" s="236"/>
      <c r="AW37" s="229"/>
      <c r="AX37" s="146" t="s">
        <v>105</v>
      </c>
      <c r="AY37" s="236"/>
      <c r="AZ37" s="229"/>
      <c r="BA37" s="146" t="s">
        <v>106</v>
      </c>
      <c r="BB37" s="236"/>
      <c r="BC37" s="229"/>
      <c r="BD37" s="146" t="s">
        <v>107</v>
      </c>
      <c r="BE37" s="236"/>
      <c r="BF37" s="229"/>
      <c r="BG37" s="146" t="s">
        <v>108</v>
      </c>
      <c r="BH37" s="236"/>
      <c r="BI37" s="229"/>
      <c r="BJ37" s="146" t="s">
        <v>109</v>
      </c>
      <c r="BK37" s="236"/>
      <c r="BL37" s="229"/>
      <c r="BM37" s="146" t="s">
        <v>110</v>
      </c>
      <c r="BN37" s="236"/>
      <c r="BO37" s="229"/>
      <c r="BP37" s="146" t="s">
        <v>111</v>
      </c>
      <c r="BQ37" s="236"/>
      <c r="BR37" s="229"/>
      <c r="BS37" s="146" t="s">
        <v>112</v>
      </c>
      <c r="BT37" s="236"/>
      <c r="BU37" s="229"/>
      <c r="BV37" s="146" t="s">
        <v>113</v>
      </c>
      <c r="BW37" s="236"/>
      <c r="BX37" s="229"/>
      <c r="BY37" s="146" t="s">
        <v>114</v>
      </c>
      <c r="BZ37" s="236"/>
      <c r="CA37" s="229"/>
      <c r="CB37" s="146" t="s">
        <v>115</v>
      </c>
      <c r="CC37" s="236"/>
      <c r="CD37" s="229"/>
      <c r="CE37" s="146" t="s">
        <v>116</v>
      </c>
      <c r="CF37" s="236"/>
      <c r="CG37" s="229"/>
      <c r="CH37" s="146" t="s">
        <v>117</v>
      </c>
      <c r="CI37" s="236"/>
      <c r="CJ37" s="229"/>
      <c r="CK37" s="146" t="s">
        <v>118</v>
      </c>
      <c r="CL37" s="236"/>
      <c r="CM37" s="229"/>
      <c r="CN37" s="146" t="s">
        <v>122</v>
      </c>
      <c r="CO37" s="236"/>
      <c r="CP37" s="229"/>
      <c r="CQ37" s="146" t="s">
        <v>136</v>
      </c>
      <c r="CR37" s="356"/>
      <c r="CS37" s="238"/>
    </row>
    <row r="38" spans="1:97" ht="12" customHeight="1" x14ac:dyDescent="0.2">
      <c r="A38" s="58" t="s">
        <v>222</v>
      </c>
      <c r="B38" s="221" t="s">
        <v>321</v>
      </c>
      <c r="C38" s="148" t="s">
        <v>36</v>
      </c>
      <c r="D38" s="222" t="s">
        <v>15</v>
      </c>
      <c r="E38" s="221" t="s">
        <v>321</v>
      </c>
      <c r="F38" s="148" t="s">
        <v>36</v>
      </c>
      <c r="G38" s="222" t="s">
        <v>15</v>
      </c>
      <c r="H38" s="221" t="s">
        <v>321</v>
      </c>
      <c r="I38" s="148" t="s">
        <v>36</v>
      </c>
      <c r="J38" s="222" t="s">
        <v>15</v>
      </c>
      <c r="K38" s="221" t="s">
        <v>321</v>
      </c>
      <c r="L38" s="148" t="s">
        <v>36</v>
      </c>
      <c r="M38" s="222" t="s">
        <v>15</v>
      </c>
      <c r="N38" s="221" t="s">
        <v>321</v>
      </c>
      <c r="O38" s="148" t="s">
        <v>36</v>
      </c>
      <c r="P38" s="222" t="s">
        <v>15</v>
      </c>
      <c r="Q38" s="223" t="s">
        <v>321</v>
      </c>
      <c r="R38" s="148" t="s">
        <v>36</v>
      </c>
      <c r="S38" s="222" t="s">
        <v>15</v>
      </c>
      <c r="T38" s="221" t="s">
        <v>321</v>
      </c>
      <c r="U38" s="148" t="s">
        <v>36</v>
      </c>
      <c r="V38" s="222" t="s">
        <v>15</v>
      </c>
      <c r="W38" s="221" t="s">
        <v>321</v>
      </c>
      <c r="X38" s="148" t="s">
        <v>36</v>
      </c>
      <c r="Y38" s="222" t="s">
        <v>15</v>
      </c>
      <c r="Z38" s="221" t="s">
        <v>321</v>
      </c>
      <c r="AA38" s="148" t="s">
        <v>36</v>
      </c>
      <c r="AB38" s="222" t="s">
        <v>15</v>
      </c>
      <c r="AC38" s="221" t="s">
        <v>321</v>
      </c>
      <c r="AD38" s="148" t="s">
        <v>36</v>
      </c>
      <c r="AE38" s="222" t="s">
        <v>15</v>
      </c>
      <c r="AF38" s="221" t="s">
        <v>321</v>
      </c>
      <c r="AG38" s="148" t="s">
        <v>36</v>
      </c>
      <c r="AH38" s="222" t="s">
        <v>15</v>
      </c>
      <c r="AI38" s="221" t="s">
        <v>321</v>
      </c>
      <c r="AJ38" s="148" t="s">
        <v>36</v>
      </c>
      <c r="AK38" s="222" t="s">
        <v>15</v>
      </c>
      <c r="AL38" s="221" t="s">
        <v>321</v>
      </c>
      <c r="AM38" s="148" t="s">
        <v>36</v>
      </c>
      <c r="AN38" s="222" t="s">
        <v>15</v>
      </c>
      <c r="AO38" s="221" t="s">
        <v>321</v>
      </c>
      <c r="AP38" s="148" t="s">
        <v>36</v>
      </c>
      <c r="AQ38" s="222" t="s">
        <v>15</v>
      </c>
      <c r="AR38" s="223" t="s">
        <v>321</v>
      </c>
      <c r="AS38" s="148" t="s">
        <v>36</v>
      </c>
      <c r="AT38" s="222" t="s">
        <v>15</v>
      </c>
      <c r="AU38" s="221" t="s">
        <v>321</v>
      </c>
      <c r="AV38" s="148" t="s">
        <v>36</v>
      </c>
      <c r="AW38" s="222" t="s">
        <v>15</v>
      </c>
      <c r="AX38" s="221" t="s">
        <v>321</v>
      </c>
      <c r="AY38" s="148" t="s">
        <v>36</v>
      </c>
      <c r="AZ38" s="222" t="s">
        <v>15</v>
      </c>
      <c r="BA38" s="221" t="s">
        <v>321</v>
      </c>
      <c r="BB38" s="148" t="s">
        <v>36</v>
      </c>
      <c r="BC38" s="222" t="s">
        <v>15</v>
      </c>
      <c r="BD38" s="221" t="s">
        <v>321</v>
      </c>
      <c r="BE38" s="148" t="s">
        <v>36</v>
      </c>
      <c r="BF38" s="222" t="s">
        <v>15</v>
      </c>
      <c r="BG38" s="221" t="s">
        <v>321</v>
      </c>
      <c r="BH38" s="148" t="s">
        <v>36</v>
      </c>
      <c r="BI38" s="222" t="s">
        <v>15</v>
      </c>
      <c r="BJ38" s="221" t="s">
        <v>321</v>
      </c>
      <c r="BK38" s="148" t="s">
        <v>36</v>
      </c>
      <c r="BL38" s="222" t="s">
        <v>15</v>
      </c>
      <c r="BM38" s="221" t="s">
        <v>321</v>
      </c>
      <c r="BN38" s="148" t="s">
        <v>36</v>
      </c>
      <c r="BO38" s="222" t="s">
        <v>15</v>
      </c>
      <c r="BP38" s="221" t="s">
        <v>321</v>
      </c>
      <c r="BQ38" s="148" t="s">
        <v>36</v>
      </c>
      <c r="BR38" s="222" t="s">
        <v>15</v>
      </c>
      <c r="BS38" s="221" t="s">
        <v>321</v>
      </c>
      <c r="BT38" s="148" t="s">
        <v>36</v>
      </c>
      <c r="BU38" s="222" t="s">
        <v>15</v>
      </c>
      <c r="BV38" s="221" t="s">
        <v>321</v>
      </c>
      <c r="BW38" s="148" t="s">
        <v>36</v>
      </c>
      <c r="BX38" s="222" t="s">
        <v>15</v>
      </c>
      <c r="BY38" s="221" t="s">
        <v>321</v>
      </c>
      <c r="BZ38" s="148" t="s">
        <v>36</v>
      </c>
      <c r="CA38" s="222" t="s">
        <v>15</v>
      </c>
      <c r="CB38" s="223" t="s">
        <v>321</v>
      </c>
      <c r="CC38" s="148" t="s">
        <v>36</v>
      </c>
      <c r="CD38" s="222" t="s">
        <v>15</v>
      </c>
      <c r="CE38" s="221" t="s">
        <v>321</v>
      </c>
      <c r="CF38" s="148" t="s">
        <v>36</v>
      </c>
      <c r="CG38" s="222" t="s">
        <v>15</v>
      </c>
      <c r="CH38" s="221" t="s">
        <v>321</v>
      </c>
      <c r="CI38" s="148" t="s">
        <v>36</v>
      </c>
      <c r="CJ38" s="222" t="s">
        <v>15</v>
      </c>
      <c r="CK38" s="221" t="s">
        <v>321</v>
      </c>
      <c r="CL38" s="148" t="s">
        <v>36</v>
      </c>
      <c r="CM38" s="222" t="s">
        <v>15</v>
      </c>
      <c r="CN38" s="221" t="s">
        <v>321</v>
      </c>
      <c r="CO38" s="148" t="s">
        <v>36</v>
      </c>
      <c r="CP38" s="222" t="s">
        <v>15</v>
      </c>
      <c r="CQ38" s="221" t="s">
        <v>321</v>
      </c>
      <c r="CR38" s="148" t="s">
        <v>36</v>
      </c>
      <c r="CS38" s="84" t="s">
        <v>15</v>
      </c>
    </row>
    <row r="39" spans="1:97" ht="12" customHeight="1" x14ac:dyDescent="0.2">
      <c r="A39" s="80" t="s">
        <v>223</v>
      </c>
      <c r="B39" s="221" t="s">
        <v>321</v>
      </c>
      <c r="C39" s="148" t="s">
        <v>36</v>
      </c>
      <c r="D39" s="222" t="s">
        <v>15</v>
      </c>
      <c r="E39" s="221" t="s">
        <v>321</v>
      </c>
      <c r="F39" s="148" t="s">
        <v>36</v>
      </c>
      <c r="G39" s="222" t="s">
        <v>15</v>
      </c>
      <c r="H39" s="221" t="s">
        <v>321</v>
      </c>
      <c r="I39" s="148" t="s">
        <v>36</v>
      </c>
      <c r="J39" s="222" t="s">
        <v>15</v>
      </c>
      <c r="K39" s="221" t="s">
        <v>321</v>
      </c>
      <c r="L39" s="148" t="s">
        <v>36</v>
      </c>
      <c r="M39" s="222" t="s">
        <v>15</v>
      </c>
      <c r="N39" s="221" t="s">
        <v>321</v>
      </c>
      <c r="O39" s="148" t="s">
        <v>36</v>
      </c>
      <c r="P39" s="222" t="s">
        <v>15</v>
      </c>
      <c r="Q39" s="221" t="s">
        <v>321</v>
      </c>
      <c r="R39" s="148" t="s">
        <v>36</v>
      </c>
      <c r="S39" s="222" t="s">
        <v>15</v>
      </c>
      <c r="T39" s="221" t="s">
        <v>321</v>
      </c>
      <c r="U39" s="148" t="s">
        <v>36</v>
      </c>
      <c r="V39" s="222" t="s">
        <v>15</v>
      </c>
      <c r="W39" s="221" t="s">
        <v>321</v>
      </c>
      <c r="X39" s="148" t="s">
        <v>36</v>
      </c>
      <c r="Y39" s="222" t="s">
        <v>15</v>
      </c>
      <c r="Z39" s="221" t="s">
        <v>321</v>
      </c>
      <c r="AA39" s="148" t="s">
        <v>36</v>
      </c>
      <c r="AB39" s="222" t="s">
        <v>15</v>
      </c>
      <c r="AC39" s="221" t="s">
        <v>321</v>
      </c>
      <c r="AD39" s="148" t="s">
        <v>36</v>
      </c>
      <c r="AE39" s="222" t="s">
        <v>15</v>
      </c>
      <c r="AF39" s="221" t="s">
        <v>321</v>
      </c>
      <c r="AG39" s="148" t="s">
        <v>36</v>
      </c>
      <c r="AH39" s="222" t="s">
        <v>15</v>
      </c>
      <c r="AI39" s="221" t="s">
        <v>321</v>
      </c>
      <c r="AJ39" s="148" t="s">
        <v>36</v>
      </c>
      <c r="AK39" s="222" t="s">
        <v>15</v>
      </c>
      <c r="AL39" s="221" t="s">
        <v>321</v>
      </c>
      <c r="AM39" s="148" t="s">
        <v>36</v>
      </c>
      <c r="AN39" s="222" t="s">
        <v>15</v>
      </c>
      <c r="AO39" s="221" t="s">
        <v>321</v>
      </c>
      <c r="AP39" s="148" t="s">
        <v>36</v>
      </c>
      <c r="AQ39" s="222" t="s">
        <v>15</v>
      </c>
      <c r="AR39" s="221" t="s">
        <v>321</v>
      </c>
      <c r="AS39" s="148" t="s">
        <v>36</v>
      </c>
      <c r="AT39" s="222" t="s">
        <v>15</v>
      </c>
      <c r="AU39" s="221" t="s">
        <v>321</v>
      </c>
      <c r="AV39" s="148" t="s">
        <v>36</v>
      </c>
      <c r="AW39" s="222" t="s">
        <v>15</v>
      </c>
      <c r="AX39" s="221" t="s">
        <v>321</v>
      </c>
      <c r="AY39" s="148" t="s">
        <v>36</v>
      </c>
      <c r="AZ39" s="222" t="s">
        <v>15</v>
      </c>
      <c r="BA39" s="221" t="s">
        <v>321</v>
      </c>
      <c r="BB39" s="148" t="s">
        <v>36</v>
      </c>
      <c r="BC39" s="222" t="s">
        <v>15</v>
      </c>
      <c r="BD39" s="221" t="s">
        <v>321</v>
      </c>
      <c r="BE39" s="148" t="s">
        <v>36</v>
      </c>
      <c r="BF39" s="222" t="s">
        <v>15</v>
      </c>
      <c r="BG39" s="221" t="s">
        <v>321</v>
      </c>
      <c r="BH39" s="148" t="s">
        <v>36</v>
      </c>
      <c r="BI39" s="222" t="s">
        <v>15</v>
      </c>
      <c r="BJ39" s="221" t="s">
        <v>321</v>
      </c>
      <c r="BK39" s="148" t="s">
        <v>36</v>
      </c>
      <c r="BL39" s="222" t="s">
        <v>15</v>
      </c>
      <c r="BM39" s="221" t="s">
        <v>321</v>
      </c>
      <c r="BN39" s="148" t="s">
        <v>36</v>
      </c>
      <c r="BO39" s="222" t="s">
        <v>15</v>
      </c>
      <c r="BP39" s="221" t="s">
        <v>321</v>
      </c>
      <c r="BQ39" s="148" t="s">
        <v>36</v>
      </c>
      <c r="BR39" s="222" t="s">
        <v>15</v>
      </c>
      <c r="BS39" s="221" t="s">
        <v>321</v>
      </c>
      <c r="BT39" s="148" t="s">
        <v>36</v>
      </c>
      <c r="BU39" s="222" t="s">
        <v>15</v>
      </c>
      <c r="BV39" s="221" t="s">
        <v>321</v>
      </c>
      <c r="BW39" s="148" t="s">
        <v>36</v>
      </c>
      <c r="BX39" s="222" t="s">
        <v>15</v>
      </c>
      <c r="BY39" s="221" t="s">
        <v>321</v>
      </c>
      <c r="BZ39" s="148" t="s">
        <v>36</v>
      </c>
      <c r="CA39" s="222" t="s">
        <v>15</v>
      </c>
      <c r="CB39" s="221" t="s">
        <v>321</v>
      </c>
      <c r="CC39" s="148" t="s">
        <v>36</v>
      </c>
      <c r="CD39" s="222" t="s">
        <v>15</v>
      </c>
      <c r="CE39" s="221" t="s">
        <v>321</v>
      </c>
      <c r="CF39" s="148" t="s">
        <v>36</v>
      </c>
      <c r="CG39" s="222" t="s">
        <v>15</v>
      </c>
      <c r="CH39" s="221" t="s">
        <v>321</v>
      </c>
      <c r="CI39" s="148" t="s">
        <v>36</v>
      </c>
      <c r="CJ39" s="222" t="s">
        <v>15</v>
      </c>
      <c r="CK39" s="221" t="s">
        <v>321</v>
      </c>
      <c r="CL39" s="148" t="s">
        <v>36</v>
      </c>
      <c r="CM39" s="222" t="s">
        <v>15</v>
      </c>
      <c r="CN39" s="221" t="s">
        <v>321</v>
      </c>
      <c r="CO39" s="148" t="s">
        <v>36</v>
      </c>
      <c r="CP39" s="222" t="s">
        <v>15</v>
      </c>
      <c r="CQ39" s="221" t="s">
        <v>321</v>
      </c>
      <c r="CR39" s="148" t="s">
        <v>36</v>
      </c>
      <c r="CS39" s="84" t="s">
        <v>15</v>
      </c>
    </row>
    <row r="40" spans="1:97" ht="12" customHeight="1" x14ac:dyDescent="0.2">
      <c r="A40" s="80" t="s">
        <v>224</v>
      </c>
      <c r="B40" s="221" t="s">
        <v>321</v>
      </c>
      <c r="C40" s="148" t="s">
        <v>36</v>
      </c>
      <c r="D40" s="222" t="s">
        <v>15</v>
      </c>
      <c r="E40" s="221" t="s">
        <v>321</v>
      </c>
      <c r="F40" s="148" t="s">
        <v>36</v>
      </c>
      <c r="G40" s="222" t="s">
        <v>15</v>
      </c>
      <c r="H40" s="221" t="s">
        <v>321</v>
      </c>
      <c r="I40" s="148" t="s">
        <v>36</v>
      </c>
      <c r="J40" s="222" t="s">
        <v>15</v>
      </c>
      <c r="K40" s="221" t="s">
        <v>321</v>
      </c>
      <c r="L40" s="148" t="s">
        <v>36</v>
      </c>
      <c r="M40" s="222" t="s">
        <v>15</v>
      </c>
      <c r="N40" s="221" t="s">
        <v>321</v>
      </c>
      <c r="O40" s="148" t="s">
        <v>36</v>
      </c>
      <c r="P40" s="222" t="s">
        <v>15</v>
      </c>
      <c r="Q40" s="221" t="s">
        <v>321</v>
      </c>
      <c r="R40" s="148" t="s">
        <v>36</v>
      </c>
      <c r="S40" s="222" t="s">
        <v>15</v>
      </c>
      <c r="T40" s="221" t="s">
        <v>321</v>
      </c>
      <c r="U40" s="148" t="s">
        <v>36</v>
      </c>
      <c r="V40" s="222" t="s">
        <v>15</v>
      </c>
      <c r="W40" s="221" t="s">
        <v>321</v>
      </c>
      <c r="X40" s="148" t="s">
        <v>36</v>
      </c>
      <c r="Y40" s="222" t="s">
        <v>15</v>
      </c>
      <c r="Z40" s="221" t="s">
        <v>321</v>
      </c>
      <c r="AA40" s="148" t="s">
        <v>36</v>
      </c>
      <c r="AB40" s="222" t="s">
        <v>15</v>
      </c>
      <c r="AC40" s="221" t="s">
        <v>321</v>
      </c>
      <c r="AD40" s="148" t="s">
        <v>36</v>
      </c>
      <c r="AE40" s="222" t="s">
        <v>15</v>
      </c>
      <c r="AF40" s="221" t="s">
        <v>321</v>
      </c>
      <c r="AG40" s="148" t="s">
        <v>36</v>
      </c>
      <c r="AH40" s="222" t="s">
        <v>15</v>
      </c>
      <c r="AI40" s="221" t="s">
        <v>321</v>
      </c>
      <c r="AJ40" s="148" t="s">
        <v>36</v>
      </c>
      <c r="AK40" s="222" t="s">
        <v>15</v>
      </c>
      <c r="AL40" s="221" t="s">
        <v>321</v>
      </c>
      <c r="AM40" s="148" t="s">
        <v>36</v>
      </c>
      <c r="AN40" s="222" t="s">
        <v>15</v>
      </c>
      <c r="AO40" s="221" t="s">
        <v>321</v>
      </c>
      <c r="AP40" s="148" t="s">
        <v>36</v>
      </c>
      <c r="AQ40" s="222" t="s">
        <v>15</v>
      </c>
      <c r="AR40" s="221" t="s">
        <v>321</v>
      </c>
      <c r="AS40" s="148" t="s">
        <v>36</v>
      </c>
      <c r="AT40" s="222" t="s">
        <v>15</v>
      </c>
      <c r="AU40" s="221" t="s">
        <v>321</v>
      </c>
      <c r="AV40" s="148" t="s">
        <v>36</v>
      </c>
      <c r="AW40" s="222" t="s">
        <v>15</v>
      </c>
      <c r="AX40" s="221" t="s">
        <v>321</v>
      </c>
      <c r="AY40" s="148" t="s">
        <v>36</v>
      </c>
      <c r="AZ40" s="222" t="s">
        <v>15</v>
      </c>
      <c r="BA40" s="221" t="s">
        <v>321</v>
      </c>
      <c r="BB40" s="148" t="s">
        <v>36</v>
      </c>
      <c r="BC40" s="222" t="s">
        <v>15</v>
      </c>
      <c r="BD40" s="221" t="s">
        <v>321</v>
      </c>
      <c r="BE40" s="148" t="s">
        <v>36</v>
      </c>
      <c r="BF40" s="222" t="s">
        <v>15</v>
      </c>
      <c r="BG40" s="221" t="s">
        <v>321</v>
      </c>
      <c r="BH40" s="148" t="s">
        <v>36</v>
      </c>
      <c r="BI40" s="222" t="s">
        <v>15</v>
      </c>
      <c r="BJ40" s="221" t="s">
        <v>321</v>
      </c>
      <c r="BK40" s="148" t="s">
        <v>36</v>
      </c>
      <c r="BL40" s="222" t="s">
        <v>15</v>
      </c>
      <c r="BM40" s="221" t="s">
        <v>321</v>
      </c>
      <c r="BN40" s="148" t="s">
        <v>36</v>
      </c>
      <c r="BO40" s="222" t="s">
        <v>15</v>
      </c>
      <c r="BP40" s="221" t="s">
        <v>321</v>
      </c>
      <c r="BQ40" s="148" t="s">
        <v>36</v>
      </c>
      <c r="BR40" s="222" t="s">
        <v>15</v>
      </c>
      <c r="BS40" s="221" t="s">
        <v>321</v>
      </c>
      <c r="BT40" s="148" t="s">
        <v>36</v>
      </c>
      <c r="BU40" s="222" t="s">
        <v>15</v>
      </c>
      <c r="BV40" s="221" t="s">
        <v>321</v>
      </c>
      <c r="BW40" s="148" t="s">
        <v>36</v>
      </c>
      <c r="BX40" s="222" t="s">
        <v>15</v>
      </c>
      <c r="BY40" s="221" t="s">
        <v>321</v>
      </c>
      <c r="BZ40" s="148" t="s">
        <v>36</v>
      </c>
      <c r="CA40" s="222" t="s">
        <v>15</v>
      </c>
      <c r="CB40" s="221" t="s">
        <v>321</v>
      </c>
      <c r="CC40" s="148" t="s">
        <v>36</v>
      </c>
      <c r="CD40" s="222" t="s">
        <v>15</v>
      </c>
      <c r="CE40" s="221" t="s">
        <v>321</v>
      </c>
      <c r="CF40" s="148" t="s">
        <v>36</v>
      </c>
      <c r="CG40" s="222" t="s">
        <v>15</v>
      </c>
      <c r="CH40" s="221" t="s">
        <v>321</v>
      </c>
      <c r="CI40" s="148" t="s">
        <v>36</v>
      </c>
      <c r="CJ40" s="222" t="s">
        <v>15</v>
      </c>
      <c r="CK40" s="221" t="s">
        <v>321</v>
      </c>
      <c r="CL40" s="148" t="s">
        <v>36</v>
      </c>
      <c r="CM40" s="222" t="s">
        <v>15</v>
      </c>
      <c r="CN40" s="221" t="s">
        <v>321</v>
      </c>
      <c r="CO40" s="148" t="s">
        <v>36</v>
      </c>
      <c r="CP40" s="222" t="s">
        <v>15</v>
      </c>
      <c r="CQ40" s="221" t="s">
        <v>321</v>
      </c>
      <c r="CR40" s="148" t="s">
        <v>36</v>
      </c>
      <c r="CS40" s="84" t="s">
        <v>15</v>
      </c>
    </row>
    <row r="41" spans="1:97" ht="12" customHeight="1" x14ac:dyDescent="0.2">
      <c r="A41" s="80" t="s">
        <v>225</v>
      </c>
      <c r="B41" s="221" t="s">
        <v>321</v>
      </c>
      <c r="C41" s="148" t="s">
        <v>36</v>
      </c>
      <c r="D41" s="222" t="s">
        <v>15</v>
      </c>
      <c r="E41" s="221" t="s">
        <v>321</v>
      </c>
      <c r="F41" s="148" t="s">
        <v>36</v>
      </c>
      <c r="G41" s="222" t="s">
        <v>15</v>
      </c>
      <c r="H41" s="221" t="s">
        <v>321</v>
      </c>
      <c r="I41" s="148" t="s">
        <v>36</v>
      </c>
      <c r="J41" s="222" t="s">
        <v>15</v>
      </c>
      <c r="K41" s="221" t="s">
        <v>321</v>
      </c>
      <c r="L41" s="148" t="s">
        <v>36</v>
      </c>
      <c r="M41" s="222" t="s">
        <v>15</v>
      </c>
      <c r="N41" s="221" t="s">
        <v>321</v>
      </c>
      <c r="O41" s="148" t="s">
        <v>36</v>
      </c>
      <c r="P41" s="222" t="s">
        <v>15</v>
      </c>
      <c r="Q41" s="221" t="s">
        <v>321</v>
      </c>
      <c r="R41" s="148" t="s">
        <v>36</v>
      </c>
      <c r="S41" s="222" t="s">
        <v>15</v>
      </c>
      <c r="T41" s="221" t="s">
        <v>321</v>
      </c>
      <c r="U41" s="148" t="s">
        <v>36</v>
      </c>
      <c r="V41" s="222" t="s">
        <v>15</v>
      </c>
      <c r="W41" s="221" t="s">
        <v>321</v>
      </c>
      <c r="X41" s="148" t="s">
        <v>36</v>
      </c>
      <c r="Y41" s="222" t="s">
        <v>15</v>
      </c>
      <c r="Z41" s="221" t="s">
        <v>321</v>
      </c>
      <c r="AA41" s="148" t="s">
        <v>36</v>
      </c>
      <c r="AB41" s="222" t="s">
        <v>15</v>
      </c>
      <c r="AC41" s="221" t="s">
        <v>321</v>
      </c>
      <c r="AD41" s="148" t="s">
        <v>36</v>
      </c>
      <c r="AE41" s="222" t="s">
        <v>15</v>
      </c>
      <c r="AF41" s="221" t="s">
        <v>321</v>
      </c>
      <c r="AG41" s="148" t="s">
        <v>36</v>
      </c>
      <c r="AH41" s="222" t="s">
        <v>15</v>
      </c>
      <c r="AI41" s="221" t="s">
        <v>321</v>
      </c>
      <c r="AJ41" s="148" t="s">
        <v>36</v>
      </c>
      <c r="AK41" s="222" t="s">
        <v>15</v>
      </c>
      <c r="AL41" s="221" t="s">
        <v>321</v>
      </c>
      <c r="AM41" s="148" t="s">
        <v>36</v>
      </c>
      <c r="AN41" s="222" t="s">
        <v>15</v>
      </c>
      <c r="AO41" s="221" t="s">
        <v>321</v>
      </c>
      <c r="AP41" s="148" t="s">
        <v>36</v>
      </c>
      <c r="AQ41" s="222" t="s">
        <v>15</v>
      </c>
      <c r="AR41" s="221" t="s">
        <v>321</v>
      </c>
      <c r="AS41" s="148" t="s">
        <v>36</v>
      </c>
      <c r="AT41" s="222" t="s">
        <v>15</v>
      </c>
      <c r="AU41" s="221" t="s">
        <v>321</v>
      </c>
      <c r="AV41" s="148" t="s">
        <v>36</v>
      </c>
      <c r="AW41" s="222" t="s">
        <v>15</v>
      </c>
      <c r="AX41" s="221" t="s">
        <v>321</v>
      </c>
      <c r="AY41" s="148" t="s">
        <v>36</v>
      </c>
      <c r="AZ41" s="222" t="s">
        <v>15</v>
      </c>
      <c r="BA41" s="221" t="s">
        <v>321</v>
      </c>
      <c r="BB41" s="148" t="s">
        <v>36</v>
      </c>
      <c r="BC41" s="222" t="s">
        <v>15</v>
      </c>
      <c r="BD41" s="221" t="s">
        <v>321</v>
      </c>
      <c r="BE41" s="148" t="s">
        <v>36</v>
      </c>
      <c r="BF41" s="222" t="s">
        <v>15</v>
      </c>
      <c r="BG41" s="221" t="s">
        <v>321</v>
      </c>
      <c r="BH41" s="148" t="s">
        <v>36</v>
      </c>
      <c r="BI41" s="222" t="s">
        <v>15</v>
      </c>
      <c r="BJ41" s="221" t="s">
        <v>321</v>
      </c>
      <c r="BK41" s="148" t="s">
        <v>36</v>
      </c>
      <c r="BL41" s="222" t="s">
        <v>15</v>
      </c>
      <c r="BM41" s="221" t="s">
        <v>321</v>
      </c>
      <c r="BN41" s="148" t="s">
        <v>36</v>
      </c>
      <c r="BO41" s="222" t="s">
        <v>15</v>
      </c>
      <c r="BP41" s="221" t="s">
        <v>321</v>
      </c>
      <c r="BQ41" s="148" t="s">
        <v>36</v>
      </c>
      <c r="BR41" s="222" t="s">
        <v>15</v>
      </c>
      <c r="BS41" s="221" t="s">
        <v>321</v>
      </c>
      <c r="BT41" s="148" t="s">
        <v>36</v>
      </c>
      <c r="BU41" s="222" t="s">
        <v>15</v>
      </c>
      <c r="BV41" s="221" t="s">
        <v>321</v>
      </c>
      <c r="BW41" s="148" t="s">
        <v>36</v>
      </c>
      <c r="BX41" s="222" t="s">
        <v>15</v>
      </c>
      <c r="BY41" s="221" t="s">
        <v>321</v>
      </c>
      <c r="BZ41" s="148" t="s">
        <v>36</v>
      </c>
      <c r="CA41" s="222" t="s">
        <v>15</v>
      </c>
      <c r="CB41" s="221" t="s">
        <v>321</v>
      </c>
      <c r="CC41" s="148" t="s">
        <v>36</v>
      </c>
      <c r="CD41" s="222" t="s">
        <v>15</v>
      </c>
      <c r="CE41" s="221" t="s">
        <v>321</v>
      </c>
      <c r="CF41" s="148" t="s">
        <v>36</v>
      </c>
      <c r="CG41" s="222" t="s">
        <v>15</v>
      </c>
      <c r="CH41" s="221" t="s">
        <v>321</v>
      </c>
      <c r="CI41" s="148" t="s">
        <v>36</v>
      </c>
      <c r="CJ41" s="222" t="s">
        <v>15</v>
      </c>
      <c r="CK41" s="221" t="s">
        <v>321</v>
      </c>
      <c r="CL41" s="148" t="s">
        <v>36</v>
      </c>
      <c r="CM41" s="222" t="s">
        <v>15</v>
      </c>
      <c r="CN41" s="221" t="s">
        <v>321</v>
      </c>
      <c r="CO41" s="148" t="s">
        <v>36</v>
      </c>
      <c r="CP41" s="222" t="s">
        <v>15</v>
      </c>
      <c r="CQ41" s="221" t="s">
        <v>321</v>
      </c>
      <c r="CR41" s="148" t="s">
        <v>36</v>
      </c>
      <c r="CS41" s="84" t="s">
        <v>15</v>
      </c>
    </row>
    <row r="42" spans="1:97" ht="12" customHeight="1" x14ac:dyDescent="0.2">
      <c r="A42" s="81" t="s">
        <v>226</v>
      </c>
      <c r="B42" s="221" t="s">
        <v>321</v>
      </c>
      <c r="C42" s="148" t="s">
        <v>36</v>
      </c>
      <c r="D42" s="222" t="s">
        <v>15</v>
      </c>
      <c r="E42" s="221" t="s">
        <v>321</v>
      </c>
      <c r="F42" s="148" t="s">
        <v>36</v>
      </c>
      <c r="G42" s="222" t="s">
        <v>15</v>
      </c>
      <c r="H42" s="221" t="s">
        <v>321</v>
      </c>
      <c r="I42" s="148" t="s">
        <v>36</v>
      </c>
      <c r="J42" s="222" t="s">
        <v>15</v>
      </c>
      <c r="K42" s="221" t="s">
        <v>321</v>
      </c>
      <c r="L42" s="148" t="s">
        <v>36</v>
      </c>
      <c r="M42" s="222" t="s">
        <v>15</v>
      </c>
      <c r="N42" s="221" t="s">
        <v>321</v>
      </c>
      <c r="O42" s="148" t="s">
        <v>36</v>
      </c>
      <c r="P42" s="222" t="s">
        <v>15</v>
      </c>
      <c r="Q42" s="221" t="s">
        <v>321</v>
      </c>
      <c r="R42" s="148" t="s">
        <v>36</v>
      </c>
      <c r="S42" s="222" t="s">
        <v>15</v>
      </c>
      <c r="T42" s="221" t="s">
        <v>321</v>
      </c>
      <c r="U42" s="148" t="s">
        <v>36</v>
      </c>
      <c r="V42" s="222" t="s">
        <v>15</v>
      </c>
      <c r="W42" s="221" t="s">
        <v>321</v>
      </c>
      <c r="X42" s="148" t="s">
        <v>36</v>
      </c>
      <c r="Y42" s="222" t="s">
        <v>15</v>
      </c>
      <c r="Z42" s="221" t="s">
        <v>321</v>
      </c>
      <c r="AA42" s="148" t="s">
        <v>36</v>
      </c>
      <c r="AB42" s="222" t="s">
        <v>15</v>
      </c>
      <c r="AC42" s="221" t="s">
        <v>321</v>
      </c>
      <c r="AD42" s="148" t="s">
        <v>36</v>
      </c>
      <c r="AE42" s="222" t="s">
        <v>15</v>
      </c>
      <c r="AF42" s="221" t="s">
        <v>321</v>
      </c>
      <c r="AG42" s="148" t="s">
        <v>36</v>
      </c>
      <c r="AH42" s="222" t="s">
        <v>15</v>
      </c>
      <c r="AI42" s="221" t="s">
        <v>321</v>
      </c>
      <c r="AJ42" s="148" t="s">
        <v>36</v>
      </c>
      <c r="AK42" s="222" t="s">
        <v>15</v>
      </c>
      <c r="AL42" s="221" t="s">
        <v>321</v>
      </c>
      <c r="AM42" s="148" t="s">
        <v>36</v>
      </c>
      <c r="AN42" s="222" t="s">
        <v>15</v>
      </c>
      <c r="AO42" s="221" t="s">
        <v>321</v>
      </c>
      <c r="AP42" s="148" t="s">
        <v>36</v>
      </c>
      <c r="AQ42" s="222" t="s">
        <v>15</v>
      </c>
      <c r="AR42" s="221" t="s">
        <v>321</v>
      </c>
      <c r="AS42" s="148" t="s">
        <v>36</v>
      </c>
      <c r="AT42" s="222" t="s">
        <v>15</v>
      </c>
      <c r="AU42" s="221" t="s">
        <v>321</v>
      </c>
      <c r="AV42" s="148" t="s">
        <v>36</v>
      </c>
      <c r="AW42" s="222" t="s">
        <v>15</v>
      </c>
      <c r="AX42" s="221" t="s">
        <v>321</v>
      </c>
      <c r="AY42" s="148" t="s">
        <v>36</v>
      </c>
      <c r="AZ42" s="222" t="s">
        <v>15</v>
      </c>
      <c r="BA42" s="221" t="s">
        <v>321</v>
      </c>
      <c r="BB42" s="148" t="s">
        <v>36</v>
      </c>
      <c r="BC42" s="222" t="s">
        <v>15</v>
      </c>
      <c r="BD42" s="221" t="s">
        <v>321</v>
      </c>
      <c r="BE42" s="148" t="s">
        <v>36</v>
      </c>
      <c r="BF42" s="222" t="s">
        <v>15</v>
      </c>
      <c r="BG42" s="221" t="s">
        <v>321</v>
      </c>
      <c r="BH42" s="148" t="s">
        <v>36</v>
      </c>
      <c r="BI42" s="222" t="s">
        <v>15</v>
      </c>
      <c r="BJ42" s="221" t="s">
        <v>321</v>
      </c>
      <c r="BK42" s="148" t="s">
        <v>36</v>
      </c>
      <c r="BL42" s="222" t="s">
        <v>15</v>
      </c>
      <c r="BM42" s="221" t="s">
        <v>321</v>
      </c>
      <c r="BN42" s="148" t="s">
        <v>36</v>
      </c>
      <c r="BO42" s="222" t="s">
        <v>15</v>
      </c>
      <c r="BP42" s="221" t="s">
        <v>321</v>
      </c>
      <c r="BQ42" s="148" t="s">
        <v>36</v>
      </c>
      <c r="BR42" s="222" t="s">
        <v>15</v>
      </c>
      <c r="BS42" s="221" t="s">
        <v>321</v>
      </c>
      <c r="BT42" s="148" t="s">
        <v>36</v>
      </c>
      <c r="BU42" s="222" t="s">
        <v>15</v>
      </c>
      <c r="BV42" s="221" t="s">
        <v>321</v>
      </c>
      <c r="BW42" s="148" t="s">
        <v>36</v>
      </c>
      <c r="BX42" s="222" t="s">
        <v>15</v>
      </c>
      <c r="BY42" s="221" t="s">
        <v>321</v>
      </c>
      <c r="BZ42" s="148" t="s">
        <v>36</v>
      </c>
      <c r="CA42" s="222" t="s">
        <v>15</v>
      </c>
      <c r="CB42" s="221" t="s">
        <v>321</v>
      </c>
      <c r="CC42" s="148" t="s">
        <v>36</v>
      </c>
      <c r="CD42" s="222" t="s">
        <v>15</v>
      </c>
      <c r="CE42" s="221" t="s">
        <v>321</v>
      </c>
      <c r="CF42" s="148" t="s">
        <v>36</v>
      </c>
      <c r="CG42" s="222" t="s">
        <v>15</v>
      </c>
      <c r="CH42" s="221" t="s">
        <v>321</v>
      </c>
      <c r="CI42" s="148" t="s">
        <v>36</v>
      </c>
      <c r="CJ42" s="222" t="s">
        <v>15</v>
      </c>
      <c r="CK42" s="221" t="s">
        <v>321</v>
      </c>
      <c r="CL42" s="148" t="s">
        <v>36</v>
      </c>
      <c r="CM42" s="222" t="s">
        <v>15</v>
      </c>
      <c r="CN42" s="221" t="s">
        <v>321</v>
      </c>
      <c r="CO42" s="148" t="s">
        <v>36</v>
      </c>
      <c r="CP42" s="222" t="s">
        <v>15</v>
      </c>
      <c r="CQ42" s="221" t="s">
        <v>321</v>
      </c>
      <c r="CR42" s="148" t="s">
        <v>36</v>
      </c>
      <c r="CS42" s="84" t="s">
        <v>15</v>
      </c>
    </row>
    <row r="43" spans="1:97" ht="12" customHeight="1" x14ac:dyDescent="0.2">
      <c r="A43" s="80" t="s">
        <v>227</v>
      </c>
      <c r="B43" s="221" t="s">
        <v>321</v>
      </c>
      <c r="C43" s="148" t="s">
        <v>36</v>
      </c>
      <c r="D43" s="222" t="s">
        <v>15</v>
      </c>
      <c r="E43" s="221" t="s">
        <v>321</v>
      </c>
      <c r="F43" s="148" t="s">
        <v>36</v>
      </c>
      <c r="G43" s="222" t="s">
        <v>15</v>
      </c>
      <c r="H43" s="221" t="s">
        <v>321</v>
      </c>
      <c r="I43" s="148" t="s">
        <v>36</v>
      </c>
      <c r="J43" s="222" t="s">
        <v>15</v>
      </c>
      <c r="K43" s="221" t="s">
        <v>321</v>
      </c>
      <c r="L43" s="148" t="s">
        <v>36</v>
      </c>
      <c r="M43" s="222" t="s">
        <v>15</v>
      </c>
      <c r="N43" s="221" t="s">
        <v>321</v>
      </c>
      <c r="O43" s="148" t="s">
        <v>36</v>
      </c>
      <c r="P43" s="222" t="s">
        <v>15</v>
      </c>
      <c r="Q43" s="221" t="s">
        <v>321</v>
      </c>
      <c r="R43" s="148" t="s">
        <v>36</v>
      </c>
      <c r="S43" s="222" t="s">
        <v>15</v>
      </c>
      <c r="T43" s="221" t="s">
        <v>321</v>
      </c>
      <c r="U43" s="148" t="s">
        <v>36</v>
      </c>
      <c r="V43" s="222" t="s">
        <v>15</v>
      </c>
      <c r="W43" s="221" t="s">
        <v>321</v>
      </c>
      <c r="X43" s="148" t="s">
        <v>36</v>
      </c>
      <c r="Y43" s="222" t="s">
        <v>15</v>
      </c>
      <c r="Z43" s="221" t="s">
        <v>321</v>
      </c>
      <c r="AA43" s="148" t="s">
        <v>36</v>
      </c>
      <c r="AB43" s="222" t="s">
        <v>15</v>
      </c>
      <c r="AC43" s="221" t="s">
        <v>321</v>
      </c>
      <c r="AD43" s="148" t="s">
        <v>36</v>
      </c>
      <c r="AE43" s="222" t="s">
        <v>15</v>
      </c>
      <c r="AF43" s="221" t="s">
        <v>321</v>
      </c>
      <c r="AG43" s="148" t="s">
        <v>36</v>
      </c>
      <c r="AH43" s="222" t="s">
        <v>15</v>
      </c>
      <c r="AI43" s="221" t="s">
        <v>321</v>
      </c>
      <c r="AJ43" s="148" t="s">
        <v>36</v>
      </c>
      <c r="AK43" s="222" t="s">
        <v>15</v>
      </c>
      <c r="AL43" s="221" t="s">
        <v>321</v>
      </c>
      <c r="AM43" s="148" t="s">
        <v>36</v>
      </c>
      <c r="AN43" s="222" t="s">
        <v>15</v>
      </c>
      <c r="AO43" s="221" t="s">
        <v>321</v>
      </c>
      <c r="AP43" s="148" t="s">
        <v>36</v>
      </c>
      <c r="AQ43" s="222" t="s">
        <v>15</v>
      </c>
      <c r="AR43" s="221" t="s">
        <v>321</v>
      </c>
      <c r="AS43" s="148" t="s">
        <v>36</v>
      </c>
      <c r="AT43" s="222" t="s">
        <v>15</v>
      </c>
      <c r="AU43" s="221" t="s">
        <v>321</v>
      </c>
      <c r="AV43" s="148" t="s">
        <v>36</v>
      </c>
      <c r="AW43" s="222" t="s">
        <v>15</v>
      </c>
      <c r="AX43" s="221" t="s">
        <v>321</v>
      </c>
      <c r="AY43" s="148" t="s">
        <v>36</v>
      </c>
      <c r="AZ43" s="222" t="s">
        <v>15</v>
      </c>
      <c r="BA43" s="221" t="s">
        <v>321</v>
      </c>
      <c r="BB43" s="148" t="s">
        <v>36</v>
      </c>
      <c r="BC43" s="222" t="s">
        <v>15</v>
      </c>
      <c r="BD43" s="221" t="s">
        <v>321</v>
      </c>
      <c r="BE43" s="148" t="s">
        <v>36</v>
      </c>
      <c r="BF43" s="222" t="s">
        <v>15</v>
      </c>
      <c r="BG43" s="221" t="s">
        <v>321</v>
      </c>
      <c r="BH43" s="148" t="s">
        <v>36</v>
      </c>
      <c r="BI43" s="222" t="s">
        <v>15</v>
      </c>
      <c r="BJ43" s="221" t="s">
        <v>321</v>
      </c>
      <c r="BK43" s="148" t="s">
        <v>36</v>
      </c>
      <c r="BL43" s="222" t="s">
        <v>15</v>
      </c>
      <c r="BM43" s="221" t="s">
        <v>321</v>
      </c>
      <c r="BN43" s="148" t="s">
        <v>36</v>
      </c>
      <c r="BO43" s="222" t="s">
        <v>15</v>
      </c>
      <c r="BP43" s="221" t="s">
        <v>321</v>
      </c>
      <c r="BQ43" s="148" t="s">
        <v>36</v>
      </c>
      <c r="BR43" s="222" t="s">
        <v>15</v>
      </c>
      <c r="BS43" s="221" t="s">
        <v>321</v>
      </c>
      <c r="BT43" s="148" t="s">
        <v>36</v>
      </c>
      <c r="BU43" s="222" t="s">
        <v>15</v>
      </c>
      <c r="BV43" s="221" t="s">
        <v>321</v>
      </c>
      <c r="BW43" s="148" t="s">
        <v>36</v>
      </c>
      <c r="BX43" s="222" t="s">
        <v>15</v>
      </c>
      <c r="BY43" s="221" t="s">
        <v>321</v>
      </c>
      <c r="BZ43" s="148" t="s">
        <v>36</v>
      </c>
      <c r="CA43" s="222" t="s">
        <v>15</v>
      </c>
      <c r="CB43" s="221" t="s">
        <v>321</v>
      </c>
      <c r="CC43" s="148" t="s">
        <v>36</v>
      </c>
      <c r="CD43" s="222" t="s">
        <v>15</v>
      </c>
      <c r="CE43" s="221" t="s">
        <v>321</v>
      </c>
      <c r="CF43" s="148" t="s">
        <v>36</v>
      </c>
      <c r="CG43" s="222" t="s">
        <v>15</v>
      </c>
      <c r="CH43" s="221" t="s">
        <v>321</v>
      </c>
      <c r="CI43" s="148" t="s">
        <v>36</v>
      </c>
      <c r="CJ43" s="222" t="s">
        <v>15</v>
      </c>
      <c r="CK43" s="221" t="s">
        <v>321</v>
      </c>
      <c r="CL43" s="148" t="s">
        <v>36</v>
      </c>
      <c r="CM43" s="222" t="s">
        <v>15</v>
      </c>
      <c r="CN43" s="221" t="s">
        <v>321</v>
      </c>
      <c r="CO43" s="148" t="s">
        <v>36</v>
      </c>
      <c r="CP43" s="222" t="s">
        <v>15</v>
      </c>
      <c r="CQ43" s="221" t="s">
        <v>321</v>
      </c>
      <c r="CR43" s="148" t="s">
        <v>36</v>
      </c>
      <c r="CS43" s="84" t="s">
        <v>15</v>
      </c>
    </row>
    <row r="44" spans="1:97" ht="12" customHeight="1" x14ac:dyDescent="0.2">
      <c r="A44" s="80" t="s">
        <v>228</v>
      </c>
      <c r="B44" s="221" t="s">
        <v>321</v>
      </c>
      <c r="C44" s="148" t="s">
        <v>36</v>
      </c>
      <c r="D44" s="222" t="s">
        <v>15</v>
      </c>
      <c r="E44" s="221" t="s">
        <v>321</v>
      </c>
      <c r="F44" s="148" t="s">
        <v>36</v>
      </c>
      <c r="G44" s="222" t="s">
        <v>15</v>
      </c>
      <c r="H44" s="221" t="s">
        <v>321</v>
      </c>
      <c r="I44" s="148" t="s">
        <v>36</v>
      </c>
      <c r="J44" s="222" t="s">
        <v>15</v>
      </c>
      <c r="K44" s="221" t="s">
        <v>321</v>
      </c>
      <c r="L44" s="148" t="s">
        <v>36</v>
      </c>
      <c r="M44" s="222" t="s">
        <v>15</v>
      </c>
      <c r="N44" s="221" t="s">
        <v>321</v>
      </c>
      <c r="O44" s="148" t="s">
        <v>36</v>
      </c>
      <c r="P44" s="222" t="s">
        <v>15</v>
      </c>
      <c r="Q44" s="221" t="s">
        <v>321</v>
      </c>
      <c r="R44" s="148" t="s">
        <v>36</v>
      </c>
      <c r="S44" s="222" t="s">
        <v>15</v>
      </c>
      <c r="T44" s="221" t="s">
        <v>321</v>
      </c>
      <c r="U44" s="148" t="s">
        <v>36</v>
      </c>
      <c r="V44" s="222" t="s">
        <v>15</v>
      </c>
      <c r="W44" s="221" t="s">
        <v>321</v>
      </c>
      <c r="X44" s="148" t="s">
        <v>36</v>
      </c>
      <c r="Y44" s="222" t="s">
        <v>15</v>
      </c>
      <c r="Z44" s="221" t="s">
        <v>321</v>
      </c>
      <c r="AA44" s="148" t="s">
        <v>36</v>
      </c>
      <c r="AB44" s="222" t="s">
        <v>15</v>
      </c>
      <c r="AC44" s="221" t="s">
        <v>321</v>
      </c>
      <c r="AD44" s="148" t="s">
        <v>36</v>
      </c>
      <c r="AE44" s="222" t="s">
        <v>15</v>
      </c>
      <c r="AF44" s="221" t="s">
        <v>321</v>
      </c>
      <c r="AG44" s="148" t="s">
        <v>36</v>
      </c>
      <c r="AH44" s="222" t="s">
        <v>15</v>
      </c>
      <c r="AI44" s="221" t="s">
        <v>321</v>
      </c>
      <c r="AJ44" s="148" t="s">
        <v>36</v>
      </c>
      <c r="AK44" s="222" t="s">
        <v>15</v>
      </c>
      <c r="AL44" s="221" t="s">
        <v>321</v>
      </c>
      <c r="AM44" s="148" t="s">
        <v>36</v>
      </c>
      <c r="AN44" s="222" t="s">
        <v>15</v>
      </c>
      <c r="AO44" s="221" t="s">
        <v>321</v>
      </c>
      <c r="AP44" s="148" t="s">
        <v>36</v>
      </c>
      <c r="AQ44" s="222" t="s">
        <v>15</v>
      </c>
      <c r="AR44" s="221" t="s">
        <v>321</v>
      </c>
      <c r="AS44" s="148" t="s">
        <v>36</v>
      </c>
      <c r="AT44" s="222" t="s">
        <v>15</v>
      </c>
      <c r="AU44" s="221" t="s">
        <v>321</v>
      </c>
      <c r="AV44" s="148" t="s">
        <v>36</v>
      </c>
      <c r="AW44" s="222" t="s">
        <v>15</v>
      </c>
      <c r="AX44" s="221" t="s">
        <v>321</v>
      </c>
      <c r="AY44" s="148" t="s">
        <v>36</v>
      </c>
      <c r="AZ44" s="222" t="s">
        <v>15</v>
      </c>
      <c r="BA44" s="221" t="s">
        <v>321</v>
      </c>
      <c r="BB44" s="148" t="s">
        <v>36</v>
      </c>
      <c r="BC44" s="222" t="s">
        <v>15</v>
      </c>
      <c r="BD44" s="221" t="s">
        <v>321</v>
      </c>
      <c r="BE44" s="148" t="s">
        <v>36</v>
      </c>
      <c r="BF44" s="222" t="s">
        <v>15</v>
      </c>
      <c r="BG44" s="221" t="s">
        <v>321</v>
      </c>
      <c r="BH44" s="148" t="s">
        <v>36</v>
      </c>
      <c r="BI44" s="222" t="s">
        <v>15</v>
      </c>
      <c r="BJ44" s="221" t="s">
        <v>321</v>
      </c>
      <c r="BK44" s="148" t="s">
        <v>36</v>
      </c>
      <c r="BL44" s="222" t="s">
        <v>15</v>
      </c>
      <c r="BM44" s="221" t="s">
        <v>321</v>
      </c>
      <c r="BN44" s="148" t="s">
        <v>36</v>
      </c>
      <c r="BO44" s="222" t="s">
        <v>15</v>
      </c>
      <c r="BP44" s="221" t="s">
        <v>321</v>
      </c>
      <c r="BQ44" s="148" t="s">
        <v>36</v>
      </c>
      <c r="BR44" s="222" t="s">
        <v>15</v>
      </c>
      <c r="BS44" s="221" t="s">
        <v>321</v>
      </c>
      <c r="BT44" s="148" t="s">
        <v>36</v>
      </c>
      <c r="BU44" s="222" t="s">
        <v>15</v>
      </c>
      <c r="BV44" s="221" t="s">
        <v>321</v>
      </c>
      <c r="BW44" s="148" t="s">
        <v>36</v>
      </c>
      <c r="BX44" s="222" t="s">
        <v>15</v>
      </c>
      <c r="BY44" s="221" t="s">
        <v>321</v>
      </c>
      <c r="BZ44" s="148" t="s">
        <v>36</v>
      </c>
      <c r="CA44" s="222" t="s">
        <v>15</v>
      </c>
      <c r="CB44" s="221" t="s">
        <v>321</v>
      </c>
      <c r="CC44" s="148" t="s">
        <v>36</v>
      </c>
      <c r="CD44" s="222" t="s">
        <v>15</v>
      </c>
      <c r="CE44" s="221" t="s">
        <v>321</v>
      </c>
      <c r="CF44" s="148" t="s">
        <v>36</v>
      </c>
      <c r="CG44" s="222" t="s">
        <v>15</v>
      </c>
      <c r="CH44" s="221" t="s">
        <v>321</v>
      </c>
      <c r="CI44" s="148" t="s">
        <v>36</v>
      </c>
      <c r="CJ44" s="222" t="s">
        <v>15</v>
      </c>
      <c r="CK44" s="221" t="s">
        <v>321</v>
      </c>
      <c r="CL44" s="148" t="s">
        <v>36</v>
      </c>
      <c r="CM44" s="222" t="s">
        <v>15</v>
      </c>
      <c r="CN44" s="221" t="s">
        <v>321</v>
      </c>
      <c r="CO44" s="148" t="s">
        <v>36</v>
      </c>
      <c r="CP44" s="222" t="s">
        <v>15</v>
      </c>
      <c r="CQ44" s="221" t="s">
        <v>321</v>
      </c>
      <c r="CR44" s="148" t="s">
        <v>36</v>
      </c>
      <c r="CS44" s="84" t="s">
        <v>15</v>
      </c>
    </row>
    <row r="45" spans="1:97" ht="12" customHeight="1" x14ac:dyDescent="0.2">
      <c r="A45" s="80" t="s">
        <v>229</v>
      </c>
      <c r="B45" s="221" t="s">
        <v>321</v>
      </c>
      <c r="C45" s="148" t="s">
        <v>36</v>
      </c>
      <c r="D45" s="222" t="s">
        <v>15</v>
      </c>
      <c r="E45" s="221" t="s">
        <v>321</v>
      </c>
      <c r="F45" s="148" t="s">
        <v>36</v>
      </c>
      <c r="G45" s="222" t="s">
        <v>15</v>
      </c>
      <c r="H45" s="221" t="s">
        <v>321</v>
      </c>
      <c r="I45" s="148" t="s">
        <v>36</v>
      </c>
      <c r="J45" s="222" t="s">
        <v>15</v>
      </c>
      <c r="K45" s="221" t="s">
        <v>321</v>
      </c>
      <c r="L45" s="148" t="s">
        <v>36</v>
      </c>
      <c r="M45" s="222" t="s">
        <v>15</v>
      </c>
      <c r="N45" s="221" t="s">
        <v>321</v>
      </c>
      <c r="O45" s="148" t="s">
        <v>36</v>
      </c>
      <c r="P45" s="222" t="s">
        <v>15</v>
      </c>
      <c r="Q45" s="221" t="s">
        <v>321</v>
      </c>
      <c r="R45" s="148" t="s">
        <v>36</v>
      </c>
      <c r="S45" s="222" t="s">
        <v>15</v>
      </c>
      <c r="T45" s="221" t="s">
        <v>321</v>
      </c>
      <c r="U45" s="148" t="s">
        <v>36</v>
      </c>
      <c r="V45" s="222" t="s">
        <v>15</v>
      </c>
      <c r="W45" s="221" t="s">
        <v>321</v>
      </c>
      <c r="X45" s="148" t="s">
        <v>36</v>
      </c>
      <c r="Y45" s="222" t="s">
        <v>15</v>
      </c>
      <c r="Z45" s="221" t="s">
        <v>321</v>
      </c>
      <c r="AA45" s="148" t="s">
        <v>36</v>
      </c>
      <c r="AB45" s="222" t="s">
        <v>15</v>
      </c>
      <c r="AC45" s="221" t="s">
        <v>321</v>
      </c>
      <c r="AD45" s="148" t="s">
        <v>36</v>
      </c>
      <c r="AE45" s="222" t="s">
        <v>15</v>
      </c>
      <c r="AF45" s="221" t="s">
        <v>321</v>
      </c>
      <c r="AG45" s="148" t="s">
        <v>36</v>
      </c>
      <c r="AH45" s="222" t="s">
        <v>15</v>
      </c>
      <c r="AI45" s="221" t="s">
        <v>321</v>
      </c>
      <c r="AJ45" s="148" t="s">
        <v>36</v>
      </c>
      <c r="AK45" s="222" t="s">
        <v>15</v>
      </c>
      <c r="AL45" s="221" t="s">
        <v>321</v>
      </c>
      <c r="AM45" s="148" t="s">
        <v>36</v>
      </c>
      <c r="AN45" s="222" t="s">
        <v>15</v>
      </c>
      <c r="AO45" s="221" t="s">
        <v>321</v>
      </c>
      <c r="AP45" s="148" t="s">
        <v>36</v>
      </c>
      <c r="AQ45" s="222" t="s">
        <v>15</v>
      </c>
      <c r="AR45" s="221" t="s">
        <v>321</v>
      </c>
      <c r="AS45" s="148" t="s">
        <v>36</v>
      </c>
      <c r="AT45" s="222" t="s">
        <v>15</v>
      </c>
      <c r="AU45" s="221" t="s">
        <v>321</v>
      </c>
      <c r="AV45" s="148" t="s">
        <v>36</v>
      </c>
      <c r="AW45" s="222" t="s">
        <v>15</v>
      </c>
      <c r="AX45" s="221" t="s">
        <v>321</v>
      </c>
      <c r="AY45" s="148" t="s">
        <v>36</v>
      </c>
      <c r="AZ45" s="222" t="s">
        <v>15</v>
      </c>
      <c r="BA45" s="221" t="s">
        <v>321</v>
      </c>
      <c r="BB45" s="148" t="s">
        <v>36</v>
      </c>
      <c r="BC45" s="222" t="s">
        <v>15</v>
      </c>
      <c r="BD45" s="221" t="s">
        <v>321</v>
      </c>
      <c r="BE45" s="148" t="s">
        <v>36</v>
      </c>
      <c r="BF45" s="222" t="s">
        <v>15</v>
      </c>
      <c r="BG45" s="221" t="s">
        <v>321</v>
      </c>
      <c r="BH45" s="148" t="s">
        <v>36</v>
      </c>
      <c r="BI45" s="222" t="s">
        <v>15</v>
      </c>
      <c r="BJ45" s="221" t="s">
        <v>321</v>
      </c>
      <c r="BK45" s="148" t="s">
        <v>36</v>
      </c>
      <c r="BL45" s="222" t="s">
        <v>15</v>
      </c>
      <c r="BM45" s="221" t="s">
        <v>321</v>
      </c>
      <c r="BN45" s="148" t="s">
        <v>36</v>
      </c>
      <c r="BO45" s="222" t="s">
        <v>15</v>
      </c>
      <c r="BP45" s="221" t="s">
        <v>321</v>
      </c>
      <c r="BQ45" s="148" t="s">
        <v>36</v>
      </c>
      <c r="BR45" s="222" t="s">
        <v>15</v>
      </c>
      <c r="BS45" s="221" t="s">
        <v>321</v>
      </c>
      <c r="BT45" s="148" t="s">
        <v>36</v>
      </c>
      <c r="BU45" s="222" t="s">
        <v>15</v>
      </c>
      <c r="BV45" s="221" t="s">
        <v>321</v>
      </c>
      <c r="BW45" s="148" t="s">
        <v>36</v>
      </c>
      <c r="BX45" s="222" t="s">
        <v>15</v>
      </c>
      <c r="BY45" s="221" t="s">
        <v>321</v>
      </c>
      <c r="BZ45" s="148" t="s">
        <v>36</v>
      </c>
      <c r="CA45" s="222" t="s">
        <v>15</v>
      </c>
      <c r="CB45" s="221" t="s">
        <v>321</v>
      </c>
      <c r="CC45" s="148" t="s">
        <v>36</v>
      </c>
      <c r="CD45" s="222" t="s">
        <v>15</v>
      </c>
      <c r="CE45" s="221" t="s">
        <v>321</v>
      </c>
      <c r="CF45" s="148" t="s">
        <v>36</v>
      </c>
      <c r="CG45" s="222" t="s">
        <v>15</v>
      </c>
      <c r="CH45" s="221" t="s">
        <v>321</v>
      </c>
      <c r="CI45" s="148" t="s">
        <v>36</v>
      </c>
      <c r="CJ45" s="222" t="s">
        <v>15</v>
      </c>
      <c r="CK45" s="221" t="s">
        <v>321</v>
      </c>
      <c r="CL45" s="148" t="s">
        <v>36</v>
      </c>
      <c r="CM45" s="222" t="s">
        <v>15</v>
      </c>
      <c r="CN45" s="221" t="s">
        <v>321</v>
      </c>
      <c r="CO45" s="148" t="s">
        <v>36</v>
      </c>
      <c r="CP45" s="222" t="s">
        <v>15</v>
      </c>
      <c r="CQ45" s="221" t="s">
        <v>321</v>
      </c>
      <c r="CR45" s="148" t="s">
        <v>36</v>
      </c>
      <c r="CS45" s="84" t="s">
        <v>15</v>
      </c>
    </row>
    <row r="46" spans="1:97" ht="12" customHeight="1" x14ac:dyDescent="0.2">
      <c r="A46" s="81" t="s">
        <v>230</v>
      </c>
      <c r="B46" s="221" t="s">
        <v>321</v>
      </c>
      <c r="C46" s="148" t="s">
        <v>36</v>
      </c>
      <c r="D46" s="222" t="s">
        <v>15</v>
      </c>
      <c r="E46" s="221" t="s">
        <v>321</v>
      </c>
      <c r="F46" s="148" t="s">
        <v>36</v>
      </c>
      <c r="G46" s="222" t="s">
        <v>15</v>
      </c>
      <c r="H46" s="221" t="s">
        <v>321</v>
      </c>
      <c r="I46" s="148" t="s">
        <v>36</v>
      </c>
      <c r="J46" s="222" t="s">
        <v>15</v>
      </c>
      <c r="K46" s="221" t="s">
        <v>321</v>
      </c>
      <c r="L46" s="148" t="s">
        <v>36</v>
      </c>
      <c r="M46" s="222" t="s">
        <v>15</v>
      </c>
      <c r="N46" s="221" t="s">
        <v>321</v>
      </c>
      <c r="O46" s="148" t="s">
        <v>36</v>
      </c>
      <c r="P46" s="222" t="s">
        <v>15</v>
      </c>
      <c r="Q46" s="221" t="s">
        <v>321</v>
      </c>
      <c r="R46" s="148" t="s">
        <v>36</v>
      </c>
      <c r="S46" s="222" t="s">
        <v>15</v>
      </c>
      <c r="T46" s="221" t="s">
        <v>321</v>
      </c>
      <c r="U46" s="148" t="s">
        <v>36</v>
      </c>
      <c r="V46" s="222" t="s">
        <v>15</v>
      </c>
      <c r="W46" s="221" t="s">
        <v>321</v>
      </c>
      <c r="X46" s="148" t="s">
        <v>36</v>
      </c>
      <c r="Y46" s="222" t="s">
        <v>15</v>
      </c>
      <c r="Z46" s="221" t="s">
        <v>321</v>
      </c>
      <c r="AA46" s="148" t="s">
        <v>36</v>
      </c>
      <c r="AB46" s="222" t="s">
        <v>15</v>
      </c>
      <c r="AC46" s="221" t="s">
        <v>321</v>
      </c>
      <c r="AD46" s="148" t="s">
        <v>36</v>
      </c>
      <c r="AE46" s="222" t="s">
        <v>15</v>
      </c>
      <c r="AF46" s="221" t="s">
        <v>321</v>
      </c>
      <c r="AG46" s="148" t="s">
        <v>36</v>
      </c>
      <c r="AH46" s="222" t="s">
        <v>15</v>
      </c>
      <c r="AI46" s="221" t="s">
        <v>321</v>
      </c>
      <c r="AJ46" s="148" t="s">
        <v>36</v>
      </c>
      <c r="AK46" s="222" t="s">
        <v>15</v>
      </c>
      <c r="AL46" s="221" t="s">
        <v>321</v>
      </c>
      <c r="AM46" s="148" t="s">
        <v>36</v>
      </c>
      <c r="AN46" s="222" t="s">
        <v>15</v>
      </c>
      <c r="AO46" s="221" t="s">
        <v>321</v>
      </c>
      <c r="AP46" s="148" t="s">
        <v>36</v>
      </c>
      <c r="AQ46" s="222" t="s">
        <v>15</v>
      </c>
      <c r="AR46" s="221" t="s">
        <v>321</v>
      </c>
      <c r="AS46" s="148" t="s">
        <v>36</v>
      </c>
      <c r="AT46" s="222" t="s">
        <v>15</v>
      </c>
      <c r="AU46" s="221" t="s">
        <v>321</v>
      </c>
      <c r="AV46" s="148" t="s">
        <v>36</v>
      </c>
      <c r="AW46" s="222" t="s">
        <v>15</v>
      </c>
      <c r="AX46" s="221" t="s">
        <v>321</v>
      </c>
      <c r="AY46" s="148" t="s">
        <v>36</v>
      </c>
      <c r="AZ46" s="222" t="s">
        <v>15</v>
      </c>
      <c r="BA46" s="221" t="s">
        <v>321</v>
      </c>
      <c r="BB46" s="148" t="s">
        <v>36</v>
      </c>
      <c r="BC46" s="222" t="s">
        <v>15</v>
      </c>
      <c r="BD46" s="221" t="s">
        <v>321</v>
      </c>
      <c r="BE46" s="148" t="s">
        <v>36</v>
      </c>
      <c r="BF46" s="222" t="s">
        <v>15</v>
      </c>
      <c r="BG46" s="221" t="s">
        <v>321</v>
      </c>
      <c r="BH46" s="148" t="s">
        <v>36</v>
      </c>
      <c r="BI46" s="222" t="s">
        <v>15</v>
      </c>
      <c r="BJ46" s="221" t="s">
        <v>321</v>
      </c>
      <c r="BK46" s="148" t="s">
        <v>36</v>
      </c>
      <c r="BL46" s="222" t="s">
        <v>15</v>
      </c>
      <c r="BM46" s="221" t="s">
        <v>321</v>
      </c>
      <c r="BN46" s="148" t="s">
        <v>36</v>
      </c>
      <c r="BO46" s="222" t="s">
        <v>15</v>
      </c>
      <c r="BP46" s="221" t="s">
        <v>321</v>
      </c>
      <c r="BQ46" s="148" t="s">
        <v>36</v>
      </c>
      <c r="BR46" s="222" t="s">
        <v>15</v>
      </c>
      <c r="BS46" s="221" t="s">
        <v>321</v>
      </c>
      <c r="BT46" s="148" t="s">
        <v>36</v>
      </c>
      <c r="BU46" s="222" t="s">
        <v>15</v>
      </c>
      <c r="BV46" s="221" t="s">
        <v>321</v>
      </c>
      <c r="BW46" s="148" t="s">
        <v>36</v>
      </c>
      <c r="BX46" s="222" t="s">
        <v>15</v>
      </c>
      <c r="BY46" s="221" t="s">
        <v>321</v>
      </c>
      <c r="BZ46" s="148" t="s">
        <v>36</v>
      </c>
      <c r="CA46" s="222" t="s">
        <v>15</v>
      </c>
      <c r="CB46" s="221" t="s">
        <v>321</v>
      </c>
      <c r="CC46" s="148" t="s">
        <v>36</v>
      </c>
      <c r="CD46" s="222" t="s">
        <v>15</v>
      </c>
      <c r="CE46" s="221" t="s">
        <v>321</v>
      </c>
      <c r="CF46" s="148" t="s">
        <v>36</v>
      </c>
      <c r="CG46" s="222" t="s">
        <v>15</v>
      </c>
      <c r="CH46" s="221" t="s">
        <v>321</v>
      </c>
      <c r="CI46" s="148" t="s">
        <v>36</v>
      </c>
      <c r="CJ46" s="222" t="s">
        <v>15</v>
      </c>
      <c r="CK46" s="221" t="s">
        <v>321</v>
      </c>
      <c r="CL46" s="148" t="s">
        <v>36</v>
      </c>
      <c r="CM46" s="222" t="s">
        <v>15</v>
      </c>
      <c r="CN46" s="221" t="s">
        <v>321</v>
      </c>
      <c r="CO46" s="148" t="s">
        <v>36</v>
      </c>
      <c r="CP46" s="222" t="s">
        <v>15</v>
      </c>
      <c r="CQ46" s="221" t="s">
        <v>321</v>
      </c>
      <c r="CR46" s="148" t="s">
        <v>36</v>
      </c>
      <c r="CS46" s="84" t="s">
        <v>15</v>
      </c>
    </row>
    <row r="47" spans="1:97" ht="12" customHeight="1" x14ac:dyDescent="0.2">
      <c r="A47" s="80" t="s">
        <v>231</v>
      </c>
      <c r="B47" s="221" t="s">
        <v>321</v>
      </c>
      <c r="C47" s="148" t="s">
        <v>36</v>
      </c>
      <c r="D47" s="222" t="s">
        <v>15</v>
      </c>
      <c r="E47" s="221" t="s">
        <v>321</v>
      </c>
      <c r="F47" s="148" t="s">
        <v>36</v>
      </c>
      <c r="G47" s="222" t="s">
        <v>15</v>
      </c>
      <c r="H47" s="221" t="s">
        <v>321</v>
      </c>
      <c r="I47" s="148" t="s">
        <v>36</v>
      </c>
      <c r="J47" s="222" t="s">
        <v>15</v>
      </c>
      <c r="K47" s="221" t="s">
        <v>321</v>
      </c>
      <c r="L47" s="148" t="s">
        <v>36</v>
      </c>
      <c r="M47" s="222" t="s">
        <v>15</v>
      </c>
      <c r="N47" s="221" t="s">
        <v>321</v>
      </c>
      <c r="O47" s="148" t="s">
        <v>36</v>
      </c>
      <c r="P47" s="222" t="s">
        <v>15</v>
      </c>
      <c r="Q47" s="221" t="s">
        <v>321</v>
      </c>
      <c r="R47" s="148" t="s">
        <v>36</v>
      </c>
      <c r="S47" s="222" t="s">
        <v>15</v>
      </c>
      <c r="T47" s="221" t="s">
        <v>321</v>
      </c>
      <c r="U47" s="148" t="s">
        <v>36</v>
      </c>
      <c r="V47" s="222" t="s">
        <v>15</v>
      </c>
      <c r="W47" s="221" t="s">
        <v>321</v>
      </c>
      <c r="X47" s="148" t="s">
        <v>36</v>
      </c>
      <c r="Y47" s="222" t="s">
        <v>15</v>
      </c>
      <c r="Z47" s="221" t="s">
        <v>321</v>
      </c>
      <c r="AA47" s="148" t="s">
        <v>36</v>
      </c>
      <c r="AB47" s="222" t="s">
        <v>15</v>
      </c>
      <c r="AC47" s="221" t="s">
        <v>321</v>
      </c>
      <c r="AD47" s="148" t="s">
        <v>36</v>
      </c>
      <c r="AE47" s="222" t="s">
        <v>15</v>
      </c>
      <c r="AF47" s="221" t="s">
        <v>321</v>
      </c>
      <c r="AG47" s="148" t="s">
        <v>36</v>
      </c>
      <c r="AH47" s="222" t="s">
        <v>15</v>
      </c>
      <c r="AI47" s="221" t="s">
        <v>321</v>
      </c>
      <c r="AJ47" s="148" t="s">
        <v>36</v>
      </c>
      <c r="AK47" s="222" t="s">
        <v>15</v>
      </c>
      <c r="AL47" s="221" t="s">
        <v>321</v>
      </c>
      <c r="AM47" s="148" t="s">
        <v>36</v>
      </c>
      <c r="AN47" s="222" t="s">
        <v>15</v>
      </c>
      <c r="AO47" s="221" t="s">
        <v>321</v>
      </c>
      <c r="AP47" s="148" t="s">
        <v>36</v>
      </c>
      <c r="AQ47" s="222" t="s">
        <v>15</v>
      </c>
      <c r="AR47" s="221" t="s">
        <v>321</v>
      </c>
      <c r="AS47" s="148" t="s">
        <v>36</v>
      </c>
      <c r="AT47" s="222" t="s">
        <v>15</v>
      </c>
      <c r="AU47" s="221" t="s">
        <v>321</v>
      </c>
      <c r="AV47" s="148" t="s">
        <v>36</v>
      </c>
      <c r="AW47" s="222" t="s">
        <v>15</v>
      </c>
      <c r="AX47" s="221" t="s">
        <v>321</v>
      </c>
      <c r="AY47" s="148" t="s">
        <v>36</v>
      </c>
      <c r="AZ47" s="222" t="s">
        <v>15</v>
      </c>
      <c r="BA47" s="221" t="s">
        <v>321</v>
      </c>
      <c r="BB47" s="148" t="s">
        <v>36</v>
      </c>
      <c r="BC47" s="222" t="s">
        <v>15</v>
      </c>
      <c r="BD47" s="221" t="s">
        <v>321</v>
      </c>
      <c r="BE47" s="148" t="s">
        <v>36</v>
      </c>
      <c r="BF47" s="222" t="s">
        <v>15</v>
      </c>
      <c r="BG47" s="221" t="s">
        <v>321</v>
      </c>
      <c r="BH47" s="148" t="s">
        <v>36</v>
      </c>
      <c r="BI47" s="222" t="s">
        <v>15</v>
      </c>
      <c r="BJ47" s="221" t="s">
        <v>321</v>
      </c>
      <c r="BK47" s="148" t="s">
        <v>36</v>
      </c>
      <c r="BL47" s="222" t="s">
        <v>15</v>
      </c>
      <c r="BM47" s="221" t="s">
        <v>321</v>
      </c>
      <c r="BN47" s="148" t="s">
        <v>36</v>
      </c>
      <c r="BO47" s="222" t="s">
        <v>15</v>
      </c>
      <c r="BP47" s="221" t="s">
        <v>321</v>
      </c>
      <c r="BQ47" s="148" t="s">
        <v>36</v>
      </c>
      <c r="BR47" s="222" t="s">
        <v>15</v>
      </c>
      <c r="BS47" s="221" t="s">
        <v>321</v>
      </c>
      <c r="BT47" s="148" t="s">
        <v>36</v>
      </c>
      <c r="BU47" s="222" t="s">
        <v>15</v>
      </c>
      <c r="BV47" s="221" t="s">
        <v>321</v>
      </c>
      <c r="BW47" s="148" t="s">
        <v>36</v>
      </c>
      <c r="BX47" s="222" t="s">
        <v>15</v>
      </c>
      <c r="BY47" s="221" t="s">
        <v>321</v>
      </c>
      <c r="BZ47" s="148" t="s">
        <v>36</v>
      </c>
      <c r="CA47" s="222" t="s">
        <v>15</v>
      </c>
      <c r="CB47" s="221" t="s">
        <v>321</v>
      </c>
      <c r="CC47" s="148" t="s">
        <v>36</v>
      </c>
      <c r="CD47" s="222" t="s">
        <v>15</v>
      </c>
      <c r="CE47" s="221" t="s">
        <v>321</v>
      </c>
      <c r="CF47" s="148" t="s">
        <v>36</v>
      </c>
      <c r="CG47" s="222" t="s">
        <v>15</v>
      </c>
      <c r="CH47" s="221" t="s">
        <v>321</v>
      </c>
      <c r="CI47" s="148" t="s">
        <v>36</v>
      </c>
      <c r="CJ47" s="222" t="s">
        <v>15</v>
      </c>
      <c r="CK47" s="221" t="s">
        <v>321</v>
      </c>
      <c r="CL47" s="148" t="s">
        <v>36</v>
      </c>
      <c r="CM47" s="222" t="s">
        <v>15</v>
      </c>
      <c r="CN47" s="221" t="s">
        <v>321</v>
      </c>
      <c r="CO47" s="148" t="s">
        <v>36</v>
      </c>
      <c r="CP47" s="222" t="s">
        <v>15</v>
      </c>
      <c r="CQ47" s="221" t="s">
        <v>321</v>
      </c>
      <c r="CR47" s="148" t="s">
        <v>36</v>
      </c>
      <c r="CS47" s="84" t="s">
        <v>15</v>
      </c>
    </row>
    <row r="48" spans="1:97" ht="12" customHeight="1" x14ac:dyDescent="0.2">
      <c r="A48" s="81" t="s">
        <v>232</v>
      </c>
      <c r="B48" s="221" t="s">
        <v>321</v>
      </c>
      <c r="C48" s="148" t="s">
        <v>36</v>
      </c>
      <c r="D48" s="222" t="s">
        <v>15</v>
      </c>
      <c r="E48" s="221" t="s">
        <v>321</v>
      </c>
      <c r="F48" s="148" t="s">
        <v>36</v>
      </c>
      <c r="G48" s="222" t="s">
        <v>15</v>
      </c>
      <c r="H48" s="221" t="s">
        <v>321</v>
      </c>
      <c r="I48" s="148" t="s">
        <v>36</v>
      </c>
      <c r="J48" s="222" t="s">
        <v>15</v>
      </c>
      <c r="K48" s="221" t="s">
        <v>321</v>
      </c>
      <c r="L48" s="148" t="s">
        <v>36</v>
      </c>
      <c r="M48" s="222" t="s">
        <v>15</v>
      </c>
      <c r="N48" s="221" t="s">
        <v>321</v>
      </c>
      <c r="O48" s="148" t="s">
        <v>36</v>
      </c>
      <c r="P48" s="222" t="s">
        <v>15</v>
      </c>
      <c r="Q48" s="221" t="s">
        <v>321</v>
      </c>
      <c r="R48" s="148" t="s">
        <v>36</v>
      </c>
      <c r="S48" s="222" t="s">
        <v>15</v>
      </c>
      <c r="T48" s="221" t="s">
        <v>321</v>
      </c>
      <c r="U48" s="148" t="s">
        <v>36</v>
      </c>
      <c r="V48" s="222" t="s">
        <v>15</v>
      </c>
      <c r="W48" s="221" t="s">
        <v>321</v>
      </c>
      <c r="X48" s="148" t="s">
        <v>36</v>
      </c>
      <c r="Y48" s="222" t="s">
        <v>15</v>
      </c>
      <c r="Z48" s="221" t="s">
        <v>321</v>
      </c>
      <c r="AA48" s="148" t="s">
        <v>36</v>
      </c>
      <c r="AB48" s="222" t="s">
        <v>15</v>
      </c>
      <c r="AC48" s="221" t="s">
        <v>321</v>
      </c>
      <c r="AD48" s="148" t="s">
        <v>36</v>
      </c>
      <c r="AE48" s="222" t="s">
        <v>15</v>
      </c>
      <c r="AF48" s="221" t="s">
        <v>321</v>
      </c>
      <c r="AG48" s="148" t="s">
        <v>36</v>
      </c>
      <c r="AH48" s="222" t="s">
        <v>15</v>
      </c>
      <c r="AI48" s="221" t="s">
        <v>321</v>
      </c>
      <c r="AJ48" s="148" t="s">
        <v>36</v>
      </c>
      <c r="AK48" s="222" t="s">
        <v>15</v>
      </c>
      <c r="AL48" s="221" t="s">
        <v>321</v>
      </c>
      <c r="AM48" s="148" t="s">
        <v>36</v>
      </c>
      <c r="AN48" s="222" t="s">
        <v>15</v>
      </c>
      <c r="AO48" s="221" t="s">
        <v>321</v>
      </c>
      <c r="AP48" s="148" t="s">
        <v>36</v>
      </c>
      <c r="AQ48" s="222" t="s">
        <v>15</v>
      </c>
      <c r="AR48" s="221" t="s">
        <v>321</v>
      </c>
      <c r="AS48" s="148" t="s">
        <v>36</v>
      </c>
      <c r="AT48" s="222" t="s">
        <v>15</v>
      </c>
      <c r="AU48" s="221" t="s">
        <v>321</v>
      </c>
      <c r="AV48" s="148" t="s">
        <v>36</v>
      </c>
      <c r="AW48" s="222" t="s">
        <v>15</v>
      </c>
      <c r="AX48" s="221" t="s">
        <v>321</v>
      </c>
      <c r="AY48" s="148" t="s">
        <v>36</v>
      </c>
      <c r="AZ48" s="222" t="s">
        <v>15</v>
      </c>
      <c r="BA48" s="221" t="s">
        <v>321</v>
      </c>
      <c r="BB48" s="148" t="s">
        <v>36</v>
      </c>
      <c r="BC48" s="222" t="s">
        <v>15</v>
      </c>
      <c r="BD48" s="221" t="s">
        <v>321</v>
      </c>
      <c r="BE48" s="148" t="s">
        <v>36</v>
      </c>
      <c r="BF48" s="222" t="s">
        <v>15</v>
      </c>
      <c r="BG48" s="221" t="s">
        <v>321</v>
      </c>
      <c r="BH48" s="148" t="s">
        <v>36</v>
      </c>
      <c r="BI48" s="222" t="s">
        <v>15</v>
      </c>
      <c r="BJ48" s="221" t="s">
        <v>321</v>
      </c>
      <c r="BK48" s="148" t="s">
        <v>36</v>
      </c>
      <c r="BL48" s="222" t="s">
        <v>15</v>
      </c>
      <c r="BM48" s="221" t="s">
        <v>321</v>
      </c>
      <c r="BN48" s="148" t="s">
        <v>36</v>
      </c>
      <c r="BO48" s="222" t="s">
        <v>15</v>
      </c>
      <c r="BP48" s="221" t="s">
        <v>321</v>
      </c>
      <c r="BQ48" s="148" t="s">
        <v>36</v>
      </c>
      <c r="BR48" s="222" t="s">
        <v>15</v>
      </c>
      <c r="BS48" s="221" t="s">
        <v>321</v>
      </c>
      <c r="BT48" s="148" t="s">
        <v>36</v>
      </c>
      <c r="BU48" s="222" t="s">
        <v>15</v>
      </c>
      <c r="BV48" s="221" t="s">
        <v>321</v>
      </c>
      <c r="BW48" s="148" t="s">
        <v>36</v>
      </c>
      <c r="BX48" s="222" t="s">
        <v>15</v>
      </c>
      <c r="BY48" s="221" t="s">
        <v>321</v>
      </c>
      <c r="BZ48" s="148" t="s">
        <v>36</v>
      </c>
      <c r="CA48" s="222" t="s">
        <v>15</v>
      </c>
      <c r="CB48" s="221" t="s">
        <v>321</v>
      </c>
      <c r="CC48" s="148" t="s">
        <v>36</v>
      </c>
      <c r="CD48" s="222" t="s">
        <v>15</v>
      </c>
      <c r="CE48" s="221" t="s">
        <v>321</v>
      </c>
      <c r="CF48" s="148" t="s">
        <v>36</v>
      </c>
      <c r="CG48" s="222" t="s">
        <v>15</v>
      </c>
      <c r="CH48" s="221" t="s">
        <v>321</v>
      </c>
      <c r="CI48" s="148" t="s">
        <v>36</v>
      </c>
      <c r="CJ48" s="222" t="s">
        <v>15</v>
      </c>
      <c r="CK48" s="221" t="s">
        <v>321</v>
      </c>
      <c r="CL48" s="148" t="s">
        <v>36</v>
      </c>
      <c r="CM48" s="222" t="s">
        <v>15</v>
      </c>
      <c r="CN48" s="221" t="s">
        <v>321</v>
      </c>
      <c r="CO48" s="148" t="s">
        <v>36</v>
      </c>
      <c r="CP48" s="222" t="s">
        <v>15</v>
      </c>
      <c r="CQ48" s="221" t="s">
        <v>321</v>
      </c>
      <c r="CR48" s="148" t="s">
        <v>36</v>
      </c>
      <c r="CS48" s="84" t="s">
        <v>15</v>
      </c>
    </row>
    <row r="49" spans="1:97" ht="12" customHeight="1" x14ac:dyDescent="0.2">
      <c r="A49" s="80" t="s">
        <v>233</v>
      </c>
      <c r="B49" s="221" t="s">
        <v>321</v>
      </c>
      <c r="C49" s="148" t="s">
        <v>36</v>
      </c>
      <c r="D49" s="222" t="s">
        <v>15</v>
      </c>
      <c r="E49" s="221" t="s">
        <v>321</v>
      </c>
      <c r="F49" s="148" t="s">
        <v>36</v>
      </c>
      <c r="G49" s="222" t="s">
        <v>15</v>
      </c>
      <c r="H49" s="221" t="s">
        <v>321</v>
      </c>
      <c r="I49" s="148" t="s">
        <v>36</v>
      </c>
      <c r="J49" s="222" t="s">
        <v>15</v>
      </c>
      <c r="K49" s="221" t="s">
        <v>321</v>
      </c>
      <c r="L49" s="148" t="s">
        <v>36</v>
      </c>
      <c r="M49" s="222" t="s">
        <v>15</v>
      </c>
      <c r="N49" s="221" t="s">
        <v>321</v>
      </c>
      <c r="O49" s="148" t="s">
        <v>36</v>
      </c>
      <c r="P49" s="222" t="s">
        <v>15</v>
      </c>
      <c r="Q49" s="221" t="s">
        <v>321</v>
      </c>
      <c r="R49" s="148" t="s">
        <v>36</v>
      </c>
      <c r="S49" s="222" t="s">
        <v>15</v>
      </c>
      <c r="T49" s="221" t="s">
        <v>321</v>
      </c>
      <c r="U49" s="148" t="s">
        <v>36</v>
      </c>
      <c r="V49" s="222" t="s">
        <v>15</v>
      </c>
      <c r="W49" s="221" t="s">
        <v>321</v>
      </c>
      <c r="X49" s="148" t="s">
        <v>36</v>
      </c>
      <c r="Y49" s="222" t="s">
        <v>15</v>
      </c>
      <c r="Z49" s="221" t="s">
        <v>321</v>
      </c>
      <c r="AA49" s="148" t="s">
        <v>36</v>
      </c>
      <c r="AB49" s="222" t="s">
        <v>15</v>
      </c>
      <c r="AC49" s="221" t="s">
        <v>321</v>
      </c>
      <c r="AD49" s="148" t="s">
        <v>36</v>
      </c>
      <c r="AE49" s="222" t="s">
        <v>15</v>
      </c>
      <c r="AF49" s="221" t="s">
        <v>321</v>
      </c>
      <c r="AG49" s="148" t="s">
        <v>36</v>
      </c>
      <c r="AH49" s="222" t="s">
        <v>15</v>
      </c>
      <c r="AI49" s="221" t="s">
        <v>321</v>
      </c>
      <c r="AJ49" s="148" t="s">
        <v>36</v>
      </c>
      <c r="AK49" s="222" t="s">
        <v>15</v>
      </c>
      <c r="AL49" s="221" t="s">
        <v>321</v>
      </c>
      <c r="AM49" s="148" t="s">
        <v>36</v>
      </c>
      <c r="AN49" s="222" t="s">
        <v>15</v>
      </c>
      <c r="AO49" s="221" t="s">
        <v>321</v>
      </c>
      <c r="AP49" s="148" t="s">
        <v>36</v>
      </c>
      <c r="AQ49" s="222" t="s">
        <v>15</v>
      </c>
      <c r="AR49" s="221" t="s">
        <v>321</v>
      </c>
      <c r="AS49" s="148" t="s">
        <v>36</v>
      </c>
      <c r="AT49" s="222" t="s">
        <v>15</v>
      </c>
      <c r="AU49" s="221" t="s">
        <v>321</v>
      </c>
      <c r="AV49" s="148" t="s">
        <v>36</v>
      </c>
      <c r="AW49" s="222" t="s">
        <v>15</v>
      </c>
      <c r="AX49" s="221" t="s">
        <v>321</v>
      </c>
      <c r="AY49" s="148" t="s">
        <v>36</v>
      </c>
      <c r="AZ49" s="222" t="s">
        <v>15</v>
      </c>
      <c r="BA49" s="221" t="s">
        <v>321</v>
      </c>
      <c r="BB49" s="148" t="s">
        <v>36</v>
      </c>
      <c r="BC49" s="222" t="s">
        <v>15</v>
      </c>
      <c r="BD49" s="221" t="s">
        <v>321</v>
      </c>
      <c r="BE49" s="148" t="s">
        <v>36</v>
      </c>
      <c r="BF49" s="222" t="s">
        <v>15</v>
      </c>
      <c r="BG49" s="221" t="s">
        <v>321</v>
      </c>
      <c r="BH49" s="148" t="s">
        <v>36</v>
      </c>
      <c r="BI49" s="222" t="s">
        <v>15</v>
      </c>
      <c r="BJ49" s="221" t="s">
        <v>321</v>
      </c>
      <c r="BK49" s="148" t="s">
        <v>36</v>
      </c>
      <c r="BL49" s="222" t="s">
        <v>15</v>
      </c>
      <c r="BM49" s="221" t="s">
        <v>321</v>
      </c>
      <c r="BN49" s="148" t="s">
        <v>36</v>
      </c>
      <c r="BO49" s="222" t="s">
        <v>15</v>
      </c>
      <c r="BP49" s="221" t="s">
        <v>321</v>
      </c>
      <c r="BQ49" s="148" t="s">
        <v>36</v>
      </c>
      <c r="BR49" s="222" t="s">
        <v>15</v>
      </c>
      <c r="BS49" s="221" t="s">
        <v>321</v>
      </c>
      <c r="BT49" s="148" t="s">
        <v>36</v>
      </c>
      <c r="BU49" s="222" t="s">
        <v>15</v>
      </c>
      <c r="BV49" s="221" t="s">
        <v>321</v>
      </c>
      <c r="BW49" s="148" t="s">
        <v>36</v>
      </c>
      <c r="BX49" s="222" t="s">
        <v>15</v>
      </c>
      <c r="BY49" s="221" t="s">
        <v>321</v>
      </c>
      <c r="BZ49" s="148" t="s">
        <v>36</v>
      </c>
      <c r="CA49" s="222" t="s">
        <v>15</v>
      </c>
      <c r="CB49" s="221" t="s">
        <v>321</v>
      </c>
      <c r="CC49" s="148" t="s">
        <v>36</v>
      </c>
      <c r="CD49" s="222" t="s">
        <v>15</v>
      </c>
      <c r="CE49" s="221" t="s">
        <v>321</v>
      </c>
      <c r="CF49" s="148" t="s">
        <v>36</v>
      </c>
      <c r="CG49" s="222" t="s">
        <v>15</v>
      </c>
      <c r="CH49" s="221" t="s">
        <v>321</v>
      </c>
      <c r="CI49" s="148" t="s">
        <v>36</v>
      </c>
      <c r="CJ49" s="222" t="s">
        <v>15</v>
      </c>
      <c r="CK49" s="221" t="s">
        <v>321</v>
      </c>
      <c r="CL49" s="148" t="s">
        <v>36</v>
      </c>
      <c r="CM49" s="222" t="s">
        <v>15</v>
      </c>
      <c r="CN49" s="221" t="s">
        <v>321</v>
      </c>
      <c r="CO49" s="148" t="s">
        <v>36</v>
      </c>
      <c r="CP49" s="222" t="s">
        <v>15</v>
      </c>
      <c r="CQ49" s="221" t="s">
        <v>321</v>
      </c>
      <c r="CR49" s="148" t="s">
        <v>36</v>
      </c>
      <c r="CS49" s="84" t="s">
        <v>15</v>
      </c>
    </row>
    <row r="50" spans="1:97" ht="12" customHeight="1" x14ac:dyDescent="0.2">
      <c r="A50" s="81" t="s">
        <v>234</v>
      </c>
      <c r="B50" s="221" t="s">
        <v>321</v>
      </c>
      <c r="C50" s="148" t="s">
        <v>36</v>
      </c>
      <c r="D50" s="222" t="s">
        <v>15</v>
      </c>
      <c r="E50" s="221" t="s">
        <v>321</v>
      </c>
      <c r="F50" s="148" t="s">
        <v>36</v>
      </c>
      <c r="G50" s="222" t="s">
        <v>15</v>
      </c>
      <c r="H50" s="221" t="s">
        <v>321</v>
      </c>
      <c r="I50" s="148" t="s">
        <v>36</v>
      </c>
      <c r="J50" s="222" t="s">
        <v>15</v>
      </c>
      <c r="K50" s="221" t="s">
        <v>321</v>
      </c>
      <c r="L50" s="148" t="s">
        <v>36</v>
      </c>
      <c r="M50" s="222" t="s">
        <v>15</v>
      </c>
      <c r="N50" s="221" t="s">
        <v>321</v>
      </c>
      <c r="O50" s="148" t="s">
        <v>36</v>
      </c>
      <c r="P50" s="222" t="s">
        <v>15</v>
      </c>
      <c r="Q50" s="221" t="s">
        <v>321</v>
      </c>
      <c r="R50" s="148" t="s">
        <v>36</v>
      </c>
      <c r="S50" s="222" t="s">
        <v>15</v>
      </c>
      <c r="T50" s="221" t="s">
        <v>321</v>
      </c>
      <c r="U50" s="148" t="s">
        <v>36</v>
      </c>
      <c r="V50" s="222" t="s">
        <v>15</v>
      </c>
      <c r="W50" s="221" t="s">
        <v>321</v>
      </c>
      <c r="X50" s="148" t="s">
        <v>36</v>
      </c>
      <c r="Y50" s="222" t="s">
        <v>15</v>
      </c>
      <c r="Z50" s="221" t="s">
        <v>321</v>
      </c>
      <c r="AA50" s="148" t="s">
        <v>36</v>
      </c>
      <c r="AB50" s="222" t="s">
        <v>15</v>
      </c>
      <c r="AC50" s="221" t="s">
        <v>321</v>
      </c>
      <c r="AD50" s="148" t="s">
        <v>36</v>
      </c>
      <c r="AE50" s="222" t="s">
        <v>15</v>
      </c>
      <c r="AF50" s="221" t="s">
        <v>321</v>
      </c>
      <c r="AG50" s="148" t="s">
        <v>36</v>
      </c>
      <c r="AH50" s="222" t="s">
        <v>15</v>
      </c>
      <c r="AI50" s="221" t="s">
        <v>321</v>
      </c>
      <c r="AJ50" s="148" t="s">
        <v>36</v>
      </c>
      <c r="AK50" s="222" t="s">
        <v>15</v>
      </c>
      <c r="AL50" s="221" t="s">
        <v>321</v>
      </c>
      <c r="AM50" s="148" t="s">
        <v>36</v>
      </c>
      <c r="AN50" s="222" t="s">
        <v>15</v>
      </c>
      <c r="AO50" s="221" t="s">
        <v>321</v>
      </c>
      <c r="AP50" s="148" t="s">
        <v>36</v>
      </c>
      <c r="AQ50" s="222" t="s">
        <v>15</v>
      </c>
      <c r="AR50" s="221" t="s">
        <v>321</v>
      </c>
      <c r="AS50" s="148" t="s">
        <v>36</v>
      </c>
      <c r="AT50" s="222" t="s">
        <v>15</v>
      </c>
      <c r="AU50" s="221" t="s">
        <v>321</v>
      </c>
      <c r="AV50" s="148" t="s">
        <v>36</v>
      </c>
      <c r="AW50" s="222" t="s">
        <v>15</v>
      </c>
      <c r="AX50" s="221" t="s">
        <v>321</v>
      </c>
      <c r="AY50" s="148" t="s">
        <v>36</v>
      </c>
      <c r="AZ50" s="222" t="s">
        <v>15</v>
      </c>
      <c r="BA50" s="221" t="s">
        <v>321</v>
      </c>
      <c r="BB50" s="148" t="s">
        <v>36</v>
      </c>
      <c r="BC50" s="222" t="s">
        <v>15</v>
      </c>
      <c r="BD50" s="221" t="s">
        <v>321</v>
      </c>
      <c r="BE50" s="148" t="s">
        <v>36</v>
      </c>
      <c r="BF50" s="222" t="s">
        <v>15</v>
      </c>
      <c r="BG50" s="221" t="s">
        <v>321</v>
      </c>
      <c r="BH50" s="148" t="s">
        <v>36</v>
      </c>
      <c r="BI50" s="222" t="s">
        <v>15</v>
      </c>
      <c r="BJ50" s="221" t="s">
        <v>321</v>
      </c>
      <c r="BK50" s="148" t="s">
        <v>36</v>
      </c>
      <c r="BL50" s="222" t="s">
        <v>15</v>
      </c>
      <c r="BM50" s="221" t="s">
        <v>321</v>
      </c>
      <c r="BN50" s="148" t="s">
        <v>36</v>
      </c>
      <c r="BO50" s="222" t="s">
        <v>15</v>
      </c>
      <c r="BP50" s="221" t="s">
        <v>321</v>
      </c>
      <c r="BQ50" s="148" t="s">
        <v>36</v>
      </c>
      <c r="BR50" s="222" t="s">
        <v>15</v>
      </c>
      <c r="BS50" s="221" t="s">
        <v>321</v>
      </c>
      <c r="BT50" s="148" t="s">
        <v>36</v>
      </c>
      <c r="BU50" s="222" t="s">
        <v>15</v>
      </c>
      <c r="BV50" s="221" t="s">
        <v>321</v>
      </c>
      <c r="BW50" s="148" t="s">
        <v>36</v>
      </c>
      <c r="BX50" s="222" t="s">
        <v>15</v>
      </c>
      <c r="BY50" s="221" t="s">
        <v>321</v>
      </c>
      <c r="BZ50" s="148" t="s">
        <v>36</v>
      </c>
      <c r="CA50" s="222" t="s">
        <v>15</v>
      </c>
      <c r="CB50" s="221" t="s">
        <v>321</v>
      </c>
      <c r="CC50" s="148" t="s">
        <v>36</v>
      </c>
      <c r="CD50" s="222" t="s">
        <v>15</v>
      </c>
      <c r="CE50" s="221" t="s">
        <v>321</v>
      </c>
      <c r="CF50" s="148" t="s">
        <v>36</v>
      </c>
      <c r="CG50" s="222" t="s">
        <v>15</v>
      </c>
      <c r="CH50" s="221" t="s">
        <v>321</v>
      </c>
      <c r="CI50" s="148" t="s">
        <v>36</v>
      </c>
      <c r="CJ50" s="222" t="s">
        <v>15</v>
      </c>
      <c r="CK50" s="221" t="s">
        <v>321</v>
      </c>
      <c r="CL50" s="148" t="s">
        <v>36</v>
      </c>
      <c r="CM50" s="222" t="s">
        <v>15</v>
      </c>
      <c r="CN50" s="221" t="s">
        <v>321</v>
      </c>
      <c r="CO50" s="148" t="s">
        <v>36</v>
      </c>
      <c r="CP50" s="222" t="s">
        <v>15</v>
      </c>
      <c r="CQ50" s="221" t="s">
        <v>321</v>
      </c>
      <c r="CR50" s="148" t="s">
        <v>36</v>
      </c>
      <c r="CS50" s="84" t="s">
        <v>15</v>
      </c>
    </row>
    <row r="51" spans="1:97" ht="12" customHeight="1" x14ac:dyDescent="0.2">
      <c r="A51" s="81" t="s">
        <v>235</v>
      </c>
      <c r="B51" s="221" t="s">
        <v>321</v>
      </c>
      <c r="C51" s="148" t="s">
        <v>36</v>
      </c>
      <c r="D51" s="222" t="s">
        <v>15</v>
      </c>
      <c r="E51" s="221" t="s">
        <v>321</v>
      </c>
      <c r="F51" s="148" t="s">
        <v>36</v>
      </c>
      <c r="G51" s="222" t="s">
        <v>15</v>
      </c>
      <c r="H51" s="221" t="s">
        <v>321</v>
      </c>
      <c r="I51" s="148" t="s">
        <v>36</v>
      </c>
      <c r="J51" s="222" t="s">
        <v>15</v>
      </c>
      <c r="K51" s="221" t="s">
        <v>321</v>
      </c>
      <c r="L51" s="148" t="s">
        <v>36</v>
      </c>
      <c r="M51" s="222" t="s">
        <v>15</v>
      </c>
      <c r="N51" s="221" t="s">
        <v>321</v>
      </c>
      <c r="O51" s="148" t="s">
        <v>36</v>
      </c>
      <c r="P51" s="222" t="s">
        <v>15</v>
      </c>
      <c r="Q51" s="221" t="s">
        <v>321</v>
      </c>
      <c r="R51" s="148" t="s">
        <v>36</v>
      </c>
      <c r="S51" s="222" t="s">
        <v>15</v>
      </c>
      <c r="T51" s="221" t="s">
        <v>321</v>
      </c>
      <c r="U51" s="148" t="s">
        <v>36</v>
      </c>
      <c r="V51" s="222" t="s">
        <v>15</v>
      </c>
      <c r="W51" s="221" t="s">
        <v>321</v>
      </c>
      <c r="X51" s="148" t="s">
        <v>36</v>
      </c>
      <c r="Y51" s="222" t="s">
        <v>15</v>
      </c>
      <c r="Z51" s="221" t="s">
        <v>321</v>
      </c>
      <c r="AA51" s="148" t="s">
        <v>36</v>
      </c>
      <c r="AB51" s="222" t="s">
        <v>15</v>
      </c>
      <c r="AC51" s="221" t="s">
        <v>321</v>
      </c>
      <c r="AD51" s="148" t="s">
        <v>36</v>
      </c>
      <c r="AE51" s="222" t="s">
        <v>15</v>
      </c>
      <c r="AF51" s="221" t="s">
        <v>321</v>
      </c>
      <c r="AG51" s="148" t="s">
        <v>36</v>
      </c>
      <c r="AH51" s="222" t="s">
        <v>15</v>
      </c>
      <c r="AI51" s="221" t="s">
        <v>321</v>
      </c>
      <c r="AJ51" s="148" t="s">
        <v>36</v>
      </c>
      <c r="AK51" s="222" t="s">
        <v>15</v>
      </c>
      <c r="AL51" s="221" t="s">
        <v>321</v>
      </c>
      <c r="AM51" s="148" t="s">
        <v>36</v>
      </c>
      <c r="AN51" s="222" t="s">
        <v>15</v>
      </c>
      <c r="AO51" s="221" t="s">
        <v>321</v>
      </c>
      <c r="AP51" s="148" t="s">
        <v>36</v>
      </c>
      <c r="AQ51" s="222" t="s">
        <v>15</v>
      </c>
      <c r="AR51" s="221" t="s">
        <v>321</v>
      </c>
      <c r="AS51" s="148" t="s">
        <v>36</v>
      </c>
      <c r="AT51" s="222" t="s">
        <v>15</v>
      </c>
      <c r="AU51" s="221" t="s">
        <v>321</v>
      </c>
      <c r="AV51" s="148" t="s">
        <v>36</v>
      </c>
      <c r="AW51" s="222" t="s">
        <v>15</v>
      </c>
      <c r="AX51" s="221" t="s">
        <v>321</v>
      </c>
      <c r="AY51" s="148" t="s">
        <v>36</v>
      </c>
      <c r="AZ51" s="222" t="s">
        <v>15</v>
      </c>
      <c r="BA51" s="221" t="s">
        <v>321</v>
      </c>
      <c r="BB51" s="148" t="s">
        <v>36</v>
      </c>
      <c r="BC51" s="222" t="s">
        <v>15</v>
      </c>
      <c r="BD51" s="221" t="s">
        <v>321</v>
      </c>
      <c r="BE51" s="148" t="s">
        <v>36</v>
      </c>
      <c r="BF51" s="222" t="s">
        <v>15</v>
      </c>
      <c r="BG51" s="221" t="s">
        <v>321</v>
      </c>
      <c r="BH51" s="148" t="s">
        <v>36</v>
      </c>
      <c r="BI51" s="222" t="s">
        <v>15</v>
      </c>
      <c r="BJ51" s="221" t="s">
        <v>321</v>
      </c>
      <c r="BK51" s="148" t="s">
        <v>36</v>
      </c>
      <c r="BL51" s="222" t="s">
        <v>15</v>
      </c>
      <c r="BM51" s="221" t="s">
        <v>321</v>
      </c>
      <c r="BN51" s="148" t="s">
        <v>36</v>
      </c>
      <c r="BO51" s="222" t="s">
        <v>15</v>
      </c>
      <c r="BP51" s="221" t="s">
        <v>321</v>
      </c>
      <c r="BQ51" s="148" t="s">
        <v>36</v>
      </c>
      <c r="BR51" s="222" t="s">
        <v>15</v>
      </c>
      <c r="BS51" s="221" t="s">
        <v>321</v>
      </c>
      <c r="BT51" s="148" t="s">
        <v>36</v>
      </c>
      <c r="BU51" s="222" t="s">
        <v>15</v>
      </c>
      <c r="BV51" s="221" t="s">
        <v>321</v>
      </c>
      <c r="BW51" s="148" t="s">
        <v>36</v>
      </c>
      <c r="BX51" s="222" t="s">
        <v>15</v>
      </c>
      <c r="BY51" s="221" t="s">
        <v>321</v>
      </c>
      <c r="BZ51" s="148" t="s">
        <v>36</v>
      </c>
      <c r="CA51" s="222" t="s">
        <v>15</v>
      </c>
      <c r="CB51" s="221" t="s">
        <v>321</v>
      </c>
      <c r="CC51" s="148" t="s">
        <v>36</v>
      </c>
      <c r="CD51" s="222" t="s">
        <v>15</v>
      </c>
      <c r="CE51" s="221" t="s">
        <v>321</v>
      </c>
      <c r="CF51" s="148" t="s">
        <v>36</v>
      </c>
      <c r="CG51" s="222" t="s">
        <v>15</v>
      </c>
      <c r="CH51" s="221" t="s">
        <v>321</v>
      </c>
      <c r="CI51" s="148" t="s">
        <v>36</v>
      </c>
      <c r="CJ51" s="222" t="s">
        <v>15</v>
      </c>
      <c r="CK51" s="221" t="s">
        <v>321</v>
      </c>
      <c r="CL51" s="148" t="s">
        <v>36</v>
      </c>
      <c r="CM51" s="222" t="s">
        <v>15</v>
      </c>
      <c r="CN51" s="221" t="s">
        <v>321</v>
      </c>
      <c r="CO51" s="148" t="s">
        <v>36</v>
      </c>
      <c r="CP51" s="222" t="s">
        <v>15</v>
      </c>
      <c r="CQ51" s="221" t="s">
        <v>321</v>
      </c>
      <c r="CR51" s="148" t="s">
        <v>36</v>
      </c>
      <c r="CS51" s="84" t="s">
        <v>15</v>
      </c>
    </row>
    <row r="52" spans="1:97" ht="12" customHeight="1" x14ac:dyDescent="0.2">
      <c r="A52" s="81" t="s">
        <v>236</v>
      </c>
      <c r="B52" s="221" t="s">
        <v>321</v>
      </c>
      <c r="C52" s="148" t="s">
        <v>36</v>
      </c>
      <c r="D52" s="222" t="s">
        <v>15</v>
      </c>
      <c r="E52" s="221" t="s">
        <v>321</v>
      </c>
      <c r="F52" s="148" t="s">
        <v>36</v>
      </c>
      <c r="G52" s="222" t="s">
        <v>15</v>
      </c>
      <c r="H52" s="221" t="s">
        <v>321</v>
      </c>
      <c r="I52" s="148" t="s">
        <v>36</v>
      </c>
      <c r="J52" s="222" t="s">
        <v>15</v>
      </c>
      <c r="K52" s="221" t="s">
        <v>321</v>
      </c>
      <c r="L52" s="148" t="s">
        <v>36</v>
      </c>
      <c r="M52" s="222" t="s">
        <v>15</v>
      </c>
      <c r="N52" s="221" t="s">
        <v>321</v>
      </c>
      <c r="O52" s="148" t="s">
        <v>36</v>
      </c>
      <c r="P52" s="222" t="s">
        <v>15</v>
      </c>
      <c r="Q52" s="221" t="s">
        <v>321</v>
      </c>
      <c r="R52" s="148" t="s">
        <v>36</v>
      </c>
      <c r="S52" s="222" t="s">
        <v>15</v>
      </c>
      <c r="T52" s="221" t="s">
        <v>321</v>
      </c>
      <c r="U52" s="148" t="s">
        <v>36</v>
      </c>
      <c r="V52" s="222" t="s">
        <v>15</v>
      </c>
      <c r="W52" s="221" t="s">
        <v>321</v>
      </c>
      <c r="X52" s="148" t="s">
        <v>36</v>
      </c>
      <c r="Y52" s="222" t="s">
        <v>15</v>
      </c>
      <c r="Z52" s="221" t="s">
        <v>321</v>
      </c>
      <c r="AA52" s="148" t="s">
        <v>36</v>
      </c>
      <c r="AB52" s="222" t="s">
        <v>15</v>
      </c>
      <c r="AC52" s="221" t="s">
        <v>321</v>
      </c>
      <c r="AD52" s="148" t="s">
        <v>36</v>
      </c>
      <c r="AE52" s="222" t="s">
        <v>15</v>
      </c>
      <c r="AF52" s="221" t="s">
        <v>321</v>
      </c>
      <c r="AG52" s="148" t="s">
        <v>36</v>
      </c>
      <c r="AH52" s="222" t="s">
        <v>15</v>
      </c>
      <c r="AI52" s="221" t="s">
        <v>321</v>
      </c>
      <c r="AJ52" s="148" t="s">
        <v>36</v>
      </c>
      <c r="AK52" s="222" t="s">
        <v>15</v>
      </c>
      <c r="AL52" s="221" t="s">
        <v>321</v>
      </c>
      <c r="AM52" s="148" t="s">
        <v>36</v>
      </c>
      <c r="AN52" s="222" t="s">
        <v>15</v>
      </c>
      <c r="AO52" s="221" t="s">
        <v>321</v>
      </c>
      <c r="AP52" s="148" t="s">
        <v>36</v>
      </c>
      <c r="AQ52" s="222" t="s">
        <v>15</v>
      </c>
      <c r="AR52" s="221" t="s">
        <v>321</v>
      </c>
      <c r="AS52" s="148" t="s">
        <v>36</v>
      </c>
      <c r="AT52" s="222" t="s">
        <v>15</v>
      </c>
      <c r="AU52" s="221" t="s">
        <v>321</v>
      </c>
      <c r="AV52" s="148" t="s">
        <v>36</v>
      </c>
      <c r="AW52" s="222" t="s">
        <v>15</v>
      </c>
      <c r="AX52" s="221" t="s">
        <v>321</v>
      </c>
      <c r="AY52" s="148" t="s">
        <v>36</v>
      </c>
      <c r="AZ52" s="222" t="s">
        <v>15</v>
      </c>
      <c r="BA52" s="221" t="s">
        <v>321</v>
      </c>
      <c r="BB52" s="148" t="s">
        <v>36</v>
      </c>
      <c r="BC52" s="222" t="s">
        <v>15</v>
      </c>
      <c r="BD52" s="221" t="s">
        <v>321</v>
      </c>
      <c r="BE52" s="148" t="s">
        <v>36</v>
      </c>
      <c r="BF52" s="222" t="s">
        <v>15</v>
      </c>
      <c r="BG52" s="221" t="s">
        <v>321</v>
      </c>
      <c r="BH52" s="148" t="s">
        <v>36</v>
      </c>
      <c r="BI52" s="222" t="s">
        <v>15</v>
      </c>
      <c r="BJ52" s="221" t="s">
        <v>321</v>
      </c>
      <c r="BK52" s="148" t="s">
        <v>36</v>
      </c>
      <c r="BL52" s="222" t="s">
        <v>15</v>
      </c>
      <c r="BM52" s="221" t="s">
        <v>321</v>
      </c>
      <c r="BN52" s="148" t="s">
        <v>36</v>
      </c>
      <c r="BO52" s="222" t="s">
        <v>15</v>
      </c>
      <c r="BP52" s="221" t="s">
        <v>321</v>
      </c>
      <c r="BQ52" s="148" t="s">
        <v>36</v>
      </c>
      <c r="BR52" s="222" t="s">
        <v>15</v>
      </c>
      <c r="BS52" s="221" t="s">
        <v>321</v>
      </c>
      <c r="BT52" s="148" t="s">
        <v>36</v>
      </c>
      <c r="BU52" s="222" t="s">
        <v>15</v>
      </c>
      <c r="BV52" s="221" t="s">
        <v>321</v>
      </c>
      <c r="BW52" s="148" t="s">
        <v>36</v>
      </c>
      <c r="BX52" s="222" t="s">
        <v>15</v>
      </c>
      <c r="BY52" s="221" t="s">
        <v>321</v>
      </c>
      <c r="BZ52" s="148" t="s">
        <v>36</v>
      </c>
      <c r="CA52" s="222" t="s">
        <v>15</v>
      </c>
      <c r="CB52" s="221" t="s">
        <v>321</v>
      </c>
      <c r="CC52" s="148" t="s">
        <v>36</v>
      </c>
      <c r="CD52" s="222" t="s">
        <v>15</v>
      </c>
      <c r="CE52" s="221" t="s">
        <v>321</v>
      </c>
      <c r="CF52" s="148" t="s">
        <v>36</v>
      </c>
      <c r="CG52" s="222" t="s">
        <v>15</v>
      </c>
      <c r="CH52" s="221" t="s">
        <v>321</v>
      </c>
      <c r="CI52" s="148" t="s">
        <v>36</v>
      </c>
      <c r="CJ52" s="222" t="s">
        <v>15</v>
      </c>
      <c r="CK52" s="221" t="s">
        <v>321</v>
      </c>
      <c r="CL52" s="148" t="s">
        <v>36</v>
      </c>
      <c r="CM52" s="222" t="s">
        <v>15</v>
      </c>
      <c r="CN52" s="221" t="s">
        <v>321</v>
      </c>
      <c r="CO52" s="148" t="s">
        <v>36</v>
      </c>
      <c r="CP52" s="222" t="s">
        <v>15</v>
      </c>
      <c r="CQ52" s="221" t="s">
        <v>321</v>
      </c>
      <c r="CR52" s="148" t="s">
        <v>36</v>
      </c>
      <c r="CS52" s="84" t="s">
        <v>15</v>
      </c>
    </row>
    <row r="53" spans="1:97" ht="12" customHeight="1" x14ac:dyDescent="0.2">
      <c r="A53" s="81" t="s">
        <v>237</v>
      </c>
      <c r="B53" s="221" t="s">
        <v>321</v>
      </c>
      <c r="C53" s="148" t="s">
        <v>36</v>
      </c>
      <c r="D53" s="222" t="s">
        <v>15</v>
      </c>
      <c r="E53" s="221" t="s">
        <v>321</v>
      </c>
      <c r="F53" s="148" t="s">
        <v>36</v>
      </c>
      <c r="G53" s="222" t="s">
        <v>15</v>
      </c>
      <c r="H53" s="221" t="s">
        <v>321</v>
      </c>
      <c r="I53" s="148" t="s">
        <v>36</v>
      </c>
      <c r="J53" s="222" t="s">
        <v>15</v>
      </c>
      <c r="K53" s="221" t="s">
        <v>321</v>
      </c>
      <c r="L53" s="148" t="s">
        <v>36</v>
      </c>
      <c r="M53" s="222" t="s">
        <v>15</v>
      </c>
      <c r="N53" s="221" t="s">
        <v>321</v>
      </c>
      <c r="O53" s="148" t="s">
        <v>36</v>
      </c>
      <c r="P53" s="222" t="s">
        <v>15</v>
      </c>
      <c r="Q53" s="221">
        <f>PSD_S1311!Q53</f>
        <v>3867.16</v>
      </c>
      <c r="R53" s="224" t="s">
        <v>307</v>
      </c>
      <c r="S53" s="222" t="s">
        <v>15</v>
      </c>
      <c r="T53" s="221" t="s">
        <v>321</v>
      </c>
      <c r="U53" s="148" t="s">
        <v>36</v>
      </c>
      <c r="V53" s="222" t="s">
        <v>15</v>
      </c>
      <c r="W53" s="221" t="s">
        <v>321</v>
      </c>
      <c r="X53" s="148" t="s">
        <v>36</v>
      </c>
      <c r="Y53" s="222" t="s">
        <v>15</v>
      </c>
      <c r="Z53" s="221" t="s">
        <v>321</v>
      </c>
      <c r="AA53" s="148" t="s">
        <v>36</v>
      </c>
      <c r="AB53" s="222" t="s">
        <v>15</v>
      </c>
      <c r="AC53" s="221" t="s">
        <v>321</v>
      </c>
      <c r="AD53" s="148" t="s">
        <v>36</v>
      </c>
      <c r="AE53" s="222" t="s">
        <v>15</v>
      </c>
      <c r="AF53" s="221" t="s">
        <v>321</v>
      </c>
      <c r="AG53" s="148" t="s">
        <v>36</v>
      </c>
      <c r="AH53" s="222" t="s">
        <v>15</v>
      </c>
      <c r="AI53" s="221" t="s">
        <v>321</v>
      </c>
      <c r="AJ53" s="148" t="s">
        <v>36</v>
      </c>
      <c r="AK53" s="222" t="s">
        <v>15</v>
      </c>
      <c r="AL53" s="221" t="s">
        <v>321</v>
      </c>
      <c r="AM53" s="148" t="s">
        <v>36</v>
      </c>
      <c r="AN53" s="222" t="s">
        <v>15</v>
      </c>
      <c r="AO53" s="221" t="s">
        <v>321</v>
      </c>
      <c r="AP53" s="148" t="s">
        <v>36</v>
      </c>
      <c r="AQ53" s="222" t="s">
        <v>15</v>
      </c>
      <c r="AR53" s="221" t="s">
        <v>321</v>
      </c>
      <c r="AS53" s="148" t="s">
        <v>36</v>
      </c>
      <c r="AT53" s="222" t="s">
        <v>15</v>
      </c>
      <c r="AU53" s="221" t="s">
        <v>321</v>
      </c>
      <c r="AV53" s="148" t="s">
        <v>36</v>
      </c>
      <c r="AW53" s="222" t="s">
        <v>15</v>
      </c>
      <c r="AX53" s="221" t="s">
        <v>321</v>
      </c>
      <c r="AY53" s="148" t="s">
        <v>36</v>
      </c>
      <c r="AZ53" s="222" t="s">
        <v>15</v>
      </c>
      <c r="BA53" s="221" t="s">
        <v>321</v>
      </c>
      <c r="BB53" s="148" t="s">
        <v>36</v>
      </c>
      <c r="BC53" s="222" t="s">
        <v>15</v>
      </c>
      <c r="BD53" s="221" t="s">
        <v>321</v>
      </c>
      <c r="BE53" s="148" t="s">
        <v>36</v>
      </c>
      <c r="BF53" s="222" t="s">
        <v>15</v>
      </c>
      <c r="BG53" s="221" t="s">
        <v>321</v>
      </c>
      <c r="BH53" s="148" t="s">
        <v>36</v>
      </c>
      <c r="BI53" s="222" t="s">
        <v>15</v>
      </c>
      <c r="BJ53" s="221" t="s">
        <v>321</v>
      </c>
      <c r="BK53" s="148" t="s">
        <v>36</v>
      </c>
      <c r="BL53" s="222" t="s">
        <v>15</v>
      </c>
      <c r="BM53" s="221" t="s">
        <v>321</v>
      </c>
      <c r="BN53" s="148" t="s">
        <v>36</v>
      </c>
      <c r="BO53" s="222" t="s">
        <v>15</v>
      </c>
      <c r="BP53" s="221" t="s">
        <v>321</v>
      </c>
      <c r="BQ53" s="148" t="s">
        <v>36</v>
      </c>
      <c r="BR53" s="222" t="s">
        <v>15</v>
      </c>
      <c r="BS53" s="221" t="s">
        <v>321</v>
      </c>
      <c r="BT53" s="148" t="s">
        <v>36</v>
      </c>
      <c r="BU53" s="222" t="s">
        <v>15</v>
      </c>
      <c r="BV53" s="221" t="s">
        <v>321</v>
      </c>
      <c r="BW53" s="148" t="s">
        <v>36</v>
      </c>
      <c r="BX53" s="222" t="s">
        <v>15</v>
      </c>
      <c r="BY53" s="221" t="s">
        <v>321</v>
      </c>
      <c r="BZ53" s="148" t="s">
        <v>36</v>
      </c>
      <c r="CA53" s="222" t="s">
        <v>15</v>
      </c>
      <c r="CB53" s="221">
        <f>PSD_S1311!CB53</f>
        <v>3867.16</v>
      </c>
      <c r="CC53" s="224" t="s">
        <v>307</v>
      </c>
      <c r="CD53" s="222" t="s">
        <v>15</v>
      </c>
      <c r="CE53" s="221" t="s">
        <v>321</v>
      </c>
      <c r="CF53" s="148" t="s">
        <v>36</v>
      </c>
      <c r="CG53" s="222" t="s">
        <v>15</v>
      </c>
      <c r="CH53" s="221" t="s">
        <v>321</v>
      </c>
      <c r="CI53" s="148" t="s">
        <v>36</v>
      </c>
      <c r="CJ53" s="222" t="s">
        <v>15</v>
      </c>
      <c r="CK53" s="221" t="s">
        <v>321</v>
      </c>
      <c r="CL53" s="148" t="s">
        <v>36</v>
      </c>
      <c r="CM53" s="222" t="s">
        <v>15</v>
      </c>
      <c r="CN53" s="221" t="s">
        <v>321</v>
      </c>
      <c r="CO53" s="148" t="s">
        <v>36</v>
      </c>
      <c r="CP53" s="222" t="s">
        <v>15</v>
      </c>
      <c r="CQ53" s="221">
        <f>PSD_S1311!CQ53</f>
        <v>3057.9</v>
      </c>
      <c r="CR53" s="83" t="s">
        <v>307</v>
      </c>
      <c r="CS53" s="84" t="s">
        <v>15</v>
      </c>
    </row>
    <row r="54" spans="1:97" ht="12" customHeight="1" x14ac:dyDescent="0.2">
      <c r="A54" s="81" t="s">
        <v>238</v>
      </c>
      <c r="B54" s="221" t="s">
        <v>321</v>
      </c>
      <c r="C54" s="148" t="s">
        <v>36</v>
      </c>
      <c r="D54" s="222" t="s">
        <v>15</v>
      </c>
      <c r="E54" s="221" t="s">
        <v>321</v>
      </c>
      <c r="F54" s="148" t="s">
        <v>36</v>
      </c>
      <c r="G54" s="222" t="s">
        <v>15</v>
      </c>
      <c r="H54" s="221" t="s">
        <v>321</v>
      </c>
      <c r="I54" s="148" t="s">
        <v>36</v>
      </c>
      <c r="J54" s="222" t="s">
        <v>15</v>
      </c>
      <c r="K54" s="221" t="s">
        <v>321</v>
      </c>
      <c r="L54" s="148" t="s">
        <v>36</v>
      </c>
      <c r="M54" s="222" t="s">
        <v>15</v>
      </c>
      <c r="N54" s="221" t="s">
        <v>321</v>
      </c>
      <c r="O54" s="148" t="s">
        <v>36</v>
      </c>
      <c r="P54" s="222" t="s">
        <v>15</v>
      </c>
      <c r="Q54" s="221">
        <f>PSD_S1311!Q54</f>
        <v>3871.16</v>
      </c>
      <c r="R54" s="224" t="s">
        <v>307</v>
      </c>
      <c r="S54" s="222" t="s">
        <v>15</v>
      </c>
      <c r="T54" s="221" t="s">
        <v>321</v>
      </c>
      <c r="U54" s="148" t="s">
        <v>36</v>
      </c>
      <c r="V54" s="222" t="s">
        <v>15</v>
      </c>
      <c r="W54" s="221" t="s">
        <v>321</v>
      </c>
      <c r="X54" s="148" t="s">
        <v>36</v>
      </c>
      <c r="Y54" s="222" t="s">
        <v>15</v>
      </c>
      <c r="Z54" s="221" t="s">
        <v>321</v>
      </c>
      <c r="AA54" s="148" t="s">
        <v>36</v>
      </c>
      <c r="AB54" s="222" t="s">
        <v>15</v>
      </c>
      <c r="AC54" s="221" t="s">
        <v>321</v>
      </c>
      <c r="AD54" s="148" t="s">
        <v>36</v>
      </c>
      <c r="AE54" s="222" t="s">
        <v>15</v>
      </c>
      <c r="AF54" s="221" t="s">
        <v>321</v>
      </c>
      <c r="AG54" s="148" t="s">
        <v>36</v>
      </c>
      <c r="AH54" s="222" t="s">
        <v>15</v>
      </c>
      <c r="AI54" s="221" t="s">
        <v>321</v>
      </c>
      <c r="AJ54" s="148" t="s">
        <v>36</v>
      </c>
      <c r="AK54" s="222" t="s">
        <v>15</v>
      </c>
      <c r="AL54" s="221" t="s">
        <v>321</v>
      </c>
      <c r="AM54" s="148" t="s">
        <v>36</v>
      </c>
      <c r="AN54" s="222" t="s">
        <v>15</v>
      </c>
      <c r="AO54" s="221" t="s">
        <v>321</v>
      </c>
      <c r="AP54" s="148" t="s">
        <v>36</v>
      </c>
      <c r="AQ54" s="222" t="s">
        <v>15</v>
      </c>
      <c r="AR54" s="221" t="s">
        <v>321</v>
      </c>
      <c r="AS54" s="148" t="s">
        <v>36</v>
      </c>
      <c r="AT54" s="222" t="s">
        <v>15</v>
      </c>
      <c r="AU54" s="221" t="s">
        <v>321</v>
      </c>
      <c r="AV54" s="148" t="s">
        <v>36</v>
      </c>
      <c r="AW54" s="222" t="s">
        <v>15</v>
      </c>
      <c r="AX54" s="221" t="s">
        <v>321</v>
      </c>
      <c r="AY54" s="148" t="s">
        <v>36</v>
      </c>
      <c r="AZ54" s="222" t="s">
        <v>15</v>
      </c>
      <c r="BA54" s="221" t="s">
        <v>321</v>
      </c>
      <c r="BB54" s="148" t="s">
        <v>36</v>
      </c>
      <c r="BC54" s="222" t="s">
        <v>15</v>
      </c>
      <c r="BD54" s="221" t="s">
        <v>321</v>
      </c>
      <c r="BE54" s="148" t="s">
        <v>36</v>
      </c>
      <c r="BF54" s="222" t="s">
        <v>15</v>
      </c>
      <c r="BG54" s="221" t="s">
        <v>321</v>
      </c>
      <c r="BH54" s="148" t="s">
        <v>36</v>
      </c>
      <c r="BI54" s="222" t="s">
        <v>15</v>
      </c>
      <c r="BJ54" s="221" t="s">
        <v>321</v>
      </c>
      <c r="BK54" s="148" t="s">
        <v>36</v>
      </c>
      <c r="BL54" s="222" t="s">
        <v>15</v>
      </c>
      <c r="BM54" s="221" t="s">
        <v>321</v>
      </c>
      <c r="BN54" s="148" t="s">
        <v>36</v>
      </c>
      <c r="BO54" s="222" t="s">
        <v>15</v>
      </c>
      <c r="BP54" s="221" t="s">
        <v>321</v>
      </c>
      <c r="BQ54" s="148" t="s">
        <v>36</v>
      </c>
      <c r="BR54" s="222" t="s">
        <v>15</v>
      </c>
      <c r="BS54" s="221" t="s">
        <v>321</v>
      </c>
      <c r="BT54" s="148" t="s">
        <v>36</v>
      </c>
      <c r="BU54" s="222" t="s">
        <v>15</v>
      </c>
      <c r="BV54" s="221" t="s">
        <v>321</v>
      </c>
      <c r="BW54" s="148" t="s">
        <v>36</v>
      </c>
      <c r="BX54" s="222" t="s">
        <v>15</v>
      </c>
      <c r="BY54" s="221" t="s">
        <v>321</v>
      </c>
      <c r="BZ54" s="148" t="s">
        <v>36</v>
      </c>
      <c r="CA54" s="222" t="s">
        <v>15</v>
      </c>
      <c r="CB54" s="221">
        <f>PSD_S1311!CB54</f>
        <v>3871.16</v>
      </c>
      <c r="CC54" s="224" t="s">
        <v>307</v>
      </c>
      <c r="CD54" s="222" t="s">
        <v>15</v>
      </c>
      <c r="CE54" s="221" t="s">
        <v>321</v>
      </c>
      <c r="CF54" s="148" t="s">
        <v>36</v>
      </c>
      <c r="CG54" s="222" t="s">
        <v>15</v>
      </c>
      <c r="CH54" s="221" t="s">
        <v>321</v>
      </c>
      <c r="CI54" s="148" t="s">
        <v>36</v>
      </c>
      <c r="CJ54" s="222" t="s">
        <v>15</v>
      </c>
      <c r="CK54" s="221" t="s">
        <v>321</v>
      </c>
      <c r="CL54" s="148" t="s">
        <v>36</v>
      </c>
      <c r="CM54" s="222" t="s">
        <v>15</v>
      </c>
      <c r="CN54" s="221" t="s">
        <v>321</v>
      </c>
      <c r="CO54" s="148" t="s">
        <v>36</v>
      </c>
      <c r="CP54" s="222" t="s">
        <v>15</v>
      </c>
      <c r="CQ54" s="221">
        <f>PSD_S1311!CQ54</f>
        <v>3705.5</v>
      </c>
      <c r="CR54" s="83" t="s">
        <v>307</v>
      </c>
      <c r="CS54" s="84" t="s">
        <v>15</v>
      </c>
    </row>
    <row r="55" spans="1:97" ht="12" customHeight="1" x14ac:dyDescent="0.2">
      <c r="A55" s="81" t="s">
        <v>239</v>
      </c>
      <c r="B55" s="221" t="s">
        <v>321</v>
      </c>
      <c r="C55" s="148" t="s">
        <v>36</v>
      </c>
      <c r="D55" s="222" t="s">
        <v>15</v>
      </c>
      <c r="E55" s="221" t="s">
        <v>321</v>
      </c>
      <c r="F55" s="148" t="s">
        <v>36</v>
      </c>
      <c r="G55" s="222" t="s">
        <v>15</v>
      </c>
      <c r="H55" s="221" t="s">
        <v>321</v>
      </c>
      <c r="I55" s="148" t="s">
        <v>36</v>
      </c>
      <c r="J55" s="222" t="s">
        <v>15</v>
      </c>
      <c r="K55" s="221" t="s">
        <v>321</v>
      </c>
      <c r="L55" s="148" t="s">
        <v>36</v>
      </c>
      <c r="M55" s="222" t="s">
        <v>15</v>
      </c>
      <c r="N55" s="221" t="s">
        <v>321</v>
      </c>
      <c r="O55" s="148" t="s">
        <v>36</v>
      </c>
      <c r="P55" s="222" t="s">
        <v>15</v>
      </c>
      <c r="Q55" s="221">
        <f>PSD_S1311!Q55</f>
        <v>4256.16</v>
      </c>
      <c r="R55" s="224" t="s">
        <v>307</v>
      </c>
      <c r="S55" s="222" t="s">
        <v>15</v>
      </c>
      <c r="T55" s="221" t="s">
        <v>321</v>
      </c>
      <c r="U55" s="148" t="s">
        <v>36</v>
      </c>
      <c r="V55" s="222" t="s">
        <v>15</v>
      </c>
      <c r="W55" s="221" t="s">
        <v>321</v>
      </c>
      <c r="X55" s="148" t="s">
        <v>36</v>
      </c>
      <c r="Y55" s="222" t="s">
        <v>15</v>
      </c>
      <c r="Z55" s="221" t="s">
        <v>321</v>
      </c>
      <c r="AA55" s="148" t="s">
        <v>36</v>
      </c>
      <c r="AB55" s="222" t="s">
        <v>15</v>
      </c>
      <c r="AC55" s="221" t="s">
        <v>321</v>
      </c>
      <c r="AD55" s="148" t="s">
        <v>36</v>
      </c>
      <c r="AE55" s="222" t="s">
        <v>15</v>
      </c>
      <c r="AF55" s="221" t="s">
        <v>321</v>
      </c>
      <c r="AG55" s="148" t="s">
        <v>36</v>
      </c>
      <c r="AH55" s="222" t="s">
        <v>15</v>
      </c>
      <c r="AI55" s="221" t="s">
        <v>321</v>
      </c>
      <c r="AJ55" s="148" t="s">
        <v>36</v>
      </c>
      <c r="AK55" s="222" t="s">
        <v>15</v>
      </c>
      <c r="AL55" s="221" t="s">
        <v>321</v>
      </c>
      <c r="AM55" s="148" t="s">
        <v>36</v>
      </c>
      <c r="AN55" s="222" t="s">
        <v>15</v>
      </c>
      <c r="AO55" s="221" t="s">
        <v>321</v>
      </c>
      <c r="AP55" s="148" t="s">
        <v>36</v>
      </c>
      <c r="AQ55" s="222" t="s">
        <v>15</v>
      </c>
      <c r="AR55" s="221" t="s">
        <v>321</v>
      </c>
      <c r="AS55" s="148" t="s">
        <v>36</v>
      </c>
      <c r="AT55" s="222" t="s">
        <v>15</v>
      </c>
      <c r="AU55" s="221" t="s">
        <v>321</v>
      </c>
      <c r="AV55" s="148" t="s">
        <v>36</v>
      </c>
      <c r="AW55" s="222" t="s">
        <v>15</v>
      </c>
      <c r="AX55" s="221" t="s">
        <v>321</v>
      </c>
      <c r="AY55" s="148" t="s">
        <v>36</v>
      </c>
      <c r="AZ55" s="222" t="s">
        <v>15</v>
      </c>
      <c r="BA55" s="221" t="s">
        <v>321</v>
      </c>
      <c r="BB55" s="148" t="s">
        <v>36</v>
      </c>
      <c r="BC55" s="222" t="s">
        <v>15</v>
      </c>
      <c r="BD55" s="221" t="s">
        <v>321</v>
      </c>
      <c r="BE55" s="148" t="s">
        <v>36</v>
      </c>
      <c r="BF55" s="222" t="s">
        <v>15</v>
      </c>
      <c r="BG55" s="221" t="s">
        <v>321</v>
      </c>
      <c r="BH55" s="148" t="s">
        <v>36</v>
      </c>
      <c r="BI55" s="222" t="s">
        <v>15</v>
      </c>
      <c r="BJ55" s="221" t="s">
        <v>321</v>
      </c>
      <c r="BK55" s="148" t="s">
        <v>36</v>
      </c>
      <c r="BL55" s="222" t="s">
        <v>15</v>
      </c>
      <c r="BM55" s="221" t="s">
        <v>321</v>
      </c>
      <c r="BN55" s="148" t="s">
        <v>36</v>
      </c>
      <c r="BO55" s="222" t="s">
        <v>15</v>
      </c>
      <c r="BP55" s="221" t="s">
        <v>321</v>
      </c>
      <c r="BQ55" s="148" t="s">
        <v>36</v>
      </c>
      <c r="BR55" s="222" t="s">
        <v>15</v>
      </c>
      <c r="BS55" s="221" t="s">
        <v>321</v>
      </c>
      <c r="BT55" s="148" t="s">
        <v>36</v>
      </c>
      <c r="BU55" s="222" t="s">
        <v>15</v>
      </c>
      <c r="BV55" s="221" t="s">
        <v>321</v>
      </c>
      <c r="BW55" s="148" t="s">
        <v>36</v>
      </c>
      <c r="BX55" s="222" t="s">
        <v>15</v>
      </c>
      <c r="BY55" s="221" t="s">
        <v>321</v>
      </c>
      <c r="BZ55" s="148" t="s">
        <v>36</v>
      </c>
      <c r="CA55" s="222" t="s">
        <v>15</v>
      </c>
      <c r="CB55" s="221">
        <f>PSD_S1311!CB55</f>
        <v>4256.16</v>
      </c>
      <c r="CC55" s="224" t="s">
        <v>307</v>
      </c>
      <c r="CD55" s="222" t="s">
        <v>15</v>
      </c>
      <c r="CE55" s="221" t="s">
        <v>321</v>
      </c>
      <c r="CF55" s="148" t="s">
        <v>36</v>
      </c>
      <c r="CG55" s="222" t="s">
        <v>15</v>
      </c>
      <c r="CH55" s="221" t="s">
        <v>321</v>
      </c>
      <c r="CI55" s="148" t="s">
        <v>36</v>
      </c>
      <c r="CJ55" s="222" t="s">
        <v>15</v>
      </c>
      <c r="CK55" s="221" t="s">
        <v>321</v>
      </c>
      <c r="CL55" s="148" t="s">
        <v>36</v>
      </c>
      <c r="CM55" s="222" t="s">
        <v>15</v>
      </c>
      <c r="CN55" s="221" t="s">
        <v>321</v>
      </c>
      <c r="CO55" s="148" t="s">
        <v>36</v>
      </c>
      <c r="CP55" s="222" t="s">
        <v>15</v>
      </c>
      <c r="CQ55" s="221">
        <f>PSD_S1311!CQ55</f>
        <v>4905.1000000000004</v>
      </c>
      <c r="CR55" s="83" t="s">
        <v>307</v>
      </c>
      <c r="CS55" s="84" t="s">
        <v>15</v>
      </c>
    </row>
    <row r="56" spans="1:97" ht="12" customHeight="1" x14ac:dyDescent="0.2">
      <c r="A56" s="81" t="s">
        <v>240</v>
      </c>
      <c r="B56" s="221" t="s">
        <v>321</v>
      </c>
      <c r="C56" s="148" t="s">
        <v>36</v>
      </c>
      <c r="D56" s="222" t="s">
        <v>15</v>
      </c>
      <c r="E56" s="221" t="s">
        <v>321</v>
      </c>
      <c r="F56" s="148" t="s">
        <v>36</v>
      </c>
      <c r="G56" s="222" t="s">
        <v>15</v>
      </c>
      <c r="H56" s="221" t="s">
        <v>321</v>
      </c>
      <c r="I56" s="148" t="s">
        <v>36</v>
      </c>
      <c r="J56" s="222" t="s">
        <v>15</v>
      </c>
      <c r="K56" s="221" t="s">
        <v>321</v>
      </c>
      <c r="L56" s="148" t="s">
        <v>36</v>
      </c>
      <c r="M56" s="222" t="s">
        <v>15</v>
      </c>
      <c r="N56" s="221" t="s">
        <v>321</v>
      </c>
      <c r="O56" s="148" t="s">
        <v>36</v>
      </c>
      <c r="P56" s="222" t="s">
        <v>15</v>
      </c>
      <c r="Q56" s="221">
        <f>PSD_S1311!Q56</f>
        <v>5099.16</v>
      </c>
      <c r="R56" s="224" t="s">
        <v>307</v>
      </c>
      <c r="S56" s="222" t="s">
        <v>15</v>
      </c>
      <c r="T56" s="221" t="s">
        <v>321</v>
      </c>
      <c r="U56" s="148" t="s">
        <v>36</v>
      </c>
      <c r="V56" s="222" t="s">
        <v>15</v>
      </c>
      <c r="W56" s="221" t="s">
        <v>321</v>
      </c>
      <c r="X56" s="148" t="s">
        <v>36</v>
      </c>
      <c r="Y56" s="222" t="s">
        <v>15</v>
      </c>
      <c r="Z56" s="221" t="s">
        <v>321</v>
      </c>
      <c r="AA56" s="148" t="s">
        <v>36</v>
      </c>
      <c r="AB56" s="222" t="s">
        <v>15</v>
      </c>
      <c r="AC56" s="221" t="s">
        <v>321</v>
      </c>
      <c r="AD56" s="148" t="s">
        <v>36</v>
      </c>
      <c r="AE56" s="222" t="s">
        <v>15</v>
      </c>
      <c r="AF56" s="221" t="s">
        <v>321</v>
      </c>
      <c r="AG56" s="148" t="s">
        <v>36</v>
      </c>
      <c r="AH56" s="222" t="s">
        <v>15</v>
      </c>
      <c r="AI56" s="221" t="s">
        <v>321</v>
      </c>
      <c r="AJ56" s="148" t="s">
        <v>36</v>
      </c>
      <c r="AK56" s="222" t="s">
        <v>15</v>
      </c>
      <c r="AL56" s="221" t="s">
        <v>321</v>
      </c>
      <c r="AM56" s="148" t="s">
        <v>36</v>
      </c>
      <c r="AN56" s="222" t="s">
        <v>15</v>
      </c>
      <c r="AO56" s="221" t="s">
        <v>321</v>
      </c>
      <c r="AP56" s="148" t="s">
        <v>36</v>
      </c>
      <c r="AQ56" s="222" t="s">
        <v>15</v>
      </c>
      <c r="AR56" s="221" t="s">
        <v>321</v>
      </c>
      <c r="AS56" s="148" t="s">
        <v>36</v>
      </c>
      <c r="AT56" s="222" t="s">
        <v>15</v>
      </c>
      <c r="AU56" s="221" t="s">
        <v>321</v>
      </c>
      <c r="AV56" s="148" t="s">
        <v>36</v>
      </c>
      <c r="AW56" s="222" t="s">
        <v>15</v>
      </c>
      <c r="AX56" s="221" t="s">
        <v>321</v>
      </c>
      <c r="AY56" s="148" t="s">
        <v>36</v>
      </c>
      <c r="AZ56" s="222" t="s">
        <v>15</v>
      </c>
      <c r="BA56" s="221" t="s">
        <v>321</v>
      </c>
      <c r="BB56" s="148" t="s">
        <v>36</v>
      </c>
      <c r="BC56" s="222" t="s">
        <v>15</v>
      </c>
      <c r="BD56" s="221" t="s">
        <v>321</v>
      </c>
      <c r="BE56" s="148" t="s">
        <v>36</v>
      </c>
      <c r="BF56" s="222" t="s">
        <v>15</v>
      </c>
      <c r="BG56" s="221" t="s">
        <v>321</v>
      </c>
      <c r="BH56" s="148" t="s">
        <v>36</v>
      </c>
      <c r="BI56" s="222" t="s">
        <v>15</v>
      </c>
      <c r="BJ56" s="221" t="s">
        <v>321</v>
      </c>
      <c r="BK56" s="148" t="s">
        <v>36</v>
      </c>
      <c r="BL56" s="222" t="s">
        <v>15</v>
      </c>
      <c r="BM56" s="221" t="s">
        <v>321</v>
      </c>
      <c r="BN56" s="148" t="s">
        <v>36</v>
      </c>
      <c r="BO56" s="222" t="s">
        <v>15</v>
      </c>
      <c r="BP56" s="221" t="s">
        <v>321</v>
      </c>
      <c r="BQ56" s="148" t="s">
        <v>36</v>
      </c>
      <c r="BR56" s="222" t="s">
        <v>15</v>
      </c>
      <c r="BS56" s="221" t="s">
        <v>321</v>
      </c>
      <c r="BT56" s="148" t="s">
        <v>36</v>
      </c>
      <c r="BU56" s="222" t="s">
        <v>15</v>
      </c>
      <c r="BV56" s="221" t="s">
        <v>321</v>
      </c>
      <c r="BW56" s="148" t="s">
        <v>36</v>
      </c>
      <c r="BX56" s="222" t="s">
        <v>15</v>
      </c>
      <c r="BY56" s="221" t="s">
        <v>321</v>
      </c>
      <c r="BZ56" s="148" t="s">
        <v>36</v>
      </c>
      <c r="CA56" s="222" t="s">
        <v>15</v>
      </c>
      <c r="CB56" s="221">
        <f>PSD_S1311!CB56</f>
        <v>5099.16</v>
      </c>
      <c r="CC56" s="224" t="s">
        <v>307</v>
      </c>
      <c r="CD56" s="222" t="s">
        <v>15</v>
      </c>
      <c r="CE56" s="221" t="s">
        <v>321</v>
      </c>
      <c r="CF56" s="148" t="s">
        <v>36</v>
      </c>
      <c r="CG56" s="222" t="s">
        <v>15</v>
      </c>
      <c r="CH56" s="221" t="s">
        <v>321</v>
      </c>
      <c r="CI56" s="148" t="s">
        <v>36</v>
      </c>
      <c r="CJ56" s="222" t="s">
        <v>15</v>
      </c>
      <c r="CK56" s="221" t="s">
        <v>321</v>
      </c>
      <c r="CL56" s="148" t="s">
        <v>36</v>
      </c>
      <c r="CM56" s="222" t="s">
        <v>15</v>
      </c>
      <c r="CN56" s="221" t="s">
        <v>321</v>
      </c>
      <c r="CO56" s="148" t="s">
        <v>36</v>
      </c>
      <c r="CP56" s="222" t="s">
        <v>15</v>
      </c>
      <c r="CQ56" s="221">
        <f>PSD_S1311!CQ56</f>
        <v>4823.6000000000004</v>
      </c>
      <c r="CR56" s="83" t="s">
        <v>307</v>
      </c>
      <c r="CS56" s="84" t="s">
        <v>15</v>
      </c>
    </row>
    <row r="57" spans="1:97" ht="12" customHeight="1" x14ac:dyDescent="0.2">
      <c r="A57" s="81" t="s">
        <v>241</v>
      </c>
      <c r="B57" s="221" t="s">
        <v>321</v>
      </c>
      <c r="C57" s="148" t="s">
        <v>36</v>
      </c>
      <c r="D57" s="222" t="s">
        <v>15</v>
      </c>
      <c r="E57" s="221" t="s">
        <v>321</v>
      </c>
      <c r="F57" s="148" t="s">
        <v>36</v>
      </c>
      <c r="G57" s="222" t="s">
        <v>15</v>
      </c>
      <c r="H57" s="221" t="s">
        <v>321</v>
      </c>
      <c r="I57" s="148" t="s">
        <v>36</v>
      </c>
      <c r="J57" s="222" t="s">
        <v>15</v>
      </c>
      <c r="K57" s="221" t="s">
        <v>321</v>
      </c>
      <c r="L57" s="148" t="s">
        <v>36</v>
      </c>
      <c r="M57" s="222" t="s">
        <v>15</v>
      </c>
      <c r="N57" s="221" t="s">
        <v>321</v>
      </c>
      <c r="O57" s="148" t="s">
        <v>36</v>
      </c>
      <c r="P57" s="222" t="s">
        <v>15</v>
      </c>
      <c r="Q57" s="221">
        <f>PSD_S1311!Q57</f>
        <v>3887.16</v>
      </c>
      <c r="R57" s="224" t="s">
        <v>307</v>
      </c>
      <c r="S57" s="222" t="s">
        <v>15</v>
      </c>
      <c r="T57" s="221" t="s">
        <v>321</v>
      </c>
      <c r="U57" s="148" t="s">
        <v>36</v>
      </c>
      <c r="V57" s="222" t="s">
        <v>15</v>
      </c>
      <c r="W57" s="221" t="s">
        <v>321</v>
      </c>
      <c r="X57" s="148" t="s">
        <v>36</v>
      </c>
      <c r="Y57" s="222" t="s">
        <v>15</v>
      </c>
      <c r="Z57" s="221" t="s">
        <v>321</v>
      </c>
      <c r="AA57" s="148" t="s">
        <v>36</v>
      </c>
      <c r="AB57" s="222" t="s">
        <v>15</v>
      </c>
      <c r="AC57" s="221" t="s">
        <v>321</v>
      </c>
      <c r="AD57" s="148" t="s">
        <v>36</v>
      </c>
      <c r="AE57" s="222" t="s">
        <v>15</v>
      </c>
      <c r="AF57" s="221" t="s">
        <v>321</v>
      </c>
      <c r="AG57" s="148" t="s">
        <v>36</v>
      </c>
      <c r="AH57" s="222" t="s">
        <v>15</v>
      </c>
      <c r="AI57" s="221" t="s">
        <v>321</v>
      </c>
      <c r="AJ57" s="148" t="s">
        <v>36</v>
      </c>
      <c r="AK57" s="222" t="s">
        <v>15</v>
      </c>
      <c r="AL57" s="221" t="s">
        <v>321</v>
      </c>
      <c r="AM57" s="148" t="s">
        <v>36</v>
      </c>
      <c r="AN57" s="222" t="s">
        <v>15</v>
      </c>
      <c r="AO57" s="221" t="s">
        <v>321</v>
      </c>
      <c r="AP57" s="148" t="s">
        <v>36</v>
      </c>
      <c r="AQ57" s="222" t="s">
        <v>15</v>
      </c>
      <c r="AR57" s="221" t="s">
        <v>321</v>
      </c>
      <c r="AS57" s="148" t="s">
        <v>36</v>
      </c>
      <c r="AT57" s="222" t="s">
        <v>15</v>
      </c>
      <c r="AU57" s="221" t="s">
        <v>321</v>
      </c>
      <c r="AV57" s="148" t="s">
        <v>36</v>
      </c>
      <c r="AW57" s="222" t="s">
        <v>15</v>
      </c>
      <c r="AX57" s="221" t="s">
        <v>321</v>
      </c>
      <c r="AY57" s="148" t="s">
        <v>36</v>
      </c>
      <c r="AZ57" s="222" t="s">
        <v>15</v>
      </c>
      <c r="BA57" s="221" t="s">
        <v>321</v>
      </c>
      <c r="BB57" s="148" t="s">
        <v>36</v>
      </c>
      <c r="BC57" s="222" t="s">
        <v>15</v>
      </c>
      <c r="BD57" s="221" t="s">
        <v>321</v>
      </c>
      <c r="BE57" s="148" t="s">
        <v>36</v>
      </c>
      <c r="BF57" s="222" t="s">
        <v>15</v>
      </c>
      <c r="BG57" s="221" t="s">
        <v>321</v>
      </c>
      <c r="BH57" s="148" t="s">
        <v>36</v>
      </c>
      <c r="BI57" s="222" t="s">
        <v>15</v>
      </c>
      <c r="BJ57" s="221" t="s">
        <v>321</v>
      </c>
      <c r="BK57" s="148" t="s">
        <v>36</v>
      </c>
      <c r="BL57" s="222" t="s">
        <v>15</v>
      </c>
      <c r="BM57" s="221" t="s">
        <v>321</v>
      </c>
      <c r="BN57" s="148" t="s">
        <v>36</v>
      </c>
      <c r="BO57" s="222" t="s">
        <v>15</v>
      </c>
      <c r="BP57" s="221" t="s">
        <v>321</v>
      </c>
      <c r="BQ57" s="148" t="s">
        <v>36</v>
      </c>
      <c r="BR57" s="222" t="s">
        <v>15</v>
      </c>
      <c r="BS57" s="221" t="s">
        <v>321</v>
      </c>
      <c r="BT57" s="148" t="s">
        <v>36</v>
      </c>
      <c r="BU57" s="222" t="s">
        <v>15</v>
      </c>
      <c r="BV57" s="221" t="s">
        <v>321</v>
      </c>
      <c r="BW57" s="148" t="s">
        <v>36</v>
      </c>
      <c r="BX57" s="222" t="s">
        <v>15</v>
      </c>
      <c r="BY57" s="221" t="s">
        <v>321</v>
      </c>
      <c r="BZ57" s="148" t="s">
        <v>36</v>
      </c>
      <c r="CA57" s="222" t="s">
        <v>15</v>
      </c>
      <c r="CB57" s="221">
        <f>PSD_S1311!CB57</f>
        <v>3887.16</v>
      </c>
      <c r="CC57" s="224" t="s">
        <v>307</v>
      </c>
      <c r="CD57" s="222" t="s">
        <v>15</v>
      </c>
      <c r="CE57" s="221" t="s">
        <v>321</v>
      </c>
      <c r="CF57" s="148" t="s">
        <v>36</v>
      </c>
      <c r="CG57" s="222" t="s">
        <v>15</v>
      </c>
      <c r="CH57" s="221" t="s">
        <v>321</v>
      </c>
      <c r="CI57" s="148" t="s">
        <v>36</v>
      </c>
      <c r="CJ57" s="222" t="s">
        <v>15</v>
      </c>
      <c r="CK57" s="221" t="s">
        <v>321</v>
      </c>
      <c r="CL57" s="148" t="s">
        <v>36</v>
      </c>
      <c r="CM57" s="222" t="s">
        <v>15</v>
      </c>
      <c r="CN57" s="221" t="s">
        <v>321</v>
      </c>
      <c r="CO57" s="148" t="s">
        <v>36</v>
      </c>
      <c r="CP57" s="222" t="s">
        <v>15</v>
      </c>
      <c r="CQ57" s="221">
        <f>PSD_S1311!CQ57</f>
        <v>5824</v>
      </c>
      <c r="CR57" s="83" t="s">
        <v>307</v>
      </c>
      <c r="CS57" s="84" t="s">
        <v>15</v>
      </c>
    </row>
    <row r="58" spans="1:97" ht="12" customHeight="1" x14ac:dyDescent="0.2">
      <c r="A58" s="81" t="s">
        <v>242</v>
      </c>
      <c r="B58" s="221" t="s">
        <v>321</v>
      </c>
      <c r="C58" s="148" t="s">
        <v>36</v>
      </c>
      <c r="D58" s="222" t="s">
        <v>15</v>
      </c>
      <c r="E58" s="221" t="s">
        <v>321</v>
      </c>
      <c r="F58" s="148" t="s">
        <v>36</v>
      </c>
      <c r="G58" s="222" t="s">
        <v>15</v>
      </c>
      <c r="H58" s="221" t="s">
        <v>321</v>
      </c>
      <c r="I58" s="148" t="s">
        <v>36</v>
      </c>
      <c r="J58" s="222" t="s">
        <v>15</v>
      </c>
      <c r="K58" s="221" t="s">
        <v>321</v>
      </c>
      <c r="L58" s="148" t="s">
        <v>36</v>
      </c>
      <c r="M58" s="222" t="s">
        <v>15</v>
      </c>
      <c r="N58" s="221" t="s">
        <v>321</v>
      </c>
      <c r="O58" s="148" t="s">
        <v>36</v>
      </c>
      <c r="P58" s="222" t="s">
        <v>15</v>
      </c>
      <c r="Q58" s="221">
        <f>PSD_S1311!Q58</f>
        <v>1947.16</v>
      </c>
      <c r="R58" s="224" t="s">
        <v>307</v>
      </c>
      <c r="S58" s="222" t="s">
        <v>15</v>
      </c>
      <c r="T58" s="221" t="s">
        <v>321</v>
      </c>
      <c r="U58" s="148" t="s">
        <v>36</v>
      </c>
      <c r="V58" s="222" t="s">
        <v>15</v>
      </c>
      <c r="W58" s="221" t="s">
        <v>321</v>
      </c>
      <c r="X58" s="148" t="s">
        <v>36</v>
      </c>
      <c r="Y58" s="222" t="s">
        <v>15</v>
      </c>
      <c r="Z58" s="221" t="s">
        <v>321</v>
      </c>
      <c r="AA58" s="148" t="s">
        <v>36</v>
      </c>
      <c r="AB58" s="222" t="s">
        <v>15</v>
      </c>
      <c r="AC58" s="221" t="s">
        <v>321</v>
      </c>
      <c r="AD58" s="148" t="s">
        <v>36</v>
      </c>
      <c r="AE58" s="222" t="s">
        <v>15</v>
      </c>
      <c r="AF58" s="221" t="s">
        <v>321</v>
      </c>
      <c r="AG58" s="148" t="s">
        <v>36</v>
      </c>
      <c r="AH58" s="222" t="s">
        <v>15</v>
      </c>
      <c r="AI58" s="221" t="s">
        <v>321</v>
      </c>
      <c r="AJ58" s="148" t="s">
        <v>36</v>
      </c>
      <c r="AK58" s="222" t="s">
        <v>15</v>
      </c>
      <c r="AL58" s="221" t="s">
        <v>321</v>
      </c>
      <c r="AM58" s="148" t="s">
        <v>36</v>
      </c>
      <c r="AN58" s="222" t="s">
        <v>15</v>
      </c>
      <c r="AO58" s="221" t="s">
        <v>321</v>
      </c>
      <c r="AP58" s="148" t="s">
        <v>36</v>
      </c>
      <c r="AQ58" s="222" t="s">
        <v>15</v>
      </c>
      <c r="AR58" s="221" t="s">
        <v>321</v>
      </c>
      <c r="AS58" s="148" t="s">
        <v>36</v>
      </c>
      <c r="AT58" s="222" t="s">
        <v>15</v>
      </c>
      <c r="AU58" s="221" t="s">
        <v>321</v>
      </c>
      <c r="AV58" s="148" t="s">
        <v>36</v>
      </c>
      <c r="AW58" s="222" t="s">
        <v>15</v>
      </c>
      <c r="AX58" s="221" t="s">
        <v>321</v>
      </c>
      <c r="AY58" s="148" t="s">
        <v>36</v>
      </c>
      <c r="AZ58" s="222" t="s">
        <v>15</v>
      </c>
      <c r="BA58" s="221" t="s">
        <v>321</v>
      </c>
      <c r="BB58" s="148" t="s">
        <v>36</v>
      </c>
      <c r="BC58" s="222" t="s">
        <v>15</v>
      </c>
      <c r="BD58" s="221" t="s">
        <v>321</v>
      </c>
      <c r="BE58" s="148" t="s">
        <v>36</v>
      </c>
      <c r="BF58" s="222" t="s">
        <v>15</v>
      </c>
      <c r="BG58" s="221" t="s">
        <v>321</v>
      </c>
      <c r="BH58" s="148" t="s">
        <v>36</v>
      </c>
      <c r="BI58" s="222" t="s">
        <v>15</v>
      </c>
      <c r="BJ58" s="221" t="s">
        <v>321</v>
      </c>
      <c r="BK58" s="148" t="s">
        <v>36</v>
      </c>
      <c r="BL58" s="222" t="s">
        <v>15</v>
      </c>
      <c r="BM58" s="221" t="s">
        <v>321</v>
      </c>
      <c r="BN58" s="148" t="s">
        <v>36</v>
      </c>
      <c r="BO58" s="222" t="s">
        <v>15</v>
      </c>
      <c r="BP58" s="221" t="s">
        <v>321</v>
      </c>
      <c r="BQ58" s="148" t="s">
        <v>36</v>
      </c>
      <c r="BR58" s="222" t="s">
        <v>15</v>
      </c>
      <c r="BS58" s="221" t="s">
        <v>321</v>
      </c>
      <c r="BT58" s="148" t="s">
        <v>36</v>
      </c>
      <c r="BU58" s="222" t="s">
        <v>15</v>
      </c>
      <c r="BV58" s="221" t="s">
        <v>321</v>
      </c>
      <c r="BW58" s="148" t="s">
        <v>36</v>
      </c>
      <c r="BX58" s="222" t="s">
        <v>15</v>
      </c>
      <c r="BY58" s="221" t="s">
        <v>321</v>
      </c>
      <c r="BZ58" s="148" t="s">
        <v>36</v>
      </c>
      <c r="CA58" s="222" t="s">
        <v>15</v>
      </c>
      <c r="CB58" s="221">
        <f>PSD_S1311!CB58</f>
        <v>1947.16</v>
      </c>
      <c r="CC58" s="224" t="s">
        <v>307</v>
      </c>
      <c r="CD58" s="222" t="s">
        <v>15</v>
      </c>
      <c r="CE58" s="221" t="s">
        <v>321</v>
      </c>
      <c r="CF58" s="148" t="s">
        <v>36</v>
      </c>
      <c r="CG58" s="222" t="s">
        <v>15</v>
      </c>
      <c r="CH58" s="221" t="s">
        <v>321</v>
      </c>
      <c r="CI58" s="148" t="s">
        <v>36</v>
      </c>
      <c r="CJ58" s="222" t="s">
        <v>15</v>
      </c>
      <c r="CK58" s="221" t="s">
        <v>321</v>
      </c>
      <c r="CL58" s="148" t="s">
        <v>36</v>
      </c>
      <c r="CM58" s="222" t="s">
        <v>15</v>
      </c>
      <c r="CN58" s="221" t="s">
        <v>321</v>
      </c>
      <c r="CO58" s="148" t="s">
        <v>36</v>
      </c>
      <c r="CP58" s="222" t="s">
        <v>15</v>
      </c>
      <c r="CQ58" s="221">
        <f>PSD_S1311!CQ58</f>
        <v>7080.9</v>
      </c>
      <c r="CR58" s="83" t="s">
        <v>307</v>
      </c>
      <c r="CS58" s="84" t="s">
        <v>15</v>
      </c>
    </row>
    <row r="59" spans="1:97" ht="12" customHeight="1" x14ac:dyDescent="0.2">
      <c r="A59" s="81" t="s">
        <v>243</v>
      </c>
      <c r="B59" s="221" t="s">
        <v>321</v>
      </c>
      <c r="C59" s="148" t="s">
        <v>36</v>
      </c>
      <c r="D59" s="222" t="s">
        <v>15</v>
      </c>
      <c r="E59" s="221" t="s">
        <v>321</v>
      </c>
      <c r="F59" s="148" t="s">
        <v>36</v>
      </c>
      <c r="G59" s="222" t="s">
        <v>15</v>
      </c>
      <c r="H59" s="221" t="s">
        <v>321</v>
      </c>
      <c r="I59" s="148" t="s">
        <v>36</v>
      </c>
      <c r="J59" s="222" t="s">
        <v>15</v>
      </c>
      <c r="K59" s="221" t="s">
        <v>321</v>
      </c>
      <c r="L59" s="148" t="s">
        <v>36</v>
      </c>
      <c r="M59" s="222" t="s">
        <v>15</v>
      </c>
      <c r="N59" s="221" t="s">
        <v>321</v>
      </c>
      <c r="O59" s="148" t="s">
        <v>36</v>
      </c>
      <c r="P59" s="222" t="s">
        <v>15</v>
      </c>
      <c r="Q59" s="221">
        <f>PSD_S1311!Q59</f>
        <v>1796.58</v>
      </c>
      <c r="R59" s="224" t="s">
        <v>307</v>
      </c>
      <c r="S59" s="222" t="s">
        <v>15</v>
      </c>
      <c r="T59" s="221" t="s">
        <v>321</v>
      </c>
      <c r="U59" s="148" t="s">
        <v>36</v>
      </c>
      <c r="V59" s="222" t="s">
        <v>15</v>
      </c>
      <c r="W59" s="221" t="s">
        <v>321</v>
      </c>
      <c r="X59" s="148" t="s">
        <v>36</v>
      </c>
      <c r="Y59" s="222" t="s">
        <v>15</v>
      </c>
      <c r="Z59" s="221" t="s">
        <v>321</v>
      </c>
      <c r="AA59" s="148" t="s">
        <v>36</v>
      </c>
      <c r="AB59" s="222" t="s">
        <v>15</v>
      </c>
      <c r="AC59" s="221" t="s">
        <v>321</v>
      </c>
      <c r="AD59" s="148" t="s">
        <v>36</v>
      </c>
      <c r="AE59" s="222" t="s">
        <v>15</v>
      </c>
      <c r="AF59" s="221" t="s">
        <v>321</v>
      </c>
      <c r="AG59" s="148" t="s">
        <v>36</v>
      </c>
      <c r="AH59" s="222" t="s">
        <v>15</v>
      </c>
      <c r="AI59" s="221" t="s">
        <v>321</v>
      </c>
      <c r="AJ59" s="148" t="s">
        <v>36</v>
      </c>
      <c r="AK59" s="222" t="s">
        <v>15</v>
      </c>
      <c r="AL59" s="221" t="s">
        <v>321</v>
      </c>
      <c r="AM59" s="148" t="s">
        <v>36</v>
      </c>
      <c r="AN59" s="222" t="s">
        <v>15</v>
      </c>
      <c r="AO59" s="221" t="s">
        <v>321</v>
      </c>
      <c r="AP59" s="148" t="s">
        <v>36</v>
      </c>
      <c r="AQ59" s="222" t="s">
        <v>15</v>
      </c>
      <c r="AR59" s="221" t="s">
        <v>321</v>
      </c>
      <c r="AS59" s="148" t="s">
        <v>36</v>
      </c>
      <c r="AT59" s="222" t="s">
        <v>15</v>
      </c>
      <c r="AU59" s="221" t="s">
        <v>321</v>
      </c>
      <c r="AV59" s="148" t="s">
        <v>36</v>
      </c>
      <c r="AW59" s="222" t="s">
        <v>15</v>
      </c>
      <c r="AX59" s="221" t="s">
        <v>321</v>
      </c>
      <c r="AY59" s="148" t="s">
        <v>36</v>
      </c>
      <c r="AZ59" s="222" t="s">
        <v>15</v>
      </c>
      <c r="BA59" s="221" t="s">
        <v>321</v>
      </c>
      <c r="BB59" s="148" t="s">
        <v>36</v>
      </c>
      <c r="BC59" s="222" t="s">
        <v>15</v>
      </c>
      <c r="BD59" s="221" t="s">
        <v>321</v>
      </c>
      <c r="BE59" s="148" t="s">
        <v>36</v>
      </c>
      <c r="BF59" s="222" t="s">
        <v>15</v>
      </c>
      <c r="BG59" s="221" t="s">
        <v>321</v>
      </c>
      <c r="BH59" s="148" t="s">
        <v>36</v>
      </c>
      <c r="BI59" s="222" t="s">
        <v>15</v>
      </c>
      <c r="BJ59" s="221" t="s">
        <v>321</v>
      </c>
      <c r="BK59" s="148" t="s">
        <v>36</v>
      </c>
      <c r="BL59" s="222" t="s">
        <v>15</v>
      </c>
      <c r="BM59" s="221" t="s">
        <v>321</v>
      </c>
      <c r="BN59" s="148" t="s">
        <v>36</v>
      </c>
      <c r="BO59" s="222" t="s">
        <v>15</v>
      </c>
      <c r="BP59" s="221" t="s">
        <v>321</v>
      </c>
      <c r="BQ59" s="148" t="s">
        <v>36</v>
      </c>
      <c r="BR59" s="222" t="s">
        <v>15</v>
      </c>
      <c r="BS59" s="221" t="s">
        <v>321</v>
      </c>
      <c r="BT59" s="148" t="s">
        <v>36</v>
      </c>
      <c r="BU59" s="222" t="s">
        <v>15</v>
      </c>
      <c r="BV59" s="221" t="s">
        <v>321</v>
      </c>
      <c r="BW59" s="148" t="s">
        <v>36</v>
      </c>
      <c r="BX59" s="222" t="s">
        <v>15</v>
      </c>
      <c r="BY59" s="221" t="s">
        <v>321</v>
      </c>
      <c r="BZ59" s="148" t="s">
        <v>36</v>
      </c>
      <c r="CA59" s="222" t="s">
        <v>15</v>
      </c>
      <c r="CB59" s="221">
        <f>PSD_S1311!CB59</f>
        <v>1796.58</v>
      </c>
      <c r="CC59" s="224" t="s">
        <v>307</v>
      </c>
      <c r="CD59" s="222" t="s">
        <v>15</v>
      </c>
      <c r="CE59" s="221" t="s">
        <v>321</v>
      </c>
      <c r="CF59" s="148" t="s">
        <v>36</v>
      </c>
      <c r="CG59" s="222" t="s">
        <v>15</v>
      </c>
      <c r="CH59" s="221" t="s">
        <v>321</v>
      </c>
      <c r="CI59" s="148" t="s">
        <v>36</v>
      </c>
      <c r="CJ59" s="222" t="s">
        <v>15</v>
      </c>
      <c r="CK59" s="221" t="s">
        <v>321</v>
      </c>
      <c r="CL59" s="148" t="s">
        <v>36</v>
      </c>
      <c r="CM59" s="222" t="s">
        <v>15</v>
      </c>
      <c r="CN59" s="221" t="s">
        <v>321</v>
      </c>
      <c r="CO59" s="148" t="s">
        <v>36</v>
      </c>
      <c r="CP59" s="222" t="s">
        <v>15</v>
      </c>
      <c r="CQ59" s="221">
        <f>PSD_S1311!CQ59</f>
        <v>7263.3</v>
      </c>
      <c r="CR59" s="83" t="s">
        <v>307</v>
      </c>
      <c r="CS59" s="84" t="s">
        <v>15</v>
      </c>
    </row>
    <row r="60" spans="1:97" ht="12" customHeight="1" x14ac:dyDescent="0.2">
      <c r="A60" s="81" t="s">
        <v>244</v>
      </c>
      <c r="B60" s="221" t="s">
        <v>321</v>
      </c>
      <c r="C60" s="148" t="s">
        <v>36</v>
      </c>
      <c r="D60" s="222" t="s">
        <v>15</v>
      </c>
      <c r="E60" s="221" t="s">
        <v>321</v>
      </c>
      <c r="F60" s="148" t="s">
        <v>36</v>
      </c>
      <c r="G60" s="222" t="s">
        <v>15</v>
      </c>
      <c r="H60" s="221" t="s">
        <v>321</v>
      </c>
      <c r="I60" s="148" t="s">
        <v>36</v>
      </c>
      <c r="J60" s="222" t="s">
        <v>15</v>
      </c>
      <c r="K60" s="221" t="s">
        <v>321</v>
      </c>
      <c r="L60" s="148" t="s">
        <v>36</v>
      </c>
      <c r="M60" s="222" t="s">
        <v>15</v>
      </c>
      <c r="N60" s="221" t="s">
        <v>321</v>
      </c>
      <c r="O60" s="148" t="s">
        <v>36</v>
      </c>
      <c r="P60" s="222" t="s">
        <v>15</v>
      </c>
      <c r="Q60" s="221">
        <f>PSD_S1311!Q60</f>
        <v>995.98</v>
      </c>
      <c r="R60" s="224" t="s">
        <v>307</v>
      </c>
      <c r="S60" s="222" t="s">
        <v>15</v>
      </c>
      <c r="T60" s="221" t="s">
        <v>321</v>
      </c>
      <c r="U60" s="148" t="s">
        <v>36</v>
      </c>
      <c r="V60" s="222" t="s">
        <v>15</v>
      </c>
      <c r="W60" s="221" t="s">
        <v>321</v>
      </c>
      <c r="X60" s="148" t="s">
        <v>36</v>
      </c>
      <c r="Y60" s="222" t="s">
        <v>15</v>
      </c>
      <c r="Z60" s="221" t="s">
        <v>321</v>
      </c>
      <c r="AA60" s="148" t="s">
        <v>36</v>
      </c>
      <c r="AB60" s="222" t="s">
        <v>15</v>
      </c>
      <c r="AC60" s="221" t="s">
        <v>321</v>
      </c>
      <c r="AD60" s="148" t="s">
        <v>36</v>
      </c>
      <c r="AE60" s="222" t="s">
        <v>15</v>
      </c>
      <c r="AF60" s="221" t="s">
        <v>321</v>
      </c>
      <c r="AG60" s="148" t="s">
        <v>36</v>
      </c>
      <c r="AH60" s="222" t="s">
        <v>15</v>
      </c>
      <c r="AI60" s="221" t="s">
        <v>321</v>
      </c>
      <c r="AJ60" s="148" t="s">
        <v>36</v>
      </c>
      <c r="AK60" s="222" t="s">
        <v>15</v>
      </c>
      <c r="AL60" s="221" t="s">
        <v>321</v>
      </c>
      <c r="AM60" s="148" t="s">
        <v>36</v>
      </c>
      <c r="AN60" s="222" t="s">
        <v>15</v>
      </c>
      <c r="AO60" s="221" t="s">
        <v>321</v>
      </c>
      <c r="AP60" s="148" t="s">
        <v>36</v>
      </c>
      <c r="AQ60" s="222" t="s">
        <v>15</v>
      </c>
      <c r="AR60" s="221" t="s">
        <v>321</v>
      </c>
      <c r="AS60" s="148" t="s">
        <v>36</v>
      </c>
      <c r="AT60" s="222" t="s">
        <v>15</v>
      </c>
      <c r="AU60" s="221" t="s">
        <v>321</v>
      </c>
      <c r="AV60" s="148" t="s">
        <v>36</v>
      </c>
      <c r="AW60" s="222" t="s">
        <v>15</v>
      </c>
      <c r="AX60" s="221" t="s">
        <v>321</v>
      </c>
      <c r="AY60" s="148" t="s">
        <v>36</v>
      </c>
      <c r="AZ60" s="222" t="s">
        <v>15</v>
      </c>
      <c r="BA60" s="221" t="s">
        <v>321</v>
      </c>
      <c r="BB60" s="148" t="s">
        <v>36</v>
      </c>
      <c r="BC60" s="222" t="s">
        <v>15</v>
      </c>
      <c r="BD60" s="221" t="s">
        <v>321</v>
      </c>
      <c r="BE60" s="148" t="s">
        <v>36</v>
      </c>
      <c r="BF60" s="222" t="s">
        <v>15</v>
      </c>
      <c r="BG60" s="221" t="s">
        <v>321</v>
      </c>
      <c r="BH60" s="148" t="s">
        <v>36</v>
      </c>
      <c r="BI60" s="222" t="s">
        <v>15</v>
      </c>
      <c r="BJ60" s="221" t="s">
        <v>321</v>
      </c>
      <c r="BK60" s="148" t="s">
        <v>36</v>
      </c>
      <c r="BL60" s="222" t="s">
        <v>15</v>
      </c>
      <c r="BM60" s="221" t="s">
        <v>321</v>
      </c>
      <c r="BN60" s="148" t="s">
        <v>36</v>
      </c>
      <c r="BO60" s="222" t="s">
        <v>15</v>
      </c>
      <c r="BP60" s="221" t="s">
        <v>321</v>
      </c>
      <c r="BQ60" s="148" t="s">
        <v>36</v>
      </c>
      <c r="BR60" s="222" t="s">
        <v>15</v>
      </c>
      <c r="BS60" s="221" t="s">
        <v>321</v>
      </c>
      <c r="BT60" s="148" t="s">
        <v>36</v>
      </c>
      <c r="BU60" s="222" t="s">
        <v>15</v>
      </c>
      <c r="BV60" s="221" t="s">
        <v>321</v>
      </c>
      <c r="BW60" s="148" t="s">
        <v>36</v>
      </c>
      <c r="BX60" s="222" t="s">
        <v>15</v>
      </c>
      <c r="BY60" s="221" t="s">
        <v>321</v>
      </c>
      <c r="BZ60" s="148" t="s">
        <v>36</v>
      </c>
      <c r="CA60" s="222" t="s">
        <v>15</v>
      </c>
      <c r="CB60" s="221">
        <f>PSD_S1311!CB60</f>
        <v>995.98</v>
      </c>
      <c r="CC60" s="224" t="s">
        <v>307</v>
      </c>
      <c r="CD60" s="222" t="s">
        <v>15</v>
      </c>
      <c r="CE60" s="221" t="s">
        <v>321</v>
      </c>
      <c r="CF60" s="148" t="s">
        <v>36</v>
      </c>
      <c r="CG60" s="222" t="s">
        <v>15</v>
      </c>
      <c r="CH60" s="221" t="s">
        <v>321</v>
      </c>
      <c r="CI60" s="148" t="s">
        <v>36</v>
      </c>
      <c r="CJ60" s="222" t="s">
        <v>15</v>
      </c>
      <c r="CK60" s="221" t="s">
        <v>321</v>
      </c>
      <c r="CL60" s="148" t="s">
        <v>36</v>
      </c>
      <c r="CM60" s="222" t="s">
        <v>15</v>
      </c>
      <c r="CN60" s="221" t="s">
        <v>321</v>
      </c>
      <c r="CO60" s="148" t="s">
        <v>36</v>
      </c>
      <c r="CP60" s="222" t="s">
        <v>15</v>
      </c>
      <c r="CQ60" s="221">
        <f>PSD_S1311!CQ60</f>
        <v>6678.99</v>
      </c>
      <c r="CR60" s="83" t="s">
        <v>307</v>
      </c>
      <c r="CS60" s="84" t="s">
        <v>15</v>
      </c>
    </row>
    <row r="61" spans="1:97" ht="12" customHeight="1" x14ac:dyDescent="0.2">
      <c r="A61" s="81" t="s">
        <v>245</v>
      </c>
      <c r="B61" s="221" t="s">
        <v>321</v>
      </c>
      <c r="C61" s="148" t="s">
        <v>36</v>
      </c>
      <c r="D61" s="222" t="s">
        <v>15</v>
      </c>
      <c r="E61" s="221" t="s">
        <v>321</v>
      </c>
      <c r="F61" s="148" t="s">
        <v>36</v>
      </c>
      <c r="G61" s="222" t="s">
        <v>15</v>
      </c>
      <c r="H61" s="221" t="s">
        <v>321</v>
      </c>
      <c r="I61" s="148" t="s">
        <v>36</v>
      </c>
      <c r="J61" s="222" t="s">
        <v>15</v>
      </c>
      <c r="K61" s="221" t="s">
        <v>321</v>
      </c>
      <c r="L61" s="148" t="s">
        <v>36</v>
      </c>
      <c r="M61" s="222" t="s">
        <v>15</v>
      </c>
      <c r="N61" s="221" t="s">
        <v>321</v>
      </c>
      <c r="O61" s="148" t="s">
        <v>36</v>
      </c>
      <c r="P61" s="222" t="s">
        <v>15</v>
      </c>
      <c r="Q61" s="221">
        <f>PSD_S1311!Q61</f>
        <v>3745.36</v>
      </c>
      <c r="R61" s="224" t="s">
        <v>307</v>
      </c>
      <c r="S61" s="222" t="s">
        <v>15</v>
      </c>
      <c r="T61" s="221" t="s">
        <v>321</v>
      </c>
      <c r="U61" s="148" t="s">
        <v>36</v>
      </c>
      <c r="V61" s="222" t="s">
        <v>15</v>
      </c>
      <c r="W61" s="221" t="s">
        <v>321</v>
      </c>
      <c r="X61" s="148" t="s">
        <v>36</v>
      </c>
      <c r="Y61" s="222" t="s">
        <v>15</v>
      </c>
      <c r="Z61" s="221" t="s">
        <v>321</v>
      </c>
      <c r="AA61" s="148" t="s">
        <v>36</v>
      </c>
      <c r="AB61" s="222" t="s">
        <v>15</v>
      </c>
      <c r="AC61" s="221" t="s">
        <v>321</v>
      </c>
      <c r="AD61" s="148" t="s">
        <v>36</v>
      </c>
      <c r="AE61" s="222" t="s">
        <v>15</v>
      </c>
      <c r="AF61" s="221" t="s">
        <v>321</v>
      </c>
      <c r="AG61" s="148" t="s">
        <v>36</v>
      </c>
      <c r="AH61" s="222" t="s">
        <v>15</v>
      </c>
      <c r="AI61" s="221" t="s">
        <v>321</v>
      </c>
      <c r="AJ61" s="148" t="s">
        <v>36</v>
      </c>
      <c r="AK61" s="222" t="s">
        <v>15</v>
      </c>
      <c r="AL61" s="221" t="s">
        <v>321</v>
      </c>
      <c r="AM61" s="148" t="s">
        <v>36</v>
      </c>
      <c r="AN61" s="222" t="s">
        <v>15</v>
      </c>
      <c r="AO61" s="221" t="s">
        <v>321</v>
      </c>
      <c r="AP61" s="148" t="s">
        <v>36</v>
      </c>
      <c r="AQ61" s="222" t="s">
        <v>15</v>
      </c>
      <c r="AR61" s="221" t="s">
        <v>321</v>
      </c>
      <c r="AS61" s="148" t="s">
        <v>36</v>
      </c>
      <c r="AT61" s="222" t="s">
        <v>15</v>
      </c>
      <c r="AU61" s="221" t="s">
        <v>321</v>
      </c>
      <c r="AV61" s="148" t="s">
        <v>36</v>
      </c>
      <c r="AW61" s="222" t="s">
        <v>15</v>
      </c>
      <c r="AX61" s="221" t="s">
        <v>321</v>
      </c>
      <c r="AY61" s="148" t="s">
        <v>36</v>
      </c>
      <c r="AZ61" s="222" t="s">
        <v>15</v>
      </c>
      <c r="BA61" s="221" t="s">
        <v>321</v>
      </c>
      <c r="BB61" s="148" t="s">
        <v>36</v>
      </c>
      <c r="BC61" s="222" t="s">
        <v>15</v>
      </c>
      <c r="BD61" s="221" t="s">
        <v>321</v>
      </c>
      <c r="BE61" s="148" t="s">
        <v>36</v>
      </c>
      <c r="BF61" s="222" t="s">
        <v>15</v>
      </c>
      <c r="BG61" s="221" t="s">
        <v>321</v>
      </c>
      <c r="BH61" s="148" t="s">
        <v>36</v>
      </c>
      <c r="BI61" s="222" t="s">
        <v>15</v>
      </c>
      <c r="BJ61" s="221" t="s">
        <v>321</v>
      </c>
      <c r="BK61" s="148" t="s">
        <v>36</v>
      </c>
      <c r="BL61" s="222" t="s">
        <v>15</v>
      </c>
      <c r="BM61" s="221" t="s">
        <v>321</v>
      </c>
      <c r="BN61" s="148" t="s">
        <v>36</v>
      </c>
      <c r="BO61" s="222" t="s">
        <v>15</v>
      </c>
      <c r="BP61" s="221" t="s">
        <v>321</v>
      </c>
      <c r="BQ61" s="148" t="s">
        <v>36</v>
      </c>
      <c r="BR61" s="222" t="s">
        <v>15</v>
      </c>
      <c r="BS61" s="221" t="s">
        <v>321</v>
      </c>
      <c r="BT61" s="148" t="s">
        <v>36</v>
      </c>
      <c r="BU61" s="222" t="s">
        <v>15</v>
      </c>
      <c r="BV61" s="221" t="s">
        <v>321</v>
      </c>
      <c r="BW61" s="148" t="s">
        <v>36</v>
      </c>
      <c r="BX61" s="222" t="s">
        <v>15</v>
      </c>
      <c r="BY61" s="221" t="s">
        <v>321</v>
      </c>
      <c r="BZ61" s="148" t="s">
        <v>36</v>
      </c>
      <c r="CA61" s="222" t="s">
        <v>15</v>
      </c>
      <c r="CB61" s="221">
        <f>PSD_S1311!CB61</f>
        <v>3745.36</v>
      </c>
      <c r="CC61" s="224" t="s">
        <v>307</v>
      </c>
      <c r="CD61" s="222" t="s">
        <v>15</v>
      </c>
      <c r="CE61" s="221" t="s">
        <v>321</v>
      </c>
      <c r="CF61" s="148" t="s">
        <v>36</v>
      </c>
      <c r="CG61" s="222" t="s">
        <v>15</v>
      </c>
      <c r="CH61" s="221" t="s">
        <v>321</v>
      </c>
      <c r="CI61" s="148" t="s">
        <v>36</v>
      </c>
      <c r="CJ61" s="222" t="s">
        <v>15</v>
      </c>
      <c r="CK61" s="221" t="s">
        <v>321</v>
      </c>
      <c r="CL61" s="148" t="s">
        <v>36</v>
      </c>
      <c r="CM61" s="222" t="s">
        <v>15</v>
      </c>
      <c r="CN61" s="221" t="s">
        <v>321</v>
      </c>
      <c r="CO61" s="148" t="s">
        <v>36</v>
      </c>
      <c r="CP61" s="222" t="s">
        <v>15</v>
      </c>
      <c r="CQ61" s="221">
        <f>PSD_S1311!CQ61</f>
        <v>7344.4</v>
      </c>
      <c r="CR61" s="83" t="s">
        <v>307</v>
      </c>
      <c r="CS61" s="84" t="s">
        <v>15</v>
      </c>
    </row>
    <row r="62" spans="1:97" ht="12" customHeight="1" x14ac:dyDescent="0.2">
      <c r="A62" s="81" t="s">
        <v>246</v>
      </c>
      <c r="B62" s="221" t="s">
        <v>321</v>
      </c>
      <c r="C62" s="148" t="s">
        <v>36</v>
      </c>
      <c r="D62" s="222" t="s">
        <v>15</v>
      </c>
      <c r="E62" s="221" t="s">
        <v>321</v>
      </c>
      <c r="F62" s="148" t="s">
        <v>36</v>
      </c>
      <c r="G62" s="222" t="s">
        <v>15</v>
      </c>
      <c r="H62" s="221" t="s">
        <v>321</v>
      </c>
      <c r="I62" s="148" t="s">
        <v>36</v>
      </c>
      <c r="J62" s="222" t="s">
        <v>15</v>
      </c>
      <c r="K62" s="221" t="s">
        <v>321</v>
      </c>
      <c r="L62" s="148" t="s">
        <v>36</v>
      </c>
      <c r="M62" s="222" t="s">
        <v>15</v>
      </c>
      <c r="N62" s="221" t="s">
        <v>321</v>
      </c>
      <c r="O62" s="148" t="s">
        <v>36</v>
      </c>
      <c r="P62" s="222" t="s">
        <v>15</v>
      </c>
      <c r="Q62" s="221">
        <f>PSD_S1311!Q62</f>
        <v>3395.36</v>
      </c>
      <c r="R62" s="224" t="s">
        <v>307</v>
      </c>
      <c r="S62" s="222" t="s">
        <v>15</v>
      </c>
      <c r="T62" s="221" t="s">
        <v>321</v>
      </c>
      <c r="U62" s="148" t="s">
        <v>36</v>
      </c>
      <c r="V62" s="222" t="s">
        <v>15</v>
      </c>
      <c r="W62" s="221" t="s">
        <v>321</v>
      </c>
      <c r="X62" s="148" t="s">
        <v>36</v>
      </c>
      <c r="Y62" s="222" t="s">
        <v>15</v>
      </c>
      <c r="Z62" s="221" t="s">
        <v>321</v>
      </c>
      <c r="AA62" s="148" t="s">
        <v>36</v>
      </c>
      <c r="AB62" s="222" t="s">
        <v>15</v>
      </c>
      <c r="AC62" s="221" t="s">
        <v>321</v>
      </c>
      <c r="AD62" s="148" t="s">
        <v>36</v>
      </c>
      <c r="AE62" s="222" t="s">
        <v>15</v>
      </c>
      <c r="AF62" s="221" t="s">
        <v>321</v>
      </c>
      <c r="AG62" s="148" t="s">
        <v>36</v>
      </c>
      <c r="AH62" s="222" t="s">
        <v>15</v>
      </c>
      <c r="AI62" s="221" t="s">
        <v>321</v>
      </c>
      <c r="AJ62" s="148" t="s">
        <v>36</v>
      </c>
      <c r="AK62" s="222" t="s">
        <v>15</v>
      </c>
      <c r="AL62" s="221" t="s">
        <v>321</v>
      </c>
      <c r="AM62" s="148" t="s">
        <v>36</v>
      </c>
      <c r="AN62" s="222" t="s">
        <v>15</v>
      </c>
      <c r="AO62" s="221" t="s">
        <v>321</v>
      </c>
      <c r="AP62" s="148" t="s">
        <v>36</v>
      </c>
      <c r="AQ62" s="222" t="s">
        <v>15</v>
      </c>
      <c r="AR62" s="221" t="s">
        <v>321</v>
      </c>
      <c r="AS62" s="148" t="s">
        <v>36</v>
      </c>
      <c r="AT62" s="222" t="s">
        <v>15</v>
      </c>
      <c r="AU62" s="221" t="s">
        <v>321</v>
      </c>
      <c r="AV62" s="148" t="s">
        <v>36</v>
      </c>
      <c r="AW62" s="222" t="s">
        <v>15</v>
      </c>
      <c r="AX62" s="221" t="s">
        <v>321</v>
      </c>
      <c r="AY62" s="148" t="s">
        <v>36</v>
      </c>
      <c r="AZ62" s="222" t="s">
        <v>15</v>
      </c>
      <c r="BA62" s="221" t="s">
        <v>321</v>
      </c>
      <c r="BB62" s="148" t="s">
        <v>36</v>
      </c>
      <c r="BC62" s="222" t="s">
        <v>15</v>
      </c>
      <c r="BD62" s="221" t="s">
        <v>321</v>
      </c>
      <c r="BE62" s="148" t="s">
        <v>36</v>
      </c>
      <c r="BF62" s="222" t="s">
        <v>15</v>
      </c>
      <c r="BG62" s="221" t="s">
        <v>321</v>
      </c>
      <c r="BH62" s="148" t="s">
        <v>36</v>
      </c>
      <c r="BI62" s="222" t="s">
        <v>15</v>
      </c>
      <c r="BJ62" s="221" t="s">
        <v>321</v>
      </c>
      <c r="BK62" s="148" t="s">
        <v>36</v>
      </c>
      <c r="BL62" s="222" t="s">
        <v>15</v>
      </c>
      <c r="BM62" s="221" t="s">
        <v>321</v>
      </c>
      <c r="BN62" s="148" t="s">
        <v>36</v>
      </c>
      <c r="BO62" s="222" t="s">
        <v>15</v>
      </c>
      <c r="BP62" s="221" t="s">
        <v>321</v>
      </c>
      <c r="BQ62" s="148" t="s">
        <v>36</v>
      </c>
      <c r="BR62" s="222" t="s">
        <v>15</v>
      </c>
      <c r="BS62" s="221" t="s">
        <v>321</v>
      </c>
      <c r="BT62" s="148" t="s">
        <v>36</v>
      </c>
      <c r="BU62" s="222" t="s">
        <v>15</v>
      </c>
      <c r="BV62" s="221" t="s">
        <v>321</v>
      </c>
      <c r="BW62" s="148" t="s">
        <v>36</v>
      </c>
      <c r="BX62" s="222" t="s">
        <v>15</v>
      </c>
      <c r="BY62" s="221" t="s">
        <v>321</v>
      </c>
      <c r="BZ62" s="148" t="s">
        <v>36</v>
      </c>
      <c r="CA62" s="222" t="s">
        <v>15</v>
      </c>
      <c r="CB62" s="221">
        <f>PSD_S1311!CB62</f>
        <v>3395.36</v>
      </c>
      <c r="CC62" s="224" t="s">
        <v>307</v>
      </c>
      <c r="CD62" s="222" t="s">
        <v>15</v>
      </c>
      <c r="CE62" s="221" t="s">
        <v>321</v>
      </c>
      <c r="CF62" s="148" t="s">
        <v>36</v>
      </c>
      <c r="CG62" s="222" t="s">
        <v>15</v>
      </c>
      <c r="CH62" s="221" t="s">
        <v>321</v>
      </c>
      <c r="CI62" s="148" t="s">
        <v>36</v>
      </c>
      <c r="CJ62" s="222" t="s">
        <v>15</v>
      </c>
      <c r="CK62" s="221" t="s">
        <v>321</v>
      </c>
      <c r="CL62" s="148" t="s">
        <v>36</v>
      </c>
      <c r="CM62" s="222" t="s">
        <v>15</v>
      </c>
      <c r="CN62" s="221" t="s">
        <v>321</v>
      </c>
      <c r="CO62" s="148" t="s">
        <v>36</v>
      </c>
      <c r="CP62" s="222" t="s">
        <v>15</v>
      </c>
      <c r="CQ62" s="221">
        <f>PSD_S1311!CQ62</f>
        <v>8562.2999999999993</v>
      </c>
      <c r="CR62" s="83" t="s">
        <v>307</v>
      </c>
      <c r="CS62" s="84" t="s">
        <v>15</v>
      </c>
    </row>
    <row r="63" spans="1:97" ht="12" customHeight="1" x14ac:dyDescent="0.2">
      <c r="A63" s="81" t="s">
        <v>247</v>
      </c>
      <c r="B63" s="221" t="s">
        <v>321</v>
      </c>
      <c r="C63" s="148" t="s">
        <v>36</v>
      </c>
      <c r="D63" s="222" t="s">
        <v>15</v>
      </c>
      <c r="E63" s="221" t="s">
        <v>321</v>
      </c>
      <c r="F63" s="148" t="s">
        <v>36</v>
      </c>
      <c r="G63" s="222" t="s">
        <v>15</v>
      </c>
      <c r="H63" s="221" t="s">
        <v>321</v>
      </c>
      <c r="I63" s="148" t="s">
        <v>36</v>
      </c>
      <c r="J63" s="222" t="s">
        <v>15</v>
      </c>
      <c r="K63" s="221" t="s">
        <v>321</v>
      </c>
      <c r="L63" s="148" t="s">
        <v>36</v>
      </c>
      <c r="M63" s="222" t="s">
        <v>15</v>
      </c>
      <c r="N63" s="221" t="s">
        <v>321</v>
      </c>
      <c r="O63" s="148" t="s">
        <v>36</v>
      </c>
      <c r="P63" s="222" t="s">
        <v>15</v>
      </c>
      <c r="Q63" s="221">
        <f>PSD_S1311!Q63</f>
        <v>3245.32</v>
      </c>
      <c r="R63" s="224" t="s">
        <v>307</v>
      </c>
      <c r="S63" s="222" t="s">
        <v>15</v>
      </c>
      <c r="T63" s="221" t="s">
        <v>321</v>
      </c>
      <c r="U63" s="148" t="s">
        <v>36</v>
      </c>
      <c r="V63" s="222" t="s">
        <v>15</v>
      </c>
      <c r="W63" s="221" t="s">
        <v>321</v>
      </c>
      <c r="X63" s="148" t="s">
        <v>36</v>
      </c>
      <c r="Y63" s="222" t="s">
        <v>15</v>
      </c>
      <c r="Z63" s="221" t="s">
        <v>321</v>
      </c>
      <c r="AA63" s="148" t="s">
        <v>36</v>
      </c>
      <c r="AB63" s="222" t="s">
        <v>15</v>
      </c>
      <c r="AC63" s="221" t="s">
        <v>321</v>
      </c>
      <c r="AD63" s="148" t="s">
        <v>36</v>
      </c>
      <c r="AE63" s="222" t="s">
        <v>15</v>
      </c>
      <c r="AF63" s="221" t="s">
        <v>321</v>
      </c>
      <c r="AG63" s="148" t="s">
        <v>36</v>
      </c>
      <c r="AH63" s="222" t="s">
        <v>15</v>
      </c>
      <c r="AI63" s="221" t="s">
        <v>321</v>
      </c>
      <c r="AJ63" s="148" t="s">
        <v>36</v>
      </c>
      <c r="AK63" s="222" t="s">
        <v>15</v>
      </c>
      <c r="AL63" s="221" t="s">
        <v>321</v>
      </c>
      <c r="AM63" s="148" t="s">
        <v>36</v>
      </c>
      <c r="AN63" s="222" t="s">
        <v>15</v>
      </c>
      <c r="AO63" s="221" t="s">
        <v>321</v>
      </c>
      <c r="AP63" s="148" t="s">
        <v>36</v>
      </c>
      <c r="AQ63" s="222" t="s">
        <v>15</v>
      </c>
      <c r="AR63" s="221" t="s">
        <v>321</v>
      </c>
      <c r="AS63" s="148" t="s">
        <v>36</v>
      </c>
      <c r="AT63" s="222" t="s">
        <v>15</v>
      </c>
      <c r="AU63" s="221" t="s">
        <v>321</v>
      </c>
      <c r="AV63" s="148" t="s">
        <v>36</v>
      </c>
      <c r="AW63" s="222" t="s">
        <v>15</v>
      </c>
      <c r="AX63" s="221" t="s">
        <v>321</v>
      </c>
      <c r="AY63" s="148" t="s">
        <v>36</v>
      </c>
      <c r="AZ63" s="222" t="s">
        <v>15</v>
      </c>
      <c r="BA63" s="221" t="s">
        <v>321</v>
      </c>
      <c r="BB63" s="148" t="s">
        <v>36</v>
      </c>
      <c r="BC63" s="222" t="s">
        <v>15</v>
      </c>
      <c r="BD63" s="221" t="s">
        <v>321</v>
      </c>
      <c r="BE63" s="148" t="s">
        <v>36</v>
      </c>
      <c r="BF63" s="222" t="s">
        <v>15</v>
      </c>
      <c r="BG63" s="221" t="s">
        <v>321</v>
      </c>
      <c r="BH63" s="148" t="s">
        <v>36</v>
      </c>
      <c r="BI63" s="222" t="s">
        <v>15</v>
      </c>
      <c r="BJ63" s="221" t="s">
        <v>321</v>
      </c>
      <c r="BK63" s="148" t="s">
        <v>36</v>
      </c>
      <c r="BL63" s="222" t="s">
        <v>15</v>
      </c>
      <c r="BM63" s="221" t="s">
        <v>321</v>
      </c>
      <c r="BN63" s="148" t="s">
        <v>36</v>
      </c>
      <c r="BO63" s="222" t="s">
        <v>15</v>
      </c>
      <c r="BP63" s="221" t="s">
        <v>321</v>
      </c>
      <c r="BQ63" s="148" t="s">
        <v>36</v>
      </c>
      <c r="BR63" s="222" t="s">
        <v>15</v>
      </c>
      <c r="BS63" s="221" t="s">
        <v>321</v>
      </c>
      <c r="BT63" s="148" t="s">
        <v>36</v>
      </c>
      <c r="BU63" s="222" t="s">
        <v>15</v>
      </c>
      <c r="BV63" s="221" t="s">
        <v>321</v>
      </c>
      <c r="BW63" s="148" t="s">
        <v>36</v>
      </c>
      <c r="BX63" s="222" t="s">
        <v>15</v>
      </c>
      <c r="BY63" s="221" t="s">
        <v>321</v>
      </c>
      <c r="BZ63" s="148" t="s">
        <v>36</v>
      </c>
      <c r="CA63" s="222" t="s">
        <v>15</v>
      </c>
      <c r="CB63" s="221">
        <f>PSD_S1311!CB63</f>
        <v>3245.32</v>
      </c>
      <c r="CC63" s="224" t="s">
        <v>307</v>
      </c>
      <c r="CD63" s="222" t="s">
        <v>15</v>
      </c>
      <c r="CE63" s="221" t="s">
        <v>321</v>
      </c>
      <c r="CF63" s="148" t="s">
        <v>36</v>
      </c>
      <c r="CG63" s="222" t="s">
        <v>15</v>
      </c>
      <c r="CH63" s="221" t="s">
        <v>321</v>
      </c>
      <c r="CI63" s="148" t="s">
        <v>36</v>
      </c>
      <c r="CJ63" s="222" t="s">
        <v>15</v>
      </c>
      <c r="CK63" s="221" t="s">
        <v>321</v>
      </c>
      <c r="CL63" s="148" t="s">
        <v>36</v>
      </c>
      <c r="CM63" s="222" t="s">
        <v>15</v>
      </c>
      <c r="CN63" s="221" t="s">
        <v>321</v>
      </c>
      <c r="CO63" s="148" t="s">
        <v>36</v>
      </c>
      <c r="CP63" s="222" t="s">
        <v>15</v>
      </c>
      <c r="CQ63" s="221">
        <f>PSD_S1311!CQ63</f>
        <v>10997.73</v>
      </c>
      <c r="CR63" s="83" t="s">
        <v>307</v>
      </c>
      <c r="CS63" s="84" t="s">
        <v>15</v>
      </c>
    </row>
    <row r="64" spans="1:97" ht="12" customHeight="1" x14ac:dyDescent="0.2">
      <c r="A64" s="81" t="s">
        <v>248</v>
      </c>
      <c r="B64" s="221" t="s">
        <v>321</v>
      </c>
      <c r="C64" s="148" t="s">
        <v>36</v>
      </c>
      <c r="D64" s="222" t="s">
        <v>15</v>
      </c>
      <c r="E64" s="221" t="s">
        <v>321</v>
      </c>
      <c r="F64" s="148" t="s">
        <v>36</v>
      </c>
      <c r="G64" s="222" t="s">
        <v>15</v>
      </c>
      <c r="H64" s="221" t="s">
        <v>321</v>
      </c>
      <c r="I64" s="148" t="s">
        <v>36</v>
      </c>
      <c r="J64" s="222" t="s">
        <v>15</v>
      </c>
      <c r="K64" s="221" t="s">
        <v>321</v>
      </c>
      <c r="L64" s="148" t="s">
        <v>36</v>
      </c>
      <c r="M64" s="222" t="s">
        <v>15</v>
      </c>
      <c r="N64" s="221" t="s">
        <v>321</v>
      </c>
      <c r="O64" s="148" t="s">
        <v>36</v>
      </c>
      <c r="P64" s="222" t="s">
        <v>15</v>
      </c>
      <c r="Q64" s="221">
        <f>PSD_S1311!Q64</f>
        <v>1942.32</v>
      </c>
      <c r="R64" s="224" t="s">
        <v>307</v>
      </c>
      <c r="S64" s="222" t="s">
        <v>15</v>
      </c>
      <c r="T64" s="221" t="s">
        <v>321</v>
      </c>
      <c r="U64" s="148" t="s">
        <v>36</v>
      </c>
      <c r="V64" s="222" t="s">
        <v>15</v>
      </c>
      <c r="W64" s="221" t="s">
        <v>321</v>
      </c>
      <c r="X64" s="148" t="s">
        <v>36</v>
      </c>
      <c r="Y64" s="222" t="s">
        <v>15</v>
      </c>
      <c r="Z64" s="221" t="s">
        <v>321</v>
      </c>
      <c r="AA64" s="148" t="s">
        <v>36</v>
      </c>
      <c r="AB64" s="222" t="s">
        <v>15</v>
      </c>
      <c r="AC64" s="221" t="s">
        <v>321</v>
      </c>
      <c r="AD64" s="148" t="s">
        <v>36</v>
      </c>
      <c r="AE64" s="222" t="s">
        <v>15</v>
      </c>
      <c r="AF64" s="221" t="s">
        <v>321</v>
      </c>
      <c r="AG64" s="148" t="s">
        <v>36</v>
      </c>
      <c r="AH64" s="222" t="s">
        <v>15</v>
      </c>
      <c r="AI64" s="221" t="s">
        <v>321</v>
      </c>
      <c r="AJ64" s="148" t="s">
        <v>36</v>
      </c>
      <c r="AK64" s="222" t="s">
        <v>15</v>
      </c>
      <c r="AL64" s="221" t="s">
        <v>321</v>
      </c>
      <c r="AM64" s="148" t="s">
        <v>36</v>
      </c>
      <c r="AN64" s="222" t="s">
        <v>15</v>
      </c>
      <c r="AO64" s="221" t="s">
        <v>321</v>
      </c>
      <c r="AP64" s="148" t="s">
        <v>36</v>
      </c>
      <c r="AQ64" s="222" t="s">
        <v>15</v>
      </c>
      <c r="AR64" s="221" t="s">
        <v>321</v>
      </c>
      <c r="AS64" s="148" t="s">
        <v>36</v>
      </c>
      <c r="AT64" s="222" t="s">
        <v>15</v>
      </c>
      <c r="AU64" s="221" t="s">
        <v>321</v>
      </c>
      <c r="AV64" s="148" t="s">
        <v>36</v>
      </c>
      <c r="AW64" s="222" t="s">
        <v>15</v>
      </c>
      <c r="AX64" s="221" t="s">
        <v>321</v>
      </c>
      <c r="AY64" s="148" t="s">
        <v>36</v>
      </c>
      <c r="AZ64" s="222" t="s">
        <v>15</v>
      </c>
      <c r="BA64" s="221" t="s">
        <v>321</v>
      </c>
      <c r="BB64" s="148" t="s">
        <v>36</v>
      </c>
      <c r="BC64" s="222" t="s">
        <v>15</v>
      </c>
      <c r="BD64" s="221" t="s">
        <v>321</v>
      </c>
      <c r="BE64" s="148" t="s">
        <v>36</v>
      </c>
      <c r="BF64" s="222" t="s">
        <v>15</v>
      </c>
      <c r="BG64" s="221" t="s">
        <v>321</v>
      </c>
      <c r="BH64" s="148" t="s">
        <v>36</v>
      </c>
      <c r="BI64" s="222" t="s">
        <v>15</v>
      </c>
      <c r="BJ64" s="221" t="s">
        <v>321</v>
      </c>
      <c r="BK64" s="148" t="s">
        <v>36</v>
      </c>
      <c r="BL64" s="222" t="s">
        <v>15</v>
      </c>
      <c r="BM64" s="221" t="s">
        <v>321</v>
      </c>
      <c r="BN64" s="148" t="s">
        <v>36</v>
      </c>
      <c r="BO64" s="222" t="s">
        <v>15</v>
      </c>
      <c r="BP64" s="221" t="s">
        <v>321</v>
      </c>
      <c r="BQ64" s="148" t="s">
        <v>36</v>
      </c>
      <c r="BR64" s="222" t="s">
        <v>15</v>
      </c>
      <c r="BS64" s="221" t="s">
        <v>321</v>
      </c>
      <c r="BT64" s="148" t="s">
        <v>36</v>
      </c>
      <c r="BU64" s="222" t="s">
        <v>15</v>
      </c>
      <c r="BV64" s="221" t="s">
        <v>321</v>
      </c>
      <c r="BW64" s="148" t="s">
        <v>36</v>
      </c>
      <c r="BX64" s="222" t="s">
        <v>15</v>
      </c>
      <c r="BY64" s="221" t="s">
        <v>321</v>
      </c>
      <c r="BZ64" s="148" t="s">
        <v>36</v>
      </c>
      <c r="CA64" s="222" t="s">
        <v>15</v>
      </c>
      <c r="CB64" s="221">
        <f>PSD_S1311!CB64</f>
        <v>1942.32</v>
      </c>
      <c r="CC64" s="224" t="s">
        <v>307</v>
      </c>
      <c r="CD64" s="222" t="s">
        <v>15</v>
      </c>
      <c r="CE64" s="221" t="s">
        <v>321</v>
      </c>
      <c r="CF64" s="148" t="s">
        <v>36</v>
      </c>
      <c r="CG64" s="222" t="s">
        <v>15</v>
      </c>
      <c r="CH64" s="221" t="s">
        <v>321</v>
      </c>
      <c r="CI64" s="148" t="s">
        <v>36</v>
      </c>
      <c r="CJ64" s="222" t="s">
        <v>15</v>
      </c>
      <c r="CK64" s="221" t="s">
        <v>321</v>
      </c>
      <c r="CL64" s="148" t="s">
        <v>36</v>
      </c>
      <c r="CM64" s="222" t="s">
        <v>15</v>
      </c>
      <c r="CN64" s="221" t="s">
        <v>321</v>
      </c>
      <c r="CO64" s="148" t="s">
        <v>36</v>
      </c>
      <c r="CP64" s="222" t="s">
        <v>15</v>
      </c>
      <c r="CQ64" s="221">
        <f>PSD_S1311!CQ64</f>
        <v>12235.72</v>
      </c>
      <c r="CR64" s="83" t="s">
        <v>307</v>
      </c>
      <c r="CS64" s="84" t="s">
        <v>15</v>
      </c>
    </row>
    <row r="65" spans="1:97" ht="12" customHeight="1" x14ac:dyDescent="0.2">
      <c r="A65" s="81" t="s">
        <v>249</v>
      </c>
      <c r="B65" s="221" t="s">
        <v>321</v>
      </c>
      <c r="C65" s="148" t="s">
        <v>36</v>
      </c>
      <c r="D65" s="222" t="s">
        <v>15</v>
      </c>
      <c r="E65" s="221" t="s">
        <v>321</v>
      </c>
      <c r="F65" s="148" t="s">
        <v>36</v>
      </c>
      <c r="G65" s="222" t="s">
        <v>15</v>
      </c>
      <c r="H65" s="221" t="s">
        <v>321</v>
      </c>
      <c r="I65" s="148" t="s">
        <v>36</v>
      </c>
      <c r="J65" s="222" t="s">
        <v>15</v>
      </c>
      <c r="K65" s="221" t="s">
        <v>321</v>
      </c>
      <c r="L65" s="148" t="s">
        <v>36</v>
      </c>
      <c r="M65" s="222" t="s">
        <v>15</v>
      </c>
      <c r="N65" s="221" t="s">
        <v>321</v>
      </c>
      <c r="O65" s="148" t="s">
        <v>36</v>
      </c>
      <c r="P65" s="222" t="s">
        <v>15</v>
      </c>
      <c r="Q65" s="221">
        <f>PSD_S1311!Q65</f>
        <v>1219.26</v>
      </c>
      <c r="R65" s="224" t="s">
        <v>307</v>
      </c>
      <c r="S65" s="222" t="s">
        <v>15</v>
      </c>
      <c r="T65" s="221" t="s">
        <v>321</v>
      </c>
      <c r="U65" s="148" t="s">
        <v>36</v>
      </c>
      <c r="V65" s="222" t="s">
        <v>15</v>
      </c>
      <c r="W65" s="221" t="s">
        <v>321</v>
      </c>
      <c r="X65" s="148" t="s">
        <v>36</v>
      </c>
      <c r="Y65" s="222" t="s">
        <v>15</v>
      </c>
      <c r="Z65" s="221" t="s">
        <v>321</v>
      </c>
      <c r="AA65" s="148" t="s">
        <v>36</v>
      </c>
      <c r="AB65" s="222" t="s">
        <v>15</v>
      </c>
      <c r="AC65" s="221" t="s">
        <v>321</v>
      </c>
      <c r="AD65" s="148" t="s">
        <v>36</v>
      </c>
      <c r="AE65" s="222" t="s">
        <v>15</v>
      </c>
      <c r="AF65" s="221" t="s">
        <v>321</v>
      </c>
      <c r="AG65" s="148" t="s">
        <v>36</v>
      </c>
      <c r="AH65" s="222" t="s">
        <v>15</v>
      </c>
      <c r="AI65" s="221" t="s">
        <v>321</v>
      </c>
      <c r="AJ65" s="148" t="s">
        <v>36</v>
      </c>
      <c r="AK65" s="222" t="s">
        <v>15</v>
      </c>
      <c r="AL65" s="221" t="s">
        <v>321</v>
      </c>
      <c r="AM65" s="148" t="s">
        <v>36</v>
      </c>
      <c r="AN65" s="222" t="s">
        <v>15</v>
      </c>
      <c r="AO65" s="221" t="s">
        <v>321</v>
      </c>
      <c r="AP65" s="148" t="s">
        <v>36</v>
      </c>
      <c r="AQ65" s="222" t="s">
        <v>15</v>
      </c>
      <c r="AR65" s="221" t="s">
        <v>321</v>
      </c>
      <c r="AS65" s="148" t="s">
        <v>36</v>
      </c>
      <c r="AT65" s="222" t="s">
        <v>15</v>
      </c>
      <c r="AU65" s="221" t="s">
        <v>321</v>
      </c>
      <c r="AV65" s="148" t="s">
        <v>36</v>
      </c>
      <c r="AW65" s="222" t="s">
        <v>15</v>
      </c>
      <c r="AX65" s="221" t="s">
        <v>321</v>
      </c>
      <c r="AY65" s="148" t="s">
        <v>36</v>
      </c>
      <c r="AZ65" s="222" t="s">
        <v>15</v>
      </c>
      <c r="BA65" s="221" t="s">
        <v>321</v>
      </c>
      <c r="BB65" s="148" t="s">
        <v>36</v>
      </c>
      <c r="BC65" s="222" t="s">
        <v>15</v>
      </c>
      <c r="BD65" s="221" t="s">
        <v>321</v>
      </c>
      <c r="BE65" s="148" t="s">
        <v>36</v>
      </c>
      <c r="BF65" s="222" t="s">
        <v>15</v>
      </c>
      <c r="BG65" s="221" t="s">
        <v>321</v>
      </c>
      <c r="BH65" s="148" t="s">
        <v>36</v>
      </c>
      <c r="BI65" s="222" t="s">
        <v>15</v>
      </c>
      <c r="BJ65" s="221" t="s">
        <v>321</v>
      </c>
      <c r="BK65" s="148" t="s">
        <v>36</v>
      </c>
      <c r="BL65" s="222" t="s">
        <v>15</v>
      </c>
      <c r="BM65" s="221" t="s">
        <v>321</v>
      </c>
      <c r="BN65" s="148" t="s">
        <v>36</v>
      </c>
      <c r="BO65" s="222" t="s">
        <v>15</v>
      </c>
      <c r="BP65" s="221" t="s">
        <v>321</v>
      </c>
      <c r="BQ65" s="148" t="s">
        <v>36</v>
      </c>
      <c r="BR65" s="222" t="s">
        <v>15</v>
      </c>
      <c r="BS65" s="221" t="s">
        <v>321</v>
      </c>
      <c r="BT65" s="148" t="s">
        <v>36</v>
      </c>
      <c r="BU65" s="222" t="s">
        <v>15</v>
      </c>
      <c r="BV65" s="221" t="s">
        <v>321</v>
      </c>
      <c r="BW65" s="148" t="s">
        <v>36</v>
      </c>
      <c r="BX65" s="222" t="s">
        <v>15</v>
      </c>
      <c r="BY65" s="221" t="s">
        <v>321</v>
      </c>
      <c r="BZ65" s="148" t="s">
        <v>36</v>
      </c>
      <c r="CA65" s="222" t="s">
        <v>15</v>
      </c>
      <c r="CB65" s="221">
        <f>PSD_S1311!CB65</f>
        <v>1219.26</v>
      </c>
      <c r="CC65" s="224" t="s">
        <v>307</v>
      </c>
      <c r="CD65" s="222" t="s">
        <v>15</v>
      </c>
      <c r="CE65" s="221" t="s">
        <v>321</v>
      </c>
      <c r="CF65" s="148" t="s">
        <v>36</v>
      </c>
      <c r="CG65" s="222" t="s">
        <v>15</v>
      </c>
      <c r="CH65" s="221" t="s">
        <v>321</v>
      </c>
      <c r="CI65" s="148" t="s">
        <v>36</v>
      </c>
      <c r="CJ65" s="222" t="s">
        <v>15</v>
      </c>
      <c r="CK65" s="221" t="s">
        <v>321</v>
      </c>
      <c r="CL65" s="148" t="s">
        <v>36</v>
      </c>
      <c r="CM65" s="222" t="s">
        <v>15</v>
      </c>
      <c r="CN65" s="221" t="s">
        <v>321</v>
      </c>
      <c r="CO65" s="148" t="s">
        <v>36</v>
      </c>
      <c r="CP65" s="222" t="s">
        <v>15</v>
      </c>
      <c r="CQ65" s="221">
        <f>PSD_S1311!CQ65</f>
        <v>12482.98</v>
      </c>
      <c r="CR65" s="83" t="s">
        <v>307</v>
      </c>
      <c r="CS65" s="84" t="s">
        <v>15</v>
      </c>
    </row>
    <row r="66" spans="1:97" ht="12" customHeight="1" x14ac:dyDescent="0.2">
      <c r="A66" s="81" t="s">
        <v>250</v>
      </c>
      <c r="B66" s="221" t="s">
        <v>321</v>
      </c>
      <c r="C66" s="148" t="s">
        <v>36</v>
      </c>
      <c r="D66" s="222" t="s">
        <v>15</v>
      </c>
      <c r="E66" s="221" t="s">
        <v>321</v>
      </c>
      <c r="F66" s="148" t="s">
        <v>36</v>
      </c>
      <c r="G66" s="222" t="s">
        <v>15</v>
      </c>
      <c r="H66" s="221" t="s">
        <v>321</v>
      </c>
      <c r="I66" s="148" t="s">
        <v>36</v>
      </c>
      <c r="J66" s="222" t="s">
        <v>15</v>
      </c>
      <c r="K66" s="221" t="s">
        <v>321</v>
      </c>
      <c r="L66" s="148" t="s">
        <v>36</v>
      </c>
      <c r="M66" s="222" t="s">
        <v>15</v>
      </c>
      <c r="N66" s="221" t="s">
        <v>321</v>
      </c>
      <c r="O66" s="148" t="s">
        <v>36</v>
      </c>
      <c r="P66" s="222" t="s">
        <v>15</v>
      </c>
      <c r="Q66" s="221">
        <f>PSD_S1311!Q66</f>
        <v>3900.46</v>
      </c>
      <c r="R66" s="224" t="s">
        <v>307</v>
      </c>
      <c r="S66" s="222" t="s">
        <v>15</v>
      </c>
      <c r="T66" s="221" t="s">
        <v>321</v>
      </c>
      <c r="U66" s="148" t="s">
        <v>36</v>
      </c>
      <c r="V66" s="222" t="s">
        <v>15</v>
      </c>
      <c r="W66" s="221" t="s">
        <v>321</v>
      </c>
      <c r="X66" s="148" t="s">
        <v>36</v>
      </c>
      <c r="Y66" s="222" t="s">
        <v>15</v>
      </c>
      <c r="Z66" s="221" t="s">
        <v>321</v>
      </c>
      <c r="AA66" s="148" t="s">
        <v>36</v>
      </c>
      <c r="AB66" s="222" t="s">
        <v>15</v>
      </c>
      <c r="AC66" s="221" t="s">
        <v>321</v>
      </c>
      <c r="AD66" s="148" t="s">
        <v>36</v>
      </c>
      <c r="AE66" s="222" t="s">
        <v>15</v>
      </c>
      <c r="AF66" s="221" t="s">
        <v>321</v>
      </c>
      <c r="AG66" s="148" t="s">
        <v>36</v>
      </c>
      <c r="AH66" s="222" t="s">
        <v>15</v>
      </c>
      <c r="AI66" s="221" t="s">
        <v>321</v>
      </c>
      <c r="AJ66" s="148" t="s">
        <v>36</v>
      </c>
      <c r="AK66" s="222" t="s">
        <v>15</v>
      </c>
      <c r="AL66" s="221" t="s">
        <v>321</v>
      </c>
      <c r="AM66" s="148" t="s">
        <v>36</v>
      </c>
      <c r="AN66" s="222" t="s">
        <v>15</v>
      </c>
      <c r="AO66" s="221" t="s">
        <v>321</v>
      </c>
      <c r="AP66" s="148" t="s">
        <v>36</v>
      </c>
      <c r="AQ66" s="222" t="s">
        <v>15</v>
      </c>
      <c r="AR66" s="221" t="s">
        <v>321</v>
      </c>
      <c r="AS66" s="148" t="s">
        <v>36</v>
      </c>
      <c r="AT66" s="222" t="s">
        <v>15</v>
      </c>
      <c r="AU66" s="221" t="s">
        <v>321</v>
      </c>
      <c r="AV66" s="148" t="s">
        <v>36</v>
      </c>
      <c r="AW66" s="222" t="s">
        <v>15</v>
      </c>
      <c r="AX66" s="221" t="s">
        <v>321</v>
      </c>
      <c r="AY66" s="148" t="s">
        <v>36</v>
      </c>
      <c r="AZ66" s="222" t="s">
        <v>15</v>
      </c>
      <c r="BA66" s="221" t="s">
        <v>321</v>
      </c>
      <c r="BB66" s="148" t="s">
        <v>36</v>
      </c>
      <c r="BC66" s="222" t="s">
        <v>15</v>
      </c>
      <c r="BD66" s="221" t="s">
        <v>321</v>
      </c>
      <c r="BE66" s="148" t="s">
        <v>36</v>
      </c>
      <c r="BF66" s="222" t="s">
        <v>15</v>
      </c>
      <c r="BG66" s="221" t="s">
        <v>321</v>
      </c>
      <c r="BH66" s="148" t="s">
        <v>36</v>
      </c>
      <c r="BI66" s="222" t="s">
        <v>15</v>
      </c>
      <c r="BJ66" s="221" t="s">
        <v>321</v>
      </c>
      <c r="BK66" s="148" t="s">
        <v>36</v>
      </c>
      <c r="BL66" s="222" t="s">
        <v>15</v>
      </c>
      <c r="BM66" s="221" t="s">
        <v>321</v>
      </c>
      <c r="BN66" s="148" t="s">
        <v>36</v>
      </c>
      <c r="BO66" s="222" t="s">
        <v>15</v>
      </c>
      <c r="BP66" s="221" t="s">
        <v>321</v>
      </c>
      <c r="BQ66" s="148" t="s">
        <v>36</v>
      </c>
      <c r="BR66" s="222" t="s">
        <v>15</v>
      </c>
      <c r="BS66" s="221" t="s">
        <v>321</v>
      </c>
      <c r="BT66" s="148" t="s">
        <v>36</v>
      </c>
      <c r="BU66" s="222" t="s">
        <v>15</v>
      </c>
      <c r="BV66" s="221" t="s">
        <v>321</v>
      </c>
      <c r="BW66" s="148" t="s">
        <v>36</v>
      </c>
      <c r="BX66" s="222" t="s">
        <v>15</v>
      </c>
      <c r="BY66" s="221" t="s">
        <v>321</v>
      </c>
      <c r="BZ66" s="148" t="s">
        <v>36</v>
      </c>
      <c r="CA66" s="222" t="s">
        <v>15</v>
      </c>
      <c r="CB66" s="221">
        <f>PSD_S1311!CB66</f>
        <v>3900.46</v>
      </c>
      <c r="CC66" s="224" t="s">
        <v>307</v>
      </c>
      <c r="CD66" s="222" t="s">
        <v>15</v>
      </c>
      <c r="CE66" s="221" t="s">
        <v>321</v>
      </c>
      <c r="CF66" s="148" t="s">
        <v>36</v>
      </c>
      <c r="CG66" s="222" t="s">
        <v>15</v>
      </c>
      <c r="CH66" s="221" t="s">
        <v>321</v>
      </c>
      <c r="CI66" s="148" t="s">
        <v>36</v>
      </c>
      <c r="CJ66" s="222" t="s">
        <v>15</v>
      </c>
      <c r="CK66" s="221" t="s">
        <v>321</v>
      </c>
      <c r="CL66" s="148" t="s">
        <v>36</v>
      </c>
      <c r="CM66" s="222" t="s">
        <v>15</v>
      </c>
      <c r="CN66" s="221" t="s">
        <v>321</v>
      </c>
      <c r="CO66" s="148" t="s">
        <v>36</v>
      </c>
      <c r="CP66" s="222" t="s">
        <v>15</v>
      </c>
      <c r="CQ66" s="221">
        <f>PSD_S1311!CQ66</f>
        <v>9558.84</v>
      </c>
      <c r="CR66" s="83" t="s">
        <v>307</v>
      </c>
      <c r="CS66" s="84" t="s">
        <v>15</v>
      </c>
    </row>
    <row r="67" spans="1:97" ht="12" customHeight="1" x14ac:dyDescent="0.2">
      <c r="A67" s="81" t="s">
        <v>251</v>
      </c>
      <c r="B67" s="221" t="s">
        <v>321</v>
      </c>
      <c r="C67" s="148" t="s">
        <v>36</v>
      </c>
      <c r="D67" s="222" t="s">
        <v>15</v>
      </c>
      <c r="E67" s="221" t="s">
        <v>321</v>
      </c>
      <c r="F67" s="148" t="s">
        <v>36</v>
      </c>
      <c r="G67" s="222" t="s">
        <v>15</v>
      </c>
      <c r="H67" s="221" t="s">
        <v>321</v>
      </c>
      <c r="I67" s="148" t="s">
        <v>36</v>
      </c>
      <c r="J67" s="222" t="s">
        <v>15</v>
      </c>
      <c r="K67" s="221" t="s">
        <v>321</v>
      </c>
      <c r="L67" s="148" t="s">
        <v>36</v>
      </c>
      <c r="M67" s="222" t="s">
        <v>15</v>
      </c>
      <c r="N67" s="221" t="s">
        <v>321</v>
      </c>
      <c r="O67" s="148" t="s">
        <v>36</v>
      </c>
      <c r="P67" s="222" t="s">
        <v>15</v>
      </c>
      <c r="Q67" s="221">
        <f>PSD_S1311!Q67</f>
        <v>3021.46</v>
      </c>
      <c r="R67" s="224" t="s">
        <v>307</v>
      </c>
      <c r="S67" s="222" t="s">
        <v>15</v>
      </c>
      <c r="T67" s="221" t="s">
        <v>321</v>
      </c>
      <c r="U67" s="148" t="s">
        <v>36</v>
      </c>
      <c r="V67" s="222" t="s">
        <v>15</v>
      </c>
      <c r="W67" s="221" t="s">
        <v>321</v>
      </c>
      <c r="X67" s="148" t="s">
        <v>36</v>
      </c>
      <c r="Y67" s="222" t="s">
        <v>15</v>
      </c>
      <c r="Z67" s="221" t="s">
        <v>321</v>
      </c>
      <c r="AA67" s="148" t="s">
        <v>36</v>
      </c>
      <c r="AB67" s="222" t="s">
        <v>15</v>
      </c>
      <c r="AC67" s="221" t="s">
        <v>321</v>
      </c>
      <c r="AD67" s="148" t="s">
        <v>36</v>
      </c>
      <c r="AE67" s="222" t="s">
        <v>15</v>
      </c>
      <c r="AF67" s="221" t="s">
        <v>321</v>
      </c>
      <c r="AG67" s="148" t="s">
        <v>36</v>
      </c>
      <c r="AH67" s="222" t="s">
        <v>15</v>
      </c>
      <c r="AI67" s="221" t="s">
        <v>321</v>
      </c>
      <c r="AJ67" s="148" t="s">
        <v>36</v>
      </c>
      <c r="AK67" s="222" t="s">
        <v>15</v>
      </c>
      <c r="AL67" s="221" t="s">
        <v>321</v>
      </c>
      <c r="AM67" s="148" t="s">
        <v>36</v>
      </c>
      <c r="AN67" s="222" t="s">
        <v>15</v>
      </c>
      <c r="AO67" s="221" t="s">
        <v>321</v>
      </c>
      <c r="AP67" s="148" t="s">
        <v>36</v>
      </c>
      <c r="AQ67" s="222" t="s">
        <v>15</v>
      </c>
      <c r="AR67" s="221" t="s">
        <v>321</v>
      </c>
      <c r="AS67" s="148" t="s">
        <v>36</v>
      </c>
      <c r="AT67" s="222" t="s">
        <v>15</v>
      </c>
      <c r="AU67" s="221" t="s">
        <v>321</v>
      </c>
      <c r="AV67" s="148" t="s">
        <v>36</v>
      </c>
      <c r="AW67" s="222" t="s">
        <v>15</v>
      </c>
      <c r="AX67" s="221" t="s">
        <v>321</v>
      </c>
      <c r="AY67" s="148" t="s">
        <v>36</v>
      </c>
      <c r="AZ67" s="222" t="s">
        <v>15</v>
      </c>
      <c r="BA67" s="221" t="s">
        <v>321</v>
      </c>
      <c r="BB67" s="148" t="s">
        <v>36</v>
      </c>
      <c r="BC67" s="222" t="s">
        <v>15</v>
      </c>
      <c r="BD67" s="221" t="s">
        <v>321</v>
      </c>
      <c r="BE67" s="148" t="s">
        <v>36</v>
      </c>
      <c r="BF67" s="222" t="s">
        <v>15</v>
      </c>
      <c r="BG67" s="221" t="s">
        <v>321</v>
      </c>
      <c r="BH67" s="148" t="s">
        <v>36</v>
      </c>
      <c r="BI67" s="222" t="s">
        <v>15</v>
      </c>
      <c r="BJ67" s="221" t="s">
        <v>321</v>
      </c>
      <c r="BK67" s="148" t="s">
        <v>36</v>
      </c>
      <c r="BL67" s="222" t="s">
        <v>15</v>
      </c>
      <c r="BM67" s="221" t="s">
        <v>321</v>
      </c>
      <c r="BN67" s="148" t="s">
        <v>36</v>
      </c>
      <c r="BO67" s="222" t="s">
        <v>15</v>
      </c>
      <c r="BP67" s="221" t="s">
        <v>321</v>
      </c>
      <c r="BQ67" s="148" t="s">
        <v>36</v>
      </c>
      <c r="BR67" s="222" t="s">
        <v>15</v>
      </c>
      <c r="BS67" s="221" t="s">
        <v>321</v>
      </c>
      <c r="BT67" s="148" t="s">
        <v>36</v>
      </c>
      <c r="BU67" s="222" t="s">
        <v>15</v>
      </c>
      <c r="BV67" s="221" t="s">
        <v>321</v>
      </c>
      <c r="BW67" s="148" t="s">
        <v>36</v>
      </c>
      <c r="BX67" s="222" t="s">
        <v>15</v>
      </c>
      <c r="BY67" s="221" t="s">
        <v>321</v>
      </c>
      <c r="BZ67" s="148" t="s">
        <v>36</v>
      </c>
      <c r="CA67" s="222" t="s">
        <v>15</v>
      </c>
      <c r="CB67" s="221">
        <f>PSD_S1311!CB67</f>
        <v>3021.46</v>
      </c>
      <c r="CC67" s="224" t="s">
        <v>307</v>
      </c>
      <c r="CD67" s="222" t="s">
        <v>15</v>
      </c>
      <c r="CE67" s="221" t="s">
        <v>321</v>
      </c>
      <c r="CF67" s="148" t="s">
        <v>36</v>
      </c>
      <c r="CG67" s="222" t="s">
        <v>15</v>
      </c>
      <c r="CH67" s="221" t="s">
        <v>321</v>
      </c>
      <c r="CI67" s="148" t="s">
        <v>36</v>
      </c>
      <c r="CJ67" s="222" t="s">
        <v>15</v>
      </c>
      <c r="CK67" s="221" t="s">
        <v>321</v>
      </c>
      <c r="CL67" s="148" t="s">
        <v>36</v>
      </c>
      <c r="CM67" s="222" t="s">
        <v>15</v>
      </c>
      <c r="CN67" s="221" t="s">
        <v>321</v>
      </c>
      <c r="CO67" s="148" t="s">
        <v>36</v>
      </c>
      <c r="CP67" s="222" t="s">
        <v>15</v>
      </c>
      <c r="CQ67" s="221">
        <f>PSD_S1311!CQ67</f>
        <v>12119.18</v>
      </c>
      <c r="CR67" s="83" t="s">
        <v>307</v>
      </c>
      <c r="CS67" s="84" t="s">
        <v>15</v>
      </c>
    </row>
    <row r="68" spans="1:97" ht="12" customHeight="1" x14ac:dyDescent="0.2">
      <c r="A68" s="81" t="s">
        <v>252</v>
      </c>
      <c r="B68" s="221" t="s">
        <v>321</v>
      </c>
      <c r="C68" s="148" t="s">
        <v>36</v>
      </c>
      <c r="D68" s="222" t="s">
        <v>15</v>
      </c>
      <c r="E68" s="221" t="s">
        <v>321</v>
      </c>
      <c r="F68" s="148" t="s">
        <v>36</v>
      </c>
      <c r="G68" s="222" t="s">
        <v>15</v>
      </c>
      <c r="H68" s="221" t="s">
        <v>321</v>
      </c>
      <c r="I68" s="148" t="s">
        <v>36</v>
      </c>
      <c r="J68" s="222" t="s">
        <v>15</v>
      </c>
      <c r="K68" s="221" t="s">
        <v>321</v>
      </c>
      <c r="L68" s="148" t="s">
        <v>36</v>
      </c>
      <c r="M68" s="222" t="s">
        <v>15</v>
      </c>
      <c r="N68" s="221" t="s">
        <v>321</v>
      </c>
      <c r="O68" s="148" t="s">
        <v>36</v>
      </c>
      <c r="P68" s="222" t="s">
        <v>15</v>
      </c>
      <c r="Q68" s="221">
        <f>PSD_S1311!Q68</f>
        <v>4071.96</v>
      </c>
      <c r="R68" s="224" t="s">
        <v>307</v>
      </c>
      <c r="S68" s="222" t="s">
        <v>15</v>
      </c>
      <c r="T68" s="221" t="s">
        <v>321</v>
      </c>
      <c r="U68" s="148" t="s">
        <v>36</v>
      </c>
      <c r="V68" s="222" t="s">
        <v>15</v>
      </c>
      <c r="W68" s="221" t="s">
        <v>321</v>
      </c>
      <c r="X68" s="148" t="s">
        <v>36</v>
      </c>
      <c r="Y68" s="222" t="s">
        <v>15</v>
      </c>
      <c r="Z68" s="221" t="s">
        <v>321</v>
      </c>
      <c r="AA68" s="148" t="s">
        <v>36</v>
      </c>
      <c r="AB68" s="222" t="s">
        <v>15</v>
      </c>
      <c r="AC68" s="221" t="s">
        <v>321</v>
      </c>
      <c r="AD68" s="148" t="s">
        <v>36</v>
      </c>
      <c r="AE68" s="222" t="s">
        <v>15</v>
      </c>
      <c r="AF68" s="221" t="s">
        <v>321</v>
      </c>
      <c r="AG68" s="148" t="s">
        <v>36</v>
      </c>
      <c r="AH68" s="222" t="s">
        <v>15</v>
      </c>
      <c r="AI68" s="221" t="s">
        <v>321</v>
      </c>
      <c r="AJ68" s="148" t="s">
        <v>36</v>
      </c>
      <c r="AK68" s="222" t="s">
        <v>15</v>
      </c>
      <c r="AL68" s="221" t="s">
        <v>321</v>
      </c>
      <c r="AM68" s="148" t="s">
        <v>36</v>
      </c>
      <c r="AN68" s="222" t="s">
        <v>15</v>
      </c>
      <c r="AO68" s="221" t="s">
        <v>321</v>
      </c>
      <c r="AP68" s="148" t="s">
        <v>36</v>
      </c>
      <c r="AQ68" s="222" t="s">
        <v>15</v>
      </c>
      <c r="AR68" s="221" t="s">
        <v>321</v>
      </c>
      <c r="AS68" s="148" t="s">
        <v>36</v>
      </c>
      <c r="AT68" s="222" t="s">
        <v>15</v>
      </c>
      <c r="AU68" s="221" t="s">
        <v>321</v>
      </c>
      <c r="AV68" s="148" t="s">
        <v>36</v>
      </c>
      <c r="AW68" s="222" t="s">
        <v>15</v>
      </c>
      <c r="AX68" s="221" t="s">
        <v>321</v>
      </c>
      <c r="AY68" s="148" t="s">
        <v>36</v>
      </c>
      <c r="AZ68" s="222" t="s">
        <v>15</v>
      </c>
      <c r="BA68" s="221" t="s">
        <v>321</v>
      </c>
      <c r="BB68" s="148" t="s">
        <v>36</v>
      </c>
      <c r="BC68" s="222" t="s">
        <v>15</v>
      </c>
      <c r="BD68" s="221" t="s">
        <v>321</v>
      </c>
      <c r="BE68" s="148" t="s">
        <v>36</v>
      </c>
      <c r="BF68" s="222" t="s">
        <v>15</v>
      </c>
      <c r="BG68" s="221" t="s">
        <v>321</v>
      </c>
      <c r="BH68" s="148" t="s">
        <v>36</v>
      </c>
      <c r="BI68" s="222" t="s">
        <v>15</v>
      </c>
      <c r="BJ68" s="221" t="s">
        <v>321</v>
      </c>
      <c r="BK68" s="148" t="s">
        <v>36</v>
      </c>
      <c r="BL68" s="222" t="s">
        <v>15</v>
      </c>
      <c r="BM68" s="221" t="s">
        <v>321</v>
      </c>
      <c r="BN68" s="148" t="s">
        <v>36</v>
      </c>
      <c r="BO68" s="222" t="s">
        <v>15</v>
      </c>
      <c r="BP68" s="221" t="s">
        <v>321</v>
      </c>
      <c r="BQ68" s="148" t="s">
        <v>36</v>
      </c>
      <c r="BR68" s="222" t="s">
        <v>15</v>
      </c>
      <c r="BS68" s="221" t="s">
        <v>321</v>
      </c>
      <c r="BT68" s="148" t="s">
        <v>36</v>
      </c>
      <c r="BU68" s="222" t="s">
        <v>15</v>
      </c>
      <c r="BV68" s="221" t="s">
        <v>321</v>
      </c>
      <c r="BW68" s="148" t="s">
        <v>36</v>
      </c>
      <c r="BX68" s="222" t="s">
        <v>15</v>
      </c>
      <c r="BY68" s="221" t="s">
        <v>321</v>
      </c>
      <c r="BZ68" s="148" t="s">
        <v>36</v>
      </c>
      <c r="CA68" s="222" t="s">
        <v>15</v>
      </c>
      <c r="CB68" s="221">
        <f>PSD_S1311!CB68</f>
        <v>4071.96</v>
      </c>
      <c r="CC68" s="224" t="s">
        <v>307</v>
      </c>
      <c r="CD68" s="222" t="s">
        <v>15</v>
      </c>
      <c r="CE68" s="221" t="s">
        <v>321</v>
      </c>
      <c r="CF68" s="148" t="s">
        <v>36</v>
      </c>
      <c r="CG68" s="222" t="s">
        <v>15</v>
      </c>
      <c r="CH68" s="221" t="s">
        <v>321</v>
      </c>
      <c r="CI68" s="148" t="s">
        <v>36</v>
      </c>
      <c r="CJ68" s="222" t="s">
        <v>15</v>
      </c>
      <c r="CK68" s="221" t="s">
        <v>321</v>
      </c>
      <c r="CL68" s="148" t="s">
        <v>36</v>
      </c>
      <c r="CM68" s="222" t="s">
        <v>15</v>
      </c>
      <c r="CN68" s="221" t="s">
        <v>321</v>
      </c>
      <c r="CO68" s="148" t="s">
        <v>36</v>
      </c>
      <c r="CP68" s="222" t="s">
        <v>15</v>
      </c>
      <c r="CQ68" s="221">
        <f>PSD_S1311!CQ68</f>
        <v>12562.58</v>
      </c>
      <c r="CR68" s="83" t="s">
        <v>307</v>
      </c>
      <c r="CS68" s="84" t="s">
        <v>15</v>
      </c>
    </row>
    <row r="69" spans="1:97" ht="12" customHeight="1" x14ac:dyDescent="0.2">
      <c r="A69" s="81" t="s">
        <v>253</v>
      </c>
      <c r="B69" s="221" t="s">
        <v>321</v>
      </c>
      <c r="C69" s="148" t="s">
        <v>36</v>
      </c>
      <c r="D69" s="222" t="s">
        <v>15</v>
      </c>
      <c r="E69" s="221" t="s">
        <v>321</v>
      </c>
      <c r="F69" s="148" t="s">
        <v>36</v>
      </c>
      <c r="G69" s="222" t="s">
        <v>15</v>
      </c>
      <c r="H69" s="221" t="s">
        <v>321</v>
      </c>
      <c r="I69" s="148" t="s">
        <v>36</v>
      </c>
      <c r="J69" s="222" t="s">
        <v>15</v>
      </c>
      <c r="K69" s="221" t="s">
        <v>321</v>
      </c>
      <c r="L69" s="148" t="s">
        <v>36</v>
      </c>
      <c r="M69" s="222" t="s">
        <v>15</v>
      </c>
      <c r="N69" s="221" t="s">
        <v>321</v>
      </c>
      <c r="O69" s="148" t="s">
        <v>36</v>
      </c>
      <c r="P69" s="222" t="s">
        <v>15</v>
      </c>
      <c r="Q69" s="221">
        <f>PSD_S1311!Q69</f>
        <v>1589.66</v>
      </c>
      <c r="R69" s="224" t="s">
        <v>307</v>
      </c>
      <c r="S69" s="222" t="s">
        <v>15</v>
      </c>
      <c r="T69" s="221" t="s">
        <v>321</v>
      </c>
      <c r="U69" s="148" t="s">
        <v>36</v>
      </c>
      <c r="V69" s="222" t="s">
        <v>15</v>
      </c>
      <c r="W69" s="221" t="s">
        <v>321</v>
      </c>
      <c r="X69" s="148" t="s">
        <v>36</v>
      </c>
      <c r="Y69" s="222" t="s">
        <v>15</v>
      </c>
      <c r="Z69" s="221" t="s">
        <v>321</v>
      </c>
      <c r="AA69" s="148" t="s">
        <v>36</v>
      </c>
      <c r="AB69" s="222" t="s">
        <v>15</v>
      </c>
      <c r="AC69" s="221" t="s">
        <v>321</v>
      </c>
      <c r="AD69" s="148" t="s">
        <v>36</v>
      </c>
      <c r="AE69" s="222" t="s">
        <v>15</v>
      </c>
      <c r="AF69" s="221" t="s">
        <v>321</v>
      </c>
      <c r="AG69" s="148" t="s">
        <v>36</v>
      </c>
      <c r="AH69" s="222" t="s">
        <v>15</v>
      </c>
      <c r="AI69" s="221" t="s">
        <v>321</v>
      </c>
      <c r="AJ69" s="148" t="s">
        <v>36</v>
      </c>
      <c r="AK69" s="222" t="s">
        <v>15</v>
      </c>
      <c r="AL69" s="221" t="s">
        <v>321</v>
      </c>
      <c r="AM69" s="148" t="s">
        <v>36</v>
      </c>
      <c r="AN69" s="222" t="s">
        <v>15</v>
      </c>
      <c r="AO69" s="221" t="s">
        <v>321</v>
      </c>
      <c r="AP69" s="148" t="s">
        <v>36</v>
      </c>
      <c r="AQ69" s="222" t="s">
        <v>15</v>
      </c>
      <c r="AR69" s="221" t="s">
        <v>321</v>
      </c>
      <c r="AS69" s="148" t="s">
        <v>36</v>
      </c>
      <c r="AT69" s="222" t="s">
        <v>15</v>
      </c>
      <c r="AU69" s="221" t="s">
        <v>321</v>
      </c>
      <c r="AV69" s="148" t="s">
        <v>36</v>
      </c>
      <c r="AW69" s="222" t="s">
        <v>15</v>
      </c>
      <c r="AX69" s="221" t="s">
        <v>321</v>
      </c>
      <c r="AY69" s="148" t="s">
        <v>36</v>
      </c>
      <c r="AZ69" s="222" t="s">
        <v>15</v>
      </c>
      <c r="BA69" s="221" t="s">
        <v>321</v>
      </c>
      <c r="BB69" s="148" t="s">
        <v>36</v>
      </c>
      <c r="BC69" s="222" t="s">
        <v>15</v>
      </c>
      <c r="BD69" s="221" t="s">
        <v>321</v>
      </c>
      <c r="BE69" s="148" t="s">
        <v>36</v>
      </c>
      <c r="BF69" s="222" t="s">
        <v>15</v>
      </c>
      <c r="BG69" s="221" t="s">
        <v>321</v>
      </c>
      <c r="BH69" s="148" t="s">
        <v>36</v>
      </c>
      <c r="BI69" s="222" t="s">
        <v>15</v>
      </c>
      <c r="BJ69" s="221" t="s">
        <v>321</v>
      </c>
      <c r="BK69" s="148" t="s">
        <v>36</v>
      </c>
      <c r="BL69" s="222" t="s">
        <v>15</v>
      </c>
      <c r="BM69" s="221" t="s">
        <v>321</v>
      </c>
      <c r="BN69" s="148" t="s">
        <v>36</v>
      </c>
      <c r="BO69" s="222" t="s">
        <v>15</v>
      </c>
      <c r="BP69" s="221" t="s">
        <v>321</v>
      </c>
      <c r="BQ69" s="148" t="s">
        <v>36</v>
      </c>
      <c r="BR69" s="222" t="s">
        <v>15</v>
      </c>
      <c r="BS69" s="221" t="s">
        <v>321</v>
      </c>
      <c r="BT69" s="148" t="s">
        <v>36</v>
      </c>
      <c r="BU69" s="222" t="s">
        <v>15</v>
      </c>
      <c r="BV69" s="221" t="s">
        <v>321</v>
      </c>
      <c r="BW69" s="148" t="s">
        <v>36</v>
      </c>
      <c r="BX69" s="222" t="s">
        <v>15</v>
      </c>
      <c r="BY69" s="221" t="s">
        <v>321</v>
      </c>
      <c r="BZ69" s="148" t="s">
        <v>36</v>
      </c>
      <c r="CA69" s="222" t="s">
        <v>15</v>
      </c>
      <c r="CB69" s="221">
        <f>PSD_S1311!CB69</f>
        <v>1589.66</v>
      </c>
      <c r="CC69" s="224" t="s">
        <v>307</v>
      </c>
      <c r="CD69" s="222" t="s">
        <v>15</v>
      </c>
      <c r="CE69" s="221" t="s">
        <v>321</v>
      </c>
      <c r="CF69" s="148" t="s">
        <v>36</v>
      </c>
      <c r="CG69" s="222" t="s">
        <v>15</v>
      </c>
      <c r="CH69" s="221" t="s">
        <v>321</v>
      </c>
      <c r="CI69" s="148" t="s">
        <v>36</v>
      </c>
      <c r="CJ69" s="222" t="s">
        <v>15</v>
      </c>
      <c r="CK69" s="221" t="s">
        <v>321</v>
      </c>
      <c r="CL69" s="148" t="s">
        <v>36</v>
      </c>
      <c r="CM69" s="222" t="s">
        <v>15</v>
      </c>
      <c r="CN69" s="221" t="s">
        <v>321</v>
      </c>
      <c r="CO69" s="148" t="s">
        <v>36</v>
      </c>
      <c r="CP69" s="222" t="s">
        <v>15</v>
      </c>
      <c r="CQ69" s="221">
        <f>PSD_S1311!CQ69</f>
        <v>15837.7</v>
      </c>
      <c r="CR69" s="83" t="s">
        <v>307</v>
      </c>
      <c r="CS69" s="84" t="s">
        <v>15</v>
      </c>
    </row>
    <row r="70" spans="1:97" ht="12" customHeight="1" x14ac:dyDescent="0.2">
      <c r="A70" s="81" t="s">
        <v>254</v>
      </c>
      <c r="B70" s="221" t="s">
        <v>321</v>
      </c>
      <c r="C70" s="148" t="s">
        <v>36</v>
      </c>
      <c r="D70" s="222" t="s">
        <v>15</v>
      </c>
      <c r="E70" s="221" t="s">
        <v>321</v>
      </c>
      <c r="F70" s="148" t="s">
        <v>36</v>
      </c>
      <c r="G70" s="222" t="s">
        <v>15</v>
      </c>
      <c r="H70" s="221" t="s">
        <v>321</v>
      </c>
      <c r="I70" s="148" t="s">
        <v>36</v>
      </c>
      <c r="J70" s="222" t="s">
        <v>15</v>
      </c>
      <c r="K70" s="221" t="s">
        <v>321</v>
      </c>
      <c r="L70" s="148" t="s">
        <v>36</v>
      </c>
      <c r="M70" s="222" t="s">
        <v>15</v>
      </c>
      <c r="N70" s="221" t="s">
        <v>321</v>
      </c>
      <c r="O70" s="148" t="s">
        <v>36</v>
      </c>
      <c r="P70" s="222" t="s">
        <v>15</v>
      </c>
      <c r="Q70" s="221">
        <f>PSD_S1311!Q70</f>
        <v>2572.08</v>
      </c>
      <c r="R70" s="224" t="s">
        <v>307</v>
      </c>
      <c r="S70" s="222" t="s">
        <v>15</v>
      </c>
      <c r="T70" s="221" t="s">
        <v>321</v>
      </c>
      <c r="U70" s="148" t="s">
        <v>36</v>
      </c>
      <c r="V70" s="222" t="s">
        <v>15</v>
      </c>
      <c r="W70" s="221" t="s">
        <v>321</v>
      </c>
      <c r="X70" s="148" t="s">
        <v>36</v>
      </c>
      <c r="Y70" s="222" t="s">
        <v>15</v>
      </c>
      <c r="Z70" s="221" t="s">
        <v>321</v>
      </c>
      <c r="AA70" s="148" t="s">
        <v>36</v>
      </c>
      <c r="AB70" s="222" t="s">
        <v>15</v>
      </c>
      <c r="AC70" s="221" t="s">
        <v>321</v>
      </c>
      <c r="AD70" s="148" t="s">
        <v>36</v>
      </c>
      <c r="AE70" s="222" t="s">
        <v>15</v>
      </c>
      <c r="AF70" s="221" t="s">
        <v>321</v>
      </c>
      <c r="AG70" s="148" t="s">
        <v>36</v>
      </c>
      <c r="AH70" s="222" t="s">
        <v>15</v>
      </c>
      <c r="AI70" s="221" t="s">
        <v>321</v>
      </c>
      <c r="AJ70" s="148" t="s">
        <v>36</v>
      </c>
      <c r="AK70" s="222" t="s">
        <v>15</v>
      </c>
      <c r="AL70" s="221" t="s">
        <v>321</v>
      </c>
      <c r="AM70" s="148" t="s">
        <v>36</v>
      </c>
      <c r="AN70" s="222" t="s">
        <v>15</v>
      </c>
      <c r="AO70" s="221" t="s">
        <v>321</v>
      </c>
      <c r="AP70" s="148" t="s">
        <v>36</v>
      </c>
      <c r="AQ70" s="222" t="s">
        <v>15</v>
      </c>
      <c r="AR70" s="221" t="s">
        <v>321</v>
      </c>
      <c r="AS70" s="148" t="s">
        <v>36</v>
      </c>
      <c r="AT70" s="222" t="s">
        <v>15</v>
      </c>
      <c r="AU70" s="221" t="s">
        <v>321</v>
      </c>
      <c r="AV70" s="148" t="s">
        <v>36</v>
      </c>
      <c r="AW70" s="222" t="s">
        <v>15</v>
      </c>
      <c r="AX70" s="221" t="s">
        <v>321</v>
      </c>
      <c r="AY70" s="148" t="s">
        <v>36</v>
      </c>
      <c r="AZ70" s="222" t="s">
        <v>15</v>
      </c>
      <c r="BA70" s="221" t="s">
        <v>321</v>
      </c>
      <c r="BB70" s="148" t="s">
        <v>36</v>
      </c>
      <c r="BC70" s="222" t="s">
        <v>15</v>
      </c>
      <c r="BD70" s="221" t="s">
        <v>321</v>
      </c>
      <c r="BE70" s="148" t="s">
        <v>36</v>
      </c>
      <c r="BF70" s="222" t="s">
        <v>15</v>
      </c>
      <c r="BG70" s="221" t="s">
        <v>321</v>
      </c>
      <c r="BH70" s="148" t="s">
        <v>36</v>
      </c>
      <c r="BI70" s="222" t="s">
        <v>15</v>
      </c>
      <c r="BJ70" s="221" t="s">
        <v>321</v>
      </c>
      <c r="BK70" s="148" t="s">
        <v>36</v>
      </c>
      <c r="BL70" s="222" t="s">
        <v>15</v>
      </c>
      <c r="BM70" s="221" t="s">
        <v>321</v>
      </c>
      <c r="BN70" s="148" t="s">
        <v>36</v>
      </c>
      <c r="BO70" s="222" t="s">
        <v>15</v>
      </c>
      <c r="BP70" s="221" t="s">
        <v>321</v>
      </c>
      <c r="BQ70" s="148" t="s">
        <v>36</v>
      </c>
      <c r="BR70" s="222" t="s">
        <v>15</v>
      </c>
      <c r="BS70" s="221" t="s">
        <v>321</v>
      </c>
      <c r="BT70" s="148" t="s">
        <v>36</v>
      </c>
      <c r="BU70" s="222" t="s">
        <v>15</v>
      </c>
      <c r="BV70" s="221" t="s">
        <v>321</v>
      </c>
      <c r="BW70" s="148" t="s">
        <v>36</v>
      </c>
      <c r="BX70" s="222" t="s">
        <v>15</v>
      </c>
      <c r="BY70" s="221" t="s">
        <v>321</v>
      </c>
      <c r="BZ70" s="148" t="s">
        <v>36</v>
      </c>
      <c r="CA70" s="222" t="s">
        <v>15</v>
      </c>
      <c r="CB70" s="221">
        <f>PSD_S1311!CB70</f>
        <v>2572.08</v>
      </c>
      <c r="CC70" s="224" t="s">
        <v>307</v>
      </c>
      <c r="CD70" s="222" t="s">
        <v>15</v>
      </c>
      <c r="CE70" s="221" t="s">
        <v>321</v>
      </c>
      <c r="CF70" s="148" t="s">
        <v>36</v>
      </c>
      <c r="CG70" s="222" t="s">
        <v>15</v>
      </c>
      <c r="CH70" s="221" t="s">
        <v>321</v>
      </c>
      <c r="CI70" s="148" t="s">
        <v>36</v>
      </c>
      <c r="CJ70" s="222" t="s">
        <v>15</v>
      </c>
      <c r="CK70" s="221" t="s">
        <v>321</v>
      </c>
      <c r="CL70" s="148" t="s">
        <v>36</v>
      </c>
      <c r="CM70" s="222" t="s">
        <v>15</v>
      </c>
      <c r="CN70" s="221" t="s">
        <v>321</v>
      </c>
      <c r="CO70" s="148" t="s">
        <v>36</v>
      </c>
      <c r="CP70" s="222" t="s">
        <v>15</v>
      </c>
      <c r="CQ70" s="221">
        <f>PSD_S1311!CQ70</f>
        <v>14387.64</v>
      </c>
      <c r="CR70" s="83" t="s">
        <v>307</v>
      </c>
      <c r="CS70" s="84" t="s">
        <v>15</v>
      </c>
    </row>
    <row r="71" spans="1:97" ht="12" customHeight="1" x14ac:dyDescent="0.2">
      <c r="A71" s="81" t="s">
        <v>255</v>
      </c>
      <c r="B71" s="221" t="s">
        <v>321</v>
      </c>
      <c r="C71" s="148" t="s">
        <v>36</v>
      </c>
      <c r="D71" s="222" t="s">
        <v>15</v>
      </c>
      <c r="E71" s="221" t="s">
        <v>321</v>
      </c>
      <c r="F71" s="148" t="s">
        <v>36</v>
      </c>
      <c r="G71" s="222" t="s">
        <v>15</v>
      </c>
      <c r="H71" s="221" t="s">
        <v>321</v>
      </c>
      <c r="I71" s="148" t="s">
        <v>36</v>
      </c>
      <c r="J71" s="222" t="s">
        <v>15</v>
      </c>
      <c r="K71" s="221" t="s">
        <v>321</v>
      </c>
      <c r="L71" s="148" t="s">
        <v>36</v>
      </c>
      <c r="M71" s="222" t="s">
        <v>15</v>
      </c>
      <c r="N71" s="221" t="s">
        <v>321</v>
      </c>
      <c r="O71" s="148" t="s">
        <v>36</v>
      </c>
      <c r="P71" s="222" t="s">
        <v>15</v>
      </c>
      <c r="Q71" s="221">
        <f>PSD_S1311!Q71</f>
        <v>1577.66</v>
      </c>
      <c r="R71" s="224" t="s">
        <v>307</v>
      </c>
      <c r="S71" s="222" t="s">
        <v>15</v>
      </c>
      <c r="T71" s="221" t="s">
        <v>321</v>
      </c>
      <c r="U71" s="148" t="s">
        <v>36</v>
      </c>
      <c r="V71" s="222" t="s">
        <v>15</v>
      </c>
      <c r="W71" s="221" t="s">
        <v>321</v>
      </c>
      <c r="X71" s="148" t="s">
        <v>36</v>
      </c>
      <c r="Y71" s="222" t="s">
        <v>15</v>
      </c>
      <c r="Z71" s="221" t="s">
        <v>321</v>
      </c>
      <c r="AA71" s="148" t="s">
        <v>36</v>
      </c>
      <c r="AB71" s="222" t="s">
        <v>15</v>
      </c>
      <c r="AC71" s="221" t="s">
        <v>321</v>
      </c>
      <c r="AD71" s="148" t="s">
        <v>36</v>
      </c>
      <c r="AE71" s="222" t="s">
        <v>15</v>
      </c>
      <c r="AF71" s="221" t="s">
        <v>321</v>
      </c>
      <c r="AG71" s="148" t="s">
        <v>36</v>
      </c>
      <c r="AH71" s="222" t="s">
        <v>15</v>
      </c>
      <c r="AI71" s="221" t="s">
        <v>321</v>
      </c>
      <c r="AJ71" s="148" t="s">
        <v>36</v>
      </c>
      <c r="AK71" s="222" t="s">
        <v>15</v>
      </c>
      <c r="AL71" s="221" t="s">
        <v>321</v>
      </c>
      <c r="AM71" s="148" t="s">
        <v>36</v>
      </c>
      <c r="AN71" s="222" t="s">
        <v>15</v>
      </c>
      <c r="AO71" s="221" t="s">
        <v>321</v>
      </c>
      <c r="AP71" s="148" t="s">
        <v>36</v>
      </c>
      <c r="AQ71" s="222" t="s">
        <v>15</v>
      </c>
      <c r="AR71" s="221" t="s">
        <v>321</v>
      </c>
      <c r="AS71" s="148" t="s">
        <v>36</v>
      </c>
      <c r="AT71" s="222" t="s">
        <v>15</v>
      </c>
      <c r="AU71" s="221" t="s">
        <v>321</v>
      </c>
      <c r="AV71" s="148" t="s">
        <v>36</v>
      </c>
      <c r="AW71" s="222" t="s">
        <v>15</v>
      </c>
      <c r="AX71" s="221" t="s">
        <v>321</v>
      </c>
      <c r="AY71" s="148" t="s">
        <v>36</v>
      </c>
      <c r="AZ71" s="222" t="s">
        <v>15</v>
      </c>
      <c r="BA71" s="221" t="s">
        <v>321</v>
      </c>
      <c r="BB71" s="148" t="s">
        <v>36</v>
      </c>
      <c r="BC71" s="222" t="s">
        <v>15</v>
      </c>
      <c r="BD71" s="221" t="s">
        <v>321</v>
      </c>
      <c r="BE71" s="148" t="s">
        <v>36</v>
      </c>
      <c r="BF71" s="222" t="s">
        <v>15</v>
      </c>
      <c r="BG71" s="221" t="s">
        <v>321</v>
      </c>
      <c r="BH71" s="148" t="s">
        <v>36</v>
      </c>
      <c r="BI71" s="222" t="s">
        <v>15</v>
      </c>
      <c r="BJ71" s="221" t="s">
        <v>321</v>
      </c>
      <c r="BK71" s="148" t="s">
        <v>36</v>
      </c>
      <c r="BL71" s="222" t="s">
        <v>15</v>
      </c>
      <c r="BM71" s="221" t="s">
        <v>321</v>
      </c>
      <c r="BN71" s="148" t="s">
        <v>36</v>
      </c>
      <c r="BO71" s="222" t="s">
        <v>15</v>
      </c>
      <c r="BP71" s="221" t="s">
        <v>321</v>
      </c>
      <c r="BQ71" s="148" t="s">
        <v>36</v>
      </c>
      <c r="BR71" s="222" t="s">
        <v>15</v>
      </c>
      <c r="BS71" s="221" t="s">
        <v>321</v>
      </c>
      <c r="BT71" s="148" t="s">
        <v>36</v>
      </c>
      <c r="BU71" s="222" t="s">
        <v>15</v>
      </c>
      <c r="BV71" s="221" t="s">
        <v>321</v>
      </c>
      <c r="BW71" s="148" t="s">
        <v>36</v>
      </c>
      <c r="BX71" s="222" t="s">
        <v>15</v>
      </c>
      <c r="BY71" s="221" t="s">
        <v>321</v>
      </c>
      <c r="BZ71" s="148" t="s">
        <v>36</v>
      </c>
      <c r="CA71" s="222" t="s">
        <v>15</v>
      </c>
      <c r="CB71" s="221">
        <f>PSD_S1311!CB71</f>
        <v>1577.66</v>
      </c>
      <c r="CC71" s="224" t="s">
        <v>307</v>
      </c>
      <c r="CD71" s="222" t="s">
        <v>15</v>
      </c>
      <c r="CE71" s="221" t="s">
        <v>321</v>
      </c>
      <c r="CF71" s="148" t="s">
        <v>36</v>
      </c>
      <c r="CG71" s="222" t="s">
        <v>15</v>
      </c>
      <c r="CH71" s="221" t="s">
        <v>321</v>
      </c>
      <c r="CI71" s="148" t="s">
        <v>36</v>
      </c>
      <c r="CJ71" s="222" t="s">
        <v>15</v>
      </c>
      <c r="CK71" s="221" t="s">
        <v>321</v>
      </c>
      <c r="CL71" s="148" t="s">
        <v>36</v>
      </c>
      <c r="CM71" s="222" t="s">
        <v>15</v>
      </c>
      <c r="CN71" s="221" t="s">
        <v>321</v>
      </c>
      <c r="CO71" s="148" t="s">
        <v>36</v>
      </c>
      <c r="CP71" s="222" t="s">
        <v>15</v>
      </c>
      <c r="CQ71" s="221">
        <f>PSD_S1311!CQ71</f>
        <v>15613.8</v>
      </c>
      <c r="CR71" s="83" t="s">
        <v>307</v>
      </c>
      <c r="CS71" s="84" t="s">
        <v>15</v>
      </c>
    </row>
    <row r="72" spans="1:97" ht="12" customHeight="1" x14ac:dyDescent="0.2">
      <c r="A72" s="81" t="s">
        <v>256</v>
      </c>
      <c r="B72" s="221" t="s">
        <v>321</v>
      </c>
      <c r="C72" s="148" t="s">
        <v>36</v>
      </c>
      <c r="D72" s="222" t="s">
        <v>15</v>
      </c>
      <c r="E72" s="221" t="s">
        <v>321</v>
      </c>
      <c r="F72" s="148" t="s">
        <v>36</v>
      </c>
      <c r="G72" s="222" t="s">
        <v>15</v>
      </c>
      <c r="H72" s="221" t="s">
        <v>321</v>
      </c>
      <c r="I72" s="148" t="s">
        <v>36</v>
      </c>
      <c r="J72" s="222" t="s">
        <v>15</v>
      </c>
      <c r="K72" s="221" t="s">
        <v>321</v>
      </c>
      <c r="L72" s="148" t="s">
        <v>36</v>
      </c>
      <c r="M72" s="222" t="s">
        <v>15</v>
      </c>
      <c r="N72" s="221" t="s">
        <v>321</v>
      </c>
      <c r="O72" s="148" t="s">
        <v>36</v>
      </c>
      <c r="P72" s="222" t="s">
        <v>15</v>
      </c>
      <c r="Q72" s="221">
        <f>PSD_S1311!Q72</f>
        <v>1495.86</v>
      </c>
      <c r="R72" s="224" t="s">
        <v>307</v>
      </c>
      <c r="S72" s="222" t="s">
        <v>15</v>
      </c>
      <c r="T72" s="221" t="s">
        <v>321</v>
      </c>
      <c r="U72" s="148" t="s">
        <v>36</v>
      </c>
      <c r="V72" s="222" t="s">
        <v>15</v>
      </c>
      <c r="W72" s="221" t="s">
        <v>321</v>
      </c>
      <c r="X72" s="148" t="s">
        <v>36</v>
      </c>
      <c r="Y72" s="222" t="s">
        <v>15</v>
      </c>
      <c r="Z72" s="221" t="s">
        <v>321</v>
      </c>
      <c r="AA72" s="148" t="s">
        <v>36</v>
      </c>
      <c r="AB72" s="222" t="s">
        <v>15</v>
      </c>
      <c r="AC72" s="221" t="s">
        <v>321</v>
      </c>
      <c r="AD72" s="148" t="s">
        <v>36</v>
      </c>
      <c r="AE72" s="222" t="s">
        <v>15</v>
      </c>
      <c r="AF72" s="221" t="s">
        <v>321</v>
      </c>
      <c r="AG72" s="148" t="s">
        <v>36</v>
      </c>
      <c r="AH72" s="222" t="s">
        <v>15</v>
      </c>
      <c r="AI72" s="221" t="s">
        <v>321</v>
      </c>
      <c r="AJ72" s="148" t="s">
        <v>36</v>
      </c>
      <c r="AK72" s="222" t="s">
        <v>15</v>
      </c>
      <c r="AL72" s="221" t="s">
        <v>321</v>
      </c>
      <c r="AM72" s="148" t="s">
        <v>36</v>
      </c>
      <c r="AN72" s="222" t="s">
        <v>15</v>
      </c>
      <c r="AO72" s="221" t="s">
        <v>321</v>
      </c>
      <c r="AP72" s="148" t="s">
        <v>36</v>
      </c>
      <c r="AQ72" s="222" t="s">
        <v>15</v>
      </c>
      <c r="AR72" s="221" t="s">
        <v>321</v>
      </c>
      <c r="AS72" s="148" t="s">
        <v>36</v>
      </c>
      <c r="AT72" s="222" t="s">
        <v>15</v>
      </c>
      <c r="AU72" s="221" t="s">
        <v>321</v>
      </c>
      <c r="AV72" s="148" t="s">
        <v>36</v>
      </c>
      <c r="AW72" s="222" t="s">
        <v>15</v>
      </c>
      <c r="AX72" s="221" t="s">
        <v>321</v>
      </c>
      <c r="AY72" s="148" t="s">
        <v>36</v>
      </c>
      <c r="AZ72" s="222" t="s">
        <v>15</v>
      </c>
      <c r="BA72" s="221" t="s">
        <v>321</v>
      </c>
      <c r="BB72" s="148" t="s">
        <v>36</v>
      </c>
      <c r="BC72" s="222" t="s">
        <v>15</v>
      </c>
      <c r="BD72" s="221" t="s">
        <v>321</v>
      </c>
      <c r="BE72" s="148" t="s">
        <v>36</v>
      </c>
      <c r="BF72" s="222" t="s">
        <v>15</v>
      </c>
      <c r="BG72" s="221" t="s">
        <v>321</v>
      </c>
      <c r="BH72" s="148" t="s">
        <v>36</v>
      </c>
      <c r="BI72" s="222" t="s">
        <v>15</v>
      </c>
      <c r="BJ72" s="221" t="s">
        <v>321</v>
      </c>
      <c r="BK72" s="148" t="s">
        <v>36</v>
      </c>
      <c r="BL72" s="222" t="s">
        <v>15</v>
      </c>
      <c r="BM72" s="221" t="s">
        <v>321</v>
      </c>
      <c r="BN72" s="148" t="s">
        <v>36</v>
      </c>
      <c r="BO72" s="222" t="s">
        <v>15</v>
      </c>
      <c r="BP72" s="221" t="s">
        <v>321</v>
      </c>
      <c r="BQ72" s="148" t="s">
        <v>36</v>
      </c>
      <c r="BR72" s="222" t="s">
        <v>15</v>
      </c>
      <c r="BS72" s="221" t="s">
        <v>321</v>
      </c>
      <c r="BT72" s="148" t="s">
        <v>36</v>
      </c>
      <c r="BU72" s="222" t="s">
        <v>15</v>
      </c>
      <c r="BV72" s="221" t="s">
        <v>321</v>
      </c>
      <c r="BW72" s="148" t="s">
        <v>36</v>
      </c>
      <c r="BX72" s="222" t="s">
        <v>15</v>
      </c>
      <c r="BY72" s="221" t="s">
        <v>321</v>
      </c>
      <c r="BZ72" s="148" t="s">
        <v>36</v>
      </c>
      <c r="CA72" s="222" t="s">
        <v>15</v>
      </c>
      <c r="CB72" s="221">
        <f>PSD_S1311!CB72</f>
        <v>1495.86</v>
      </c>
      <c r="CC72" s="224" t="s">
        <v>307</v>
      </c>
      <c r="CD72" s="222" t="s">
        <v>15</v>
      </c>
      <c r="CE72" s="221" t="s">
        <v>321</v>
      </c>
      <c r="CF72" s="148" t="s">
        <v>36</v>
      </c>
      <c r="CG72" s="222" t="s">
        <v>15</v>
      </c>
      <c r="CH72" s="221" t="s">
        <v>321</v>
      </c>
      <c r="CI72" s="148" t="s">
        <v>36</v>
      </c>
      <c r="CJ72" s="222" t="s">
        <v>15</v>
      </c>
      <c r="CK72" s="221" t="s">
        <v>321</v>
      </c>
      <c r="CL72" s="148" t="s">
        <v>36</v>
      </c>
      <c r="CM72" s="222" t="s">
        <v>15</v>
      </c>
      <c r="CN72" s="221" t="s">
        <v>321</v>
      </c>
      <c r="CO72" s="148" t="s">
        <v>36</v>
      </c>
      <c r="CP72" s="222" t="s">
        <v>15</v>
      </c>
      <c r="CQ72" s="221">
        <f>PSD_S1311!CQ72</f>
        <v>15930.34</v>
      </c>
      <c r="CR72" s="83" t="s">
        <v>307</v>
      </c>
      <c r="CS72" s="84" t="s">
        <v>15</v>
      </c>
    </row>
    <row r="73" spans="1:97" ht="12" customHeight="1" x14ac:dyDescent="0.2">
      <c r="A73" s="81" t="s">
        <v>257</v>
      </c>
      <c r="B73" s="221" t="s">
        <v>321</v>
      </c>
      <c r="C73" s="148" t="s">
        <v>36</v>
      </c>
      <c r="D73" s="222" t="s">
        <v>15</v>
      </c>
      <c r="E73" s="221" t="s">
        <v>321</v>
      </c>
      <c r="F73" s="148" t="s">
        <v>36</v>
      </c>
      <c r="G73" s="222" t="s">
        <v>15</v>
      </c>
      <c r="H73" s="221" t="s">
        <v>321</v>
      </c>
      <c r="I73" s="148" t="s">
        <v>36</v>
      </c>
      <c r="J73" s="222" t="s">
        <v>15</v>
      </c>
      <c r="K73" s="221" t="s">
        <v>321</v>
      </c>
      <c r="L73" s="148" t="s">
        <v>36</v>
      </c>
      <c r="M73" s="222" t="s">
        <v>15</v>
      </c>
      <c r="N73" s="221" t="s">
        <v>321</v>
      </c>
      <c r="O73" s="148" t="s">
        <v>36</v>
      </c>
      <c r="P73" s="222" t="s">
        <v>15</v>
      </c>
      <c r="Q73" s="221">
        <f>PSD_S1311!Q73</f>
        <v>2771.44</v>
      </c>
      <c r="R73" s="224" t="s">
        <v>307</v>
      </c>
      <c r="S73" s="222" t="s">
        <v>15</v>
      </c>
      <c r="T73" s="221" t="s">
        <v>321</v>
      </c>
      <c r="U73" s="148" t="s">
        <v>36</v>
      </c>
      <c r="V73" s="222" t="s">
        <v>15</v>
      </c>
      <c r="W73" s="221" t="s">
        <v>321</v>
      </c>
      <c r="X73" s="148" t="s">
        <v>36</v>
      </c>
      <c r="Y73" s="222" t="s">
        <v>15</v>
      </c>
      <c r="Z73" s="221" t="s">
        <v>321</v>
      </c>
      <c r="AA73" s="148" t="s">
        <v>36</v>
      </c>
      <c r="AB73" s="222" t="s">
        <v>15</v>
      </c>
      <c r="AC73" s="221" t="s">
        <v>321</v>
      </c>
      <c r="AD73" s="148" t="s">
        <v>36</v>
      </c>
      <c r="AE73" s="222" t="s">
        <v>15</v>
      </c>
      <c r="AF73" s="221" t="s">
        <v>321</v>
      </c>
      <c r="AG73" s="148" t="s">
        <v>36</v>
      </c>
      <c r="AH73" s="222" t="s">
        <v>15</v>
      </c>
      <c r="AI73" s="221" t="s">
        <v>321</v>
      </c>
      <c r="AJ73" s="148" t="s">
        <v>36</v>
      </c>
      <c r="AK73" s="222" t="s">
        <v>15</v>
      </c>
      <c r="AL73" s="221" t="s">
        <v>321</v>
      </c>
      <c r="AM73" s="148" t="s">
        <v>36</v>
      </c>
      <c r="AN73" s="222" t="s">
        <v>15</v>
      </c>
      <c r="AO73" s="221" t="s">
        <v>321</v>
      </c>
      <c r="AP73" s="148" t="s">
        <v>36</v>
      </c>
      <c r="AQ73" s="222" t="s">
        <v>15</v>
      </c>
      <c r="AR73" s="221" t="s">
        <v>321</v>
      </c>
      <c r="AS73" s="148" t="s">
        <v>36</v>
      </c>
      <c r="AT73" s="222" t="s">
        <v>15</v>
      </c>
      <c r="AU73" s="221" t="s">
        <v>321</v>
      </c>
      <c r="AV73" s="148" t="s">
        <v>36</v>
      </c>
      <c r="AW73" s="222" t="s">
        <v>15</v>
      </c>
      <c r="AX73" s="221" t="s">
        <v>321</v>
      </c>
      <c r="AY73" s="148" t="s">
        <v>36</v>
      </c>
      <c r="AZ73" s="222" t="s">
        <v>15</v>
      </c>
      <c r="BA73" s="221" t="s">
        <v>321</v>
      </c>
      <c r="BB73" s="148" t="s">
        <v>36</v>
      </c>
      <c r="BC73" s="222" t="s">
        <v>15</v>
      </c>
      <c r="BD73" s="221" t="s">
        <v>321</v>
      </c>
      <c r="BE73" s="148" t="s">
        <v>36</v>
      </c>
      <c r="BF73" s="222" t="s">
        <v>15</v>
      </c>
      <c r="BG73" s="221" t="s">
        <v>321</v>
      </c>
      <c r="BH73" s="148" t="s">
        <v>36</v>
      </c>
      <c r="BI73" s="222" t="s">
        <v>15</v>
      </c>
      <c r="BJ73" s="221" t="s">
        <v>321</v>
      </c>
      <c r="BK73" s="148" t="s">
        <v>36</v>
      </c>
      <c r="BL73" s="222" t="s">
        <v>15</v>
      </c>
      <c r="BM73" s="221" t="s">
        <v>321</v>
      </c>
      <c r="BN73" s="148" t="s">
        <v>36</v>
      </c>
      <c r="BO73" s="222" t="s">
        <v>15</v>
      </c>
      <c r="BP73" s="221" t="s">
        <v>321</v>
      </c>
      <c r="BQ73" s="148" t="s">
        <v>36</v>
      </c>
      <c r="BR73" s="222" t="s">
        <v>15</v>
      </c>
      <c r="BS73" s="221" t="s">
        <v>321</v>
      </c>
      <c r="BT73" s="148" t="s">
        <v>36</v>
      </c>
      <c r="BU73" s="222" t="s">
        <v>15</v>
      </c>
      <c r="BV73" s="221" t="s">
        <v>321</v>
      </c>
      <c r="BW73" s="148" t="s">
        <v>36</v>
      </c>
      <c r="BX73" s="222" t="s">
        <v>15</v>
      </c>
      <c r="BY73" s="221" t="s">
        <v>321</v>
      </c>
      <c r="BZ73" s="148" t="s">
        <v>36</v>
      </c>
      <c r="CA73" s="222" t="s">
        <v>15</v>
      </c>
      <c r="CB73" s="221">
        <f>PSD_S1311!CB73</f>
        <v>2771.44</v>
      </c>
      <c r="CC73" s="224" t="s">
        <v>307</v>
      </c>
      <c r="CD73" s="222" t="s">
        <v>15</v>
      </c>
      <c r="CE73" s="221" t="s">
        <v>321</v>
      </c>
      <c r="CF73" s="148" t="s">
        <v>36</v>
      </c>
      <c r="CG73" s="222" t="s">
        <v>15</v>
      </c>
      <c r="CH73" s="221" t="s">
        <v>321</v>
      </c>
      <c r="CI73" s="148" t="s">
        <v>36</v>
      </c>
      <c r="CJ73" s="222" t="s">
        <v>15</v>
      </c>
      <c r="CK73" s="221" t="s">
        <v>321</v>
      </c>
      <c r="CL73" s="148" t="s">
        <v>36</v>
      </c>
      <c r="CM73" s="222" t="s">
        <v>15</v>
      </c>
      <c r="CN73" s="221" t="s">
        <v>321</v>
      </c>
      <c r="CO73" s="148" t="s">
        <v>36</v>
      </c>
      <c r="CP73" s="222" t="s">
        <v>15</v>
      </c>
      <c r="CQ73" s="221">
        <f>PSD_S1311!CQ73</f>
        <v>16810.57</v>
      </c>
      <c r="CR73" s="83" t="s">
        <v>307</v>
      </c>
      <c r="CS73" s="84" t="s">
        <v>15</v>
      </c>
    </row>
    <row r="74" spans="1:97" ht="12" customHeight="1" x14ac:dyDescent="0.2">
      <c r="A74" s="81" t="s">
        <v>258</v>
      </c>
      <c r="B74" s="221" t="s">
        <v>321</v>
      </c>
      <c r="C74" s="148" t="s">
        <v>36</v>
      </c>
      <c r="D74" s="222" t="s">
        <v>15</v>
      </c>
      <c r="E74" s="221" t="s">
        <v>321</v>
      </c>
      <c r="F74" s="148" t="s">
        <v>36</v>
      </c>
      <c r="G74" s="222" t="s">
        <v>15</v>
      </c>
      <c r="H74" s="221" t="s">
        <v>321</v>
      </c>
      <c r="I74" s="148" t="s">
        <v>36</v>
      </c>
      <c r="J74" s="222" t="s">
        <v>15</v>
      </c>
      <c r="K74" s="221" t="s">
        <v>321</v>
      </c>
      <c r="L74" s="148" t="s">
        <v>36</v>
      </c>
      <c r="M74" s="222" t="s">
        <v>15</v>
      </c>
      <c r="N74" s="221" t="s">
        <v>321</v>
      </c>
      <c r="O74" s="148" t="s">
        <v>36</v>
      </c>
      <c r="P74" s="222" t="s">
        <v>15</v>
      </c>
      <c r="Q74" s="221">
        <f>PSD_S1311!Q74</f>
        <v>1556.64</v>
      </c>
      <c r="R74" s="224" t="s">
        <v>307</v>
      </c>
      <c r="S74" s="222" t="s">
        <v>15</v>
      </c>
      <c r="T74" s="221" t="s">
        <v>321</v>
      </c>
      <c r="U74" s="148" t="s">
        <v>36</v>
      </c>
      <c r="V74" s="222" t="s">
        <v>15</v>
      </c>
      <c r="W74" s="221" t="s">
        <v>321</v>
      </c>
      <c r="X74" s="148" t="s">
        <v>36</v>
      </c>
      <c r="Y74" s="222" t="s">
        <v>15</v>
      </c>
      <c r="Z74" s="221" t="s">
        <v>321</v>
      </c>
      <c r="AA74" s="148" t="s">
        <v>36</v>
      </c>
      <c r="AB74" s="222" t="s">
        <v>15</v>
      </c>
      <c r="AC74" s="221" t="s">
        <v>321</v>
      </c>
      <c r="AD74" s="148" t="s">
        <v>36</v>
      </c>
      <c r="AE74" s="222" t="s">
        <v>15</v>
      </c>
      <c r="AF74" s="221" t="s">
        <v>321</v>
      </c>
      <c r="AG74" s="148" t="s">
        <v>36</v>
      </c>
      <c r="AH74" s="222" t="s">
        <v>15</v>
      </c>
      <c r="AI74" s="221" t="s">
        <v>321</v>
      </c>
      <c r="AJ74" s="148" t="s">
        <v>36</v>
      </c>
      <c r="AK74" s="222" t="s">
        <v>15</v>
      </c>
      <c r="AL74" s="221" t="s">
        <v>321</v>
      </c>
      <c r="AM74" s="148" t="s">
        <v>36</v>
      </c>
      <c r="AN74" s="222" t="s">
        <v>15</v>
      </c>
      <c r="AO74" s="221" t="s">
        <v>321</v>
      </c>
      <c r="AP74" s="148" t="s">
        <v>36</v>
      </c>
      <c r="AQ74" s="222" t="s">
        <v>15</v>
      </c>
      <c r="AR74" s="221" t="s">
        <v>321</v>
      </c>
      <c r="AS74" s="148" t="s">
        <v>36</v>
      </c>
      <c r="AT74" s="222" t="s">
        <v>15</v>
      </c>
      <c r="AU74" s="221" t="s">
        <v>321</v>
      </c>
      <c r="AV74" s="148" t="s">
        <v>36</v>
      </c>
      <c r="AW74" s="222" t="s">
        <v>15</v>
      </c>
      <c r="AX74" s="221" t="s">
        <v>321</v>
      </c>
      <c r="AY74" s="148" t="s">
        <v>36</v>
      </c>
      <c r="AZ74" s="222" t="s">
        <v>15</v>
      </c>
      <c r="BA74" s="221" t="s">
        <v>321</v>
      </c>
      <c r="BB74" s="148" t="s">
        <v>36</v>
      </c>
      <c r="BC74" s="222" t="s">
        <v>15</v>
      </c>
      <c r="BD74" s="221" t="s">
        <v>321</v>
      </c>
      <c r="BE74" s="148" t="s">
        <v>36</v>
      </c>
      <c r="BF74" s="222" t="s">
        <v>15</v>
      </c>
      <c r="BG74" s="221" t="s">
        <v>321</v>
      </c>
      <c r="BH74" s="148" t="s">
        <v>36</v>
      </c>
      <c r="BI74" s="222" t="s">
        <v>15</v>
      </c>
      <c r="BJ74" s="221" t="s">
        <v>321</v>
      </c>
      <c r="BK74" s="148" t="s">
        <v>36</v>
      </c>
      <c r="BL74" s="222" t="s">
        <v>15</v>
      </c>
      <c r="BM74" s="221" t="s">
        <v>321</v>
      </c>
      <c r="BN74" s="148" t="s">
        <v>36</v>
      </c>
      <c r="BO74" s="222" t="s">
        <v>15</v>
      </c>
      <c r="BP74" s="221" t="s">
        <v>321</v>
      </c>
      <c r="BQ74" s="148" t="s">
        <v>36</v>
      </c>
      <c r="BR74" s="222" t="s">
        <v>15</v>
      </c>
      <c r="BS74" s="221" t="s">
        <v>321</v>
      </c>
      <c r="BT74" s="148" t="s">
        <v>36</v>
      </c>
      <c r="BU74" s="222" t="s">
        <v>15</v>
      </c>
      <c r="BV74" s="221" t="s">
        <v>321</v>
      </c>
      <c r="BW74" s="148" t="s">
        <v>36</v>
      </c>
      <c r="BX74" s="222" t="s">
        <v>15</v>
      </c>
      <c r="BY74" s="221" t="s">
        <v>321</v>
      </c>
      <c r="BZ74" s="148" t="s">
        <v>36</v>
      </c>
      <c r="CA74" s="222" t="s">
        <v>15</v>
      </c>
      <c r="CB74" s="221">
        <f>PSD_S1311!CB74</f>
        <v>1556.64</v>
      </c>
      <c r="CC74" s="224" t="s">
        <v>307</v>
      </c>
      <c r="CD74" s="222" t="s">
        <v>15</v>
      </c>
      <c r="CE74" s="221" t="s">
        <v>321</v>
      </c>
      <c r="CF74" s="148" t="s">
        <v>36</v>
      </c>
      <c r="CG74" s="222" t="s">
        <v>15</v>
      </c>
      <c r="CH74" s="221" t="s">
        <v>321</v>
      </c>
      <c r="CI74" s="148" t="s">
        <v>36</v>
      </c>
      <c r="CJ74" s="222" t="s">
        <v>15</v>
      </c>
      <c r="CK74" s="221" t="s">
        <v>321</v>
      </c>
      <c r="CL74" s="148" t="s">
        <v>36</v>
      </c>
      <c r="CM74" s="222" t="s">
        <v>15</v>
      </c>
      <c r="CN74" s="221" t="s">
        <v>321</v>
      </c>
      <c r="CO74" s="148" t="s">
        <v>36</v>
      </c>
      <c r="CP74" s="222" t="s">
        <v>15</v>
      </c>
      <c r="CQ74" s="221">
        <f>PSD_S1311!CQ74</f>
        <v>17272.09</v>
      </c>
      <c r="CR74" s="83" t="s">
        <v>307</v>
      </c>
      <c r="CS74" s="84" t="s">
        <v>15</v>
      </c>
    </row>
    <row r="75" spans="1:97" ht="12" customHeight="1" x14ac:dyDescent="0.2">
      <c r="A75" s="81" t="s">
        <v>259</v>
      </c>
      <c r="B75" s="221" t="s">
        <v>321</v>
      </c>
      <c r="C75" s="148" t="s">
        <v>36</v>
      </c>
      <c r="D75" s="222" t="s">
        <v>15</v>
      </c>
      <c r="E75" s="221" t="s">
        <v>321</v>
      </c>
      <c r="F75" s="148" t="s">
        <v>36</v>
      </c>
      <c r="G75" s="222" t="s">
        <v>15</v>
      </c>
      <c r="H75" s="221" t="s">
        <v>321</v>
      </c>
      <c r="I75" s="148" t="s">
        <v>36</v>
      </c>
      <c r="J75" s="222" t="s">
        <v>15</v>
      </c>
      <c r="K75" s="221" t="s">
        <v>321</v>
      </c>
      <c r="L75" s="148" t="s">
        <v>36</v>
      </c>
      <c r="M75" s="222" t="s">
        <v>15</v>
      </c>
      <c r="N75" s="221" t="s">
        <v>321</v>
      </c>
      <c r="O75" s="148" t="s">
        <v>36</v>
      </c>
      <c r="P75" s="222" t="s">
        <v>15</v>
      </c>
      <c r="Q75" s="221">
        <f>PSD_S1311!Q75</f>
        <v>2952.54</v>
      </c>
      <c r="R75" s="224" t="s">
        <v>307</v>
      </c>
      <c r="S75" s="222" t="s">
        <v>15</v>
      </c>
      <c r="T75" s="221" t="s">
        <v>321</v>
      </c>
      <c r="U75" s="148" t="s">
        <v>36</v>
      </c>
      <c r="V75" s="222" t="s">
        <v>15</v>
      </c>
      <c r="W75" s="221" t="s">
        <v>321</v>
      </c>
      <c r="X75" s="148" t="s">
        <v>36</v>
      </c>
      <c r="Y75" s="222" t="s">
        <v>15</v>
      </c>
      <c r="Z75" s="221" t="s">
        <v>321</v>
      </c>
      <c r="AA75" s="148" t="s">
        <v>36</v>
      </c>
      <c r="AB75" s="222" t="s">
        <v>15</v>
      </c>
      <c r="AC75" s="221" t="s">
        <v>321</v>
      </c>
      <c r="AD75" s="148" t="s">
        <v>36</v>
      </c>
      <c r="AE75" s="222" t="s">
        <v>15</v>
      </c>
      <c r="AF75" s="221" t="s">
        <v>321</v>
      </c>
      <c r="AG75" s="148" t="s">
        <v>36</v>
      </c>
      <c r="AH75" s="222" t="s">
        <v>15</v>
      </c>
      <c r="AI75" s="221" t="s">
        <v>321</v>
      </c>
      <c r="AJ75" s="148" t="s">
        <v>36</v>
      </c>
      <c r="AK75" s="222" t="s">
        <v>15</v>
      </c>
      <c r="AL75" s="221" t="s">
        <v>321</v>
      </c>
      <c r="AM75" s="148" t="s">
        <v>36</v>
      </c>
      <c r="AN75" s="222" t="s">
        <v>15</v>
      </c>
      <c r="AO75" s="221" t="s">
        <v>321</v>
      </c>
      <c r="AP75" s="148" t="s">
        <v>36</v>
      </c>
      <c r="AQ75" s="222" t="s">
        <v>15</v>
      </c>
      <c r="AR75" s="221" t="s">
        <v>321</v>
      </c>
      <c r="AS75" s="148" t="s">
        <v>36</v>
      </c>
      <c r="AT75" s="222" t="s">
        <v>15</v>
      </c>
      <c r="AU75" s="221" t="s">
        <v>321</v>
      </c>
      <c r="AV75" s="148" t="s">
        <v>36</v>
      </c>
      <c r="AW75" s="222" t="s">
        <v>15</v>
      </c>
      <c r="AX75" s="221" t="s">
        <v>321</v>
      </c>
      <c r="AY75" s="148" t="s">
        <v>36</v>
      </c>
      <c r="AZ75" s="222" t="s">
        <v>15</v>
      </c>
      <c r="BA75" s="221" t="s">
        <v>321</v>
      </c>
      <c r="BB75" s="148" t="s">
        <v>36</v>
      </c>
      <c r="BC75" s="222" t="s">
        <v>15</v>
      </c>
      <c r="BD75" s="221" t="s">
        <v>321</v>
      </c>
      <c r="BE75" s="148" t="s">
        <v>36</v>
      </c>
      <c r="BF75" s="222" t="s">
        <v>15</v>
      </c>
      <c r="BG75" s="221" t="s">
        <v>321</v>
      </c>
      <c r="BH75" s="148" t="s">
        <v>36</v>
      </c>
      <c r="BI75" s="222" t="s">
        <v>15</v>
      </c>
      <c r="BJ75" s="221" t="s">
        <v>321</v>
      </c>
      <c r="BK75" s="148" t="s">
        <v>36</v>
      </c>
      <c r="BL75" s="222" t="s">
        <v>15</v>
      </c>
      <c r="BM75" s="221" t="s">
        <v>321</v>
      </c>
      <c r="BN75" s="148" t="s">
        <v>36</v>
      </c>
      <c r="BO75" s="222" t="s">
        <v>15</v>
      </c>
      <c r="BP75" s="221" t="s">
        <v>321</v>
      </c>
      <c r="BQ75" s="148" t="s">
        <v>36</v>
      </c>
      <c r="BR75" s="222" t="s">
        <v>15</v>
      </c>
      <c r="BS75" s="221" t="s">
        <v>321</v>
      </c>
      <c r="BT75" s="148" t="s">
        <v>36</v>
      </c>
      <c r="BU75" s="222" t="s">
        <v>15</v>
      </c>
      <c r="BV75" s="221" t="s">
        <v>321</v>
      </c>
      <c r="BW75" s="148" t="s">
        <v>36</v>
      </c>
      <c r="BX75" s="222" t="s">
        <v>15</v>
      </c>
      <c r="BY75" s="221" t="s">
        <v>321</v>
      </c>
      <c r="BZ75" s="148" t="s">
        <v>36</v>
      </c>
      <c r="CA75" s="222" t="s">
        <v>15</v>
      </c>
      <c r="CB75" s="221">
        <f>PSD_S1311!CB75</f>
        <v>2952.54</v>
      </c>
      <c r="CC75" s="224" t="s">
        <v>307</v>
      </c>
      <c r="CD75" s="222" t="s">
        <v>15</v>
      </c>
      <c r="CE75" s="221" t="s">
        <v>321</v>
      </c>
      <c r="CF75" s="148" t="s">
        <v>36</v>
      </c>
      <c r="CG75" s="222" t="s">
        <v>15</v>
      </c>
      <c r="CH75" s="221" t="s">
        <v>321</v>
      </c>
      <c r="CI75" s="148" t="s">
        <v>36</v>
      </c>
      <c r="CJ75" s="222" t="s">
        <v>15</v>
      </c>
      <c r="CK75" s="221" t="s">
        <v>321</v>
      </c>
      <c r="CL75" s="148" t="s">
        <v>36</v>
      </c>
      <c r="CM75" s="222" t="s">
        <v>15</v>
      </c>
      <c r="CN75" s="221" t="s">
        <v>321</v>
      </c>
      <c r="CO75" s="148" t="s">
        <v>36</v>
      </c>
      <c r="CP75" s="222" t="s">
        <v>15</v>
      </c>
      <c r="CQ75" s="221">
        <f>PSD_S1311!CQ75</f>
        <v>18093.849999999999</v>
      </c>
      <c r="CR75" s="83" t="s">
        <v>307</v>
      </c>
      <c r="CS75" s="84" t="s">
        <v>15</v>
      </c>
    </row>
    <row r="76" spans="1:97" ht="12" customHeight="1" x14ac:dyDescent="0.2">
      <c r="A76" s="81" t="s">
        <v>260</v>
      </c>
      <c r="B76" s="221" t="s">
        <v>321</v>
      </c>
      <c r="C76" s="148" t="s">
        <v>36</v>
      </c>
      <c r="D76" s="222" t="s">
        <v>15</v>
      </c>
      <c r="E76" s="221" t="s">
        <v>321</v>
      </c>
      <c r="F76" s="148" t="s">
        <v>36</v>
      </c>
      <c r="G76" s="222" t="s">
        <v>15</v>
      </c>
      <c r="H76" s="221" t="s">
        <v>321</v>
      </c>
      <c r="I76" s="148" t="s">
        <v>36</v>
      </c>
      <c r="J76" s="222" t="s">
        <v>15</v>
      </c>
      <c r="K76" s="221" t="s">
        <v>321</v>
      </c>
      <c r="L76" s="148" t="s">
        <v>36</v>
      </c>
      <c r="M76" s="222" t="s">
        <v>15</v>
      </c>
      <c r="N76" s="221" t="s">
        <v>321</v>
      </c>
      <c r="O76" s="148" t="s">
        <v>36</v>
      </c>
      <c r="P76" s="222" t="s">
        <v>15</v>
      </c>
      <c r="Q76" s="221">
        <f>PSD_S1311!Q76</f>
        <v>3153.74</v>
      </c>
      <c r="R76" s="224" t="s">
        <v>307</v>
      </c>
      <c r="S76" s="222" t="s">
        <v>15</v>
      </c>
      <c r="T76" s="221" t="s">
        <v>321</v>
      </c>
      <c r="U76" s="148" t="s">
        <v>36</v>
      </c>
      <c r="V76" s="222" t="s">
        <v>15</v>
      </c>
      <c r="W76" s="221" t="s">
        <v>321</v>
      </c>
      <c r="X76" s="148" t="s">
        <v>36</v>
      </c>
      <c r="Y76" s="222" t="s">
        <v>15</v>
      </c>
      <c r="Z76" s="221" t="s">
        <v>321</v>
      </c>
      <c r="AA76" s="148" t="s">
        <v>36</v>
      </c>
      <c r="AB76" s="222" t="s">
        <v>15</v>
      </c>
      <c r="AC76" s="221" t="s">
        <v>321</v>
      </c>
      <c r="AD76" s="148" t="s">
        <v>36</v>
      </c>
      <c r="AE76" s="222" t="s">
        <v>15</v>
      </c>
      <c r="AF76" s="221" t="s">
        <v>321</v>
      </c>
      <c r="AG76" s="148" t="s">
        <v>36</v>
      </c>
      <c r="AH76" s="222" t="s">
        <v>15</v>
      </c>
      <c r="AI76" s="221" t="s">
        <v>321</v>
      </c>
      <c r="AJ76" s="148" t="s">
        <v>36</v>
      </c>
      <c r="AK76" s="222" t="s">
        <v>15</v>
      </c>
      <c r="AL76" s="221" t="s">
        <v>321</v>
      </c>
      <c r="AM76" s="148" t="s">
        <v>36</v>
      </c>
      <c r="AN76" s="222" t="s">
        <v>15</v>
      </c>
      <c r="AO76" s="221" t="s">
        <v>321</v>
      </c>
      <c r="AP76" s="148" t="s">
        <v>36</v>
      </c>
      <c r="AQ76" s="222" t="s">
        <v>15</v>
      </c>
      <c r="AR76" s="221" t="s">
        <v>321</v>
      </c>
      <c r="AS76" s="148" t="s">
        <v>36</v>
      </c>
      <c r="AT76" s="222" t="s">
        <v>15</v>
      </c>
      <c r="AU76" s="221" t="s">
        <v>321</v>
      </c>
      <c r="AV76" s="148" t="s">
        <v>36</v>
      </c>
      <c r="AW76" s="222" t="s">
        <v>15</v>
      </c>
      <c r="AX76" s="221" t="s">
        <v>321</v>
      </c>
      <c r="AY76" s="148" t="s">
        <v>36</v>
      </c>
      <c r="AZ76" s="222" t="s">
        <v>15</v>
      </c>
      <c r="BA76" s="221" t="s">
        <v>321</v>
      </c>
      <c r="BB76" s="148" t="s">
        <v>36</v>
      </c>
      <c r="BC76" s="222" t="s">
        <v>15</v>
      </c>
      <c r="BD76" s="221" t="s">
        <v>321</v>
      </c>
      <c r="BE76" s="148" t="s">
        <v>36</v>
      </c>
      <c r="BF76" s="222" t="s">
        <v>15</v>
      </c>
      <c r="BG76" s="221" t="s">
        <v>321</v>
      </c>
      <c r="BH76" s="148" t="s">
        <v>36</v>
      </c>
      <c r="BI76" s="222" t="s">
        <v>15</v>
      </c>
      <c r="BJ76" s="221" t="s">
        <v>321</v>
      </c>
      <c r="BK76" s="148" t="s">
        <v>36</v>
      </c>
      <c r="BL76" s="222" t="s">
        <v>15</v>
      </c>
      <c r="BM76" s="221" t="s">
        <v>321</v>
      </c>
      <c r="BN76" s="148" t="s">
        <v>36</v>
      </c>
      <c r="BO76" s="222" t="s">
        <v>15</v>
      </c>
      <c r="BP76" s="221" t="s">
        <v>321</v>
      </c>
      <c r="BQ76" s="148" t="s">
        <v>36</v>
      </c>
      <c r="BR76" s="222" t="s">
        <v>15</v>
      </c>
      <c r="BS76" s="221" t="s">
        <v>321</v>
      </c>
      <c r="BT76" s="148" t="s">
        <v>36</v>
      </c>
      <c r="BU76" s="222" t="s">
        <v>15</v>
      </c>
      <c r="BV76" s="221" t="s">
        <v>321</v>
      </c>
      <c r="BW76" s="148" t="s">
        <v>36</v>
      </c>
      <c r="BX76" s="222" t="s">
        <v>15</v>
      </c>
      <c r="BY76" s="221" t="s">
        <v>321</v>
      </c>
      <c r="BZ76" s="148" t="s">
        <v>36</v>
      </c>
      <c r="CA76" s="222" t="s">
        <v>15</v>
      </c>
      <c r="CB76" s="221">
        <f>PSD_S1311!CB76</f>
        <v>3153.74</v>
      </c>
      <c r="CC76" s="224" t="s">
        <v>307</v>
      </c>
      <c r="CD76" s="222" t="s">
        <v>15</v>
      </c>
      <c r="CE76" s="221" t="s">
        <v>321</v>
      </c>
      <c r="CF76" s="148" t="s">
        <v>36</v>
      </c>
      <c r="CG76" s="222" t="s">
        <v>15</v>
      </c>
      <c r="CH76" s="221" t="s">
        <v>321</v>
      </c>
      <c r="CI76" s="148" t="s">
        <v>36</v>
      </c>
      <c r="CJ76" s="222" t="s">
        <v>15</v>
      </c>
      <c r="CK76" s="221" t="s">
        <v>321</v>
      </c>
      <c r="CL76" s="148" t="s">
        <v>36</v>
      </c>
      <c r="CM76" s="222" t="s">
        <v>15</v>
      </c>
      <c r="CN76" s="221" t="s">
        <v>321</v>
      </c>
      <c r="CO76" s="148" t="s">
        <v>36</v>
      </c>
      <c r="CP76" s="222" t="s">
        <v>15</v>
      </c>
      <c r="CQ76" s="221">
        <f>PSD_S1311!CQ76</f>
        <v>18959.419999999998</v>
      </c>
      <c r="CR76" s="83" t="s">
        <v>307</v>
      </c>
      <c r="CS76" s="84" t="s">
        <v>15</v>
      </c>
    </row>
    <row r="77" spans="1:97" ht="12" customHeight="1" x14ac:dyDescent="0.2">
      <c r="A77" s="81" t="s">
        <v>261</v>
      </c>
      <c r="B77" s="221" t="s">
        <v>321</v>
      </c>
      <c r="C77" s="148" t="s">
        <v>36</v>
      </c>
      <c r="D77" s="222" t="s">
        <v>15</v>
      </c>
      <c r="E77" s="221" t="s">
        <v>321</v>
      </c>
      <c r="F77" s="148" t="s">
        <v>36</v>
      </c>
      <c r="G77" s="222" t="s">
        <v>15</v>
      </c>
      <c r="H77" s="221" t="s">
        <v>321</v>
      </c>
      <c r="I77" s="148" t="s">
        <v>36</v>
      </c>
      <c r="J77" s="222" t="s">
        <v>15</v>
      </c>
      <c r="K77" s="221" t="s">
        <v>321</v>
      </c>
      <c r="L77" s="148" t="s">
        <v>36</v>
      </c>
      <c r="M77" s="222" t="s">
        <v>15</v>
      </c>
      <c r="N77" s="221" t="s">
        <v>321</v>
      </c>
      <c r="O77" s="148" t="s">
        <v>36</v>
      </c>
      <c r="P77" s="222" t="s">
        <v>15</v>
      </c>
      <c r="Q77" s="221">
        <f>PSD_S1311!Q77</f>
        <v>4222.6400000000003</v>
      </c>
      <c r="R77" s="224" t="s">
        <v>307</v>
      </c>
      <c r="S77" s="222" t="s">
        <v>15</v>
      </c>
      <c r="T77" s="221" t="s">
        <v>321</v>
      </c>
      <c r="U77" s="148" t="s">
        <v>36</v>
      </c>
      <c r="V77" s="222" t="s">
        <v>15</v>
      </c>
      <c r="W77" s="221" t="s">
        <v>321</v>
      </c>
      <c r="X77" s="148" t="s">
        <v>36</v>
      </c>
      <c r="Y77" s="222" t="s">
        <v>15</v>
      </c>
      <c r="Z77" s="221" t="s">
        <v>321</v>
      </c>
      <c r="AA77" s="148" t="s">
        <v>36</v>
      </c>
      <c r="AB77" s="222" t="s">
        <v>15</v>
      </c>
      <c r="AC77" s="221" t="s">
        <v>321</v>
      </c>
      <c r="AD77" s="148" t="s">
        <v>36</v>
      </c>
      <c r="AE77" s="222" t="s">
        <v>15</v>
      </c>
      <c r="AF77" s="221" t="s">
        <v>321</v>
      </c>
      <c r="AG77" s="148" t="s">
        <v>36</v>
      </c>
      <c r="AH77" s="222" t="s">
        <v>15</v>
      </c>
      <c r="AI77" s="221" t="s">
        <v>321</v>
      </c>
      <c r="AJ77" s="148" t="s">
        <v>36</v>
      </c>
      <c r="AK77" s="222" t="s">
        <v>15</v>
      </c>
      <c r="AL77" s="221" t="s">
        <v>321</v>
      </c>
      <c r="AM77" s="148" t="s">
        <v>36</v>
      </c>
      <c r="AN77" s="222" t="s">
        <v>15</v>
      </c>
      <c r="AO77" s="221" t="s">
        <v>321</v>
      </c>
      <c r="AP77" s="148" t="s">
        <v>36</v>
      </c>
      <c r="AQ77" s="222" t="s">
        <v>15</v>
      </c>
      <c r="AR77" s="221" t="s">
        <v>321</v>
      </c>
      <c r="AS77" s="148" t="s">
        <v>36</v>
      </c>
      <c r="AT77" s="222" t="s">
        <v>15</v>
      </c>
      <c r="AU77" s="221" t="s">
        <v>321</v>
      </c>
      <c r="AV77" s="148" t="s">
        <v>36</v>
      </c>
      <c r="AW77" s="222" t="s">
        <v>15</v>
      </c>
      <c r="AX77" s="221" t="s">
        <v>321</v>
      </c>
      <c r="AY77" s="148" t="s">
        <v>36</v>
      </c>
      <c r="AZ77" s="222" t="s">
        <v>15</v>
      </c>
      <c r="BA77" s="221" t="s">
        <v>321</v>
      </c>
      <c r="BB77" s="148" t="s">
        <v>36</v>
      </c>
      <c r="BC77" s="222" t="s">
        <v>15</v>
      </c>
      <c r="BD77" s="221" t="s">
        <v>321</v>
      </c>
      <c r="BE77" s="148" t="s">
        <v>36</v>
      </c>
      <c r="BF77" s="222" t="s">
        <v>15</v>
      </c>
      <c r="BG77" s="221" t="s">
        <v>321</v>
      </c>
      <c r="BH77" s="148" t="s">
        <v>36</v>
      </c>
      <c r="BI77" s="222" t="s">
        <v>15</v>
      </c>
      <c r="BJ77" s="221" t="s">
        <v>321</v>
      </c>
      <c r="BK77" s="148" t="s">
        <v>36</v>
      </c>
      <c r="BL77" s="222" t="s">
        <v>15</v>
      </c>
      <c r="BM77" s="221" t="s">
        <v>321</v>
      </c>
      <c r="BN77" s="148" t="s">
        <v>36</v>
      </c>
      <c r="BO77" s="222" t="s">
        <v>15</v>
      </c>
      <c r="BP77" s="221" t="s">
        <v>321</v>
      </c>
      <c r="BQ77" s="148" t="s">
        <v>36</v>
      </c>
      <c r="BR77" s="222" t="s">
        <v>15</v>
      </c>
      <c r="BS77" s="221" t="s">
        <v>321</v>
      </c>
      <c r="BT77" s="148" t="s">
        <v>36</v>
      </c>
      <c r="BU77" s="222" t="s">
        <v>15</v>
      </c>
      <c r="BV77" s="221" t="s">
        <v>321</v>
      </c>
      <c r="BW77" s="148" t="s">
        <v>36</v>
      </c>
      <c r="BX77" s="222" t="s">
        <v>15</v>
      </c>
      <c r="BY77" s="221" t="s">
        <v>321</v>
      </c>
      <c r="BZ77" s="148" t="s">
        <v>36</v>
      </c>
      <c r="CA77" s="222" t="s">
        <v>15</v>
      </c>
      <c r="CB77" s="221">
        <f>PSD_S1311!CB77</f>
        <v>4222.6400000000003</v>
      </c>
      <c r="CC77" s="224" t="s">
        <v>307</v>
      </c>
      <c r="CD77" s="222" t="s">
        <v>15</v>
      </c>
      <c r="CE77" s="221" t="s">
        <v>321</v>
      </c>
      <c r="CF77" s="148" t="s">
        <v>36</v>
      </c>
      <c r="CG77" s="222" t="s">
        <v>15</v>
      </c>
      <c r="CH77" s="221" t="s">
        <v>321</v>
      </c>
      <c r="CI77" s="148" t="s">
        <v>36</v>
      </c>
      <c r="CJ77" s="222" t="s">
        <v>15</v>
      </c>
      <c r="CK77" s="221" t="s">
        <v>321</v>
      </c>
      <c r="CL77" s="148" t="s">
        <v>36</v>
      </c>
      <c r="CM77" s="222" t="s">
        <v>15</v>
      </c>
      <c r="CN77" s="221" t="s">
        <v>321</v>
      </c>
      <c r="CO77" s="148" t="s">
        <v>36</v>
      </c>
      <c r="CP77" s="222" t="s">
        <v>15</v>
      </c>
      <c r="CQ77" s="221">
        <f>PSD_S1311!CQ77</f>
        <v>17762.43</v>
      </c>
      <c r="CR77" s="83" t="s">
        <v>307</v>
      </c>
      <c r="CS77" s="84" t="s">
        <v>15</v>
      </c>
    </row>
    <row r="78" spans="1:97" ht="12" customHeight="1" x14ac:dyDescent="0.2">
      <c r="A78" s="81" t="s">
        <v>262</v>
      </c>
      <c r="B78" s="221" t="s">
        <v>321</v>
      </c>
      <c r="C78" s="148" t="s">
        <v>36</v>
      </c>
      <c r="D78" s="222" t="s">
        <v>15</v>
      </c>
      <c r="E78" s="221" t="s">
        <v>321</v>
      </c>
      <c r="F78" s="148" t="s">
        <v>36</v>
      </c>
      <c r="G78" s="222" t="s">
        <v>15</v>
      </c>
      <c r="H78" s="221" t="s">
        <v>321</v>
      </c>
      <c r="I78" s="148" t="s">
        <v>36</v>
      </c>
      <c r="J78" s="222" t="s">
        <v>15</v>
      </c>
      <c r="K78" s="221" t="s">
        <v>321</v>
      </c>
      <c r="L78" s="148" t="s">
        <v>36</v>
      </c>
      <c r="M78" s="222" t="s">
        <v>15</v>
      </c>
      <c r="N78" s="221" t="s">
        <v>321</v>
      </c>
      <c r="O78" s="148" t="s">
        <v>36</v>
      </c>
      <c r="P78" s="222" t="s">
        <v>15</v>
      </c>
      <c r="Q78" s="221">
        <f>PSD_S1311!Q78</f>
        <v>7141.04</v>
      </c>
      <c r="R78" s="224" t="s">
        <v>307</v>
      </c>
      <c r="S78" s="222" t="s">
        <v>15</v>
      </c>
      <c r="T78" s="221" t="s">
        <v>321</v>
      </c>
      <c r="U78" s="148" t="s">
        <v>36</v>
      </c>
      <c r="V78" s="222" t="s">
        <v>15</v>
      </c>
      <c r="W78" s="221" t="s">
        <v>321</v>
      </c>
      <c r="X78" s="148" t="s">
        <v>36</v>
      </c>
      <c r="Y78" s="222" t="s">
        <v>15</v>
      </c>
      <c r="Z78" s="221" t="s">
        <v>321</v>
      </c>
      <c r="AA78" s="148" t="s">
        <v>36</v>
      </c>
      <c r="AB78" s="222" t="s">
        <v>15</v>
      </c>
      <c r="AC78" s="221" t="s">
        <v>321</v>
      </c>
      <c r="AD78" s="148" t="s">
        <v>36</v>
      </c>
      <c r="AE78" s="222" t="s">
        <v>15</v>
      </c>
      <c r="AF78" s="221" t="s">
        <v>321</v>
      </c>
      <c r="AG78" s="148" t="s">
        <v>36</v>
      </c>
      <c r="AH78" s="222" t="s">
        <v>15</v>
      </c>
      <c r="AI78" s="221" t="s">
        <v>321</v>
      </c>
      <c r="AJ78" s="148" t="s">
        <v>36</v>
      </c>
      <c r="AK78" s="222" t="s">
        <v>15</v>
      </c>
      <c r="AL78" s="221" t="s">
        <v>321</v>
      </c>
      <c r="AM78" s="148" t="s">
        <v>36</v>
      </c>
      <c r="AN78" s="222" t="s">
        <v>15</v>
      </c>
      <c r="AO78" s="221" t="s">
        <v>321</v>
      </c>
      <c r="AP78" s="148" t="s">
        <v>36</v>
      </c>
      <c r="AQ78" s="222" t="s">
        <v>15</v>
      </c>
      <c r="AR78" s="221" t="s">
        <v>321</v>
      </c>
      <c r="AS78" s="148" t="s">
        <v>36</v>
      </c>
      <c r="AT78" s="222" t="s">
        <v>15</v>
      </c>
      <c r="AU78" s="221" t="s">
        <v>321</v>
      </c>
      <c r="AV78" s="148" t="s">
        <v>36</v>
      </c>
      <c r="AW78" s="222" t="s">
        <v>15</v>
      </c>
      <c r="AX78" s="221" t="s">
        <v>321</v>
      </c>
      <c r="AY78" s="148" t="s">
        <v>36</v>
      </c>
      <c r="AZ78" s="222" t="s">
        <v>15</v>
      </c>
      <c r="BA78" s="221" t="s">
        <v>321</v>
      </c>
      <c r="BB78" s="148" t="s">
        <v>36</v>
      </c>
      <c r="BC78" s="222" t="s">
        <v>15</v>
      </c>
      <c r="BD78" s="221" t="s">
        <v>321</v>
      </c>
      <c r="BE78" s="148" t="s">
        <v>36</v>
      </c>
      <c r="BF78" s="222" t="s">
        <v>15</v>
      </c>
      <c r="BG78" s="221" t="s">
        <v>321</v>
      </c>
      <c r="BH78" s="148" t="s">
        <v>36</v>
      </c>
      <c r="BI78" s="222" t="s">
        <v>15</v>
      </c>
      <c r="BJ78" s="221" t="s">
        <v>321</v>
      </c>
      <c r="BK78" s="148" t="s">
        <v>36</v>
      </c>
      <c r="BL78" s="222" t="s">
        <v>15</v>
      </c>
      <c r="BM78" s="221" t="s">
        <v>321</v>
      </c>
      <c r="BN78" s="148" t="s">
        <v>36</v>
      </c>
      <c r="BO78" s="222" t="s">
        <v>15</v>
      </c>
      <c r="BP78" s="221" t="s">
        <v>321</v>
      </c>
      <c r="BQ78" s="148" t="s">
        <v>36</v>
      </c>
      <c r="BR78" s="222" t="s">
        <v>15</v>
      </c>
      <c r="BS78" s="221" t="s">
        <v>321</v>
      </c>
      <c r="BT78" s="148" t="s">
        <v>36</v>
      </c>
      <c r="BU78" s="222" t="s">
        <v>15</v>
      </c>
      <c r="BV78" s="221" t="s">
        <v>321</v>
      </c>
      <c r="BW78" s="148" t="s">
        <v>36</v>
      </c>
      <c r="BX78" s="222" t="s">
        <v>15</v>
      </c>
      <c r="BY78" s="221" t="s">
        <v>321</v>
      </c>
      <c r="BZ78" s="148" t="s">
        <v>36</v>
      </c>
      <c r="CA78" s="222" t="s">
        <v>15</v>
      </c>
      <c r="CB78" s="221">
        <f>PSD_S1311!CB78</f>
        <v>7141.04</v>
      </c>
      <c r="CC78" s="224" t="s">
        <v>307</v>
      </c>
      <c r="CD78" s="222" t="s">
        <v>15</v>
      </c>
      <c r="CE78" s="221" t="s">
        <v>321</v>
      </c>
      <c r="CF78" s="148" t="s">
        <v>36</v>
      </c>
      <c r="CG78" s="222" t="s">
        <v>15</v>
      </c>
      <c r="CH78" s="221" t="s">
        <v>321</v>
      </c>
      <c r="CI78" s="148" t="s">
        <v>36</v>
      </c>
      <c r="CJ78" s="222" t="s">
        <v>15</v>
      </c>
      <c r="CK78" s="221" t="s">
        <v>321</v>
      </c>
      <c r="CL78" s="148" t="s">
        <v>36</v>
      </c>
      <c r="CM78" s="222" t="s">
        <v>15</v>
      </c>
      <c r="CN78" s="221" t="s">
        <v>321</v>
      </c>
      <c r="CO78" s="148" t="s">
        <v>36</v>
      </c>
      <c r="CP78" s="222" t="s">
        <v>15</v>
      </c>
      <c r="CQ78" s="221">
        <f>PSD_S1311!CQ78</f>
        <v>14752.1</v>
      </c>
      <c r="CR78" s="83" t="s">
        <v>307</v>
      </c>
      <c r="CS78" s="84" t="s">
        <v>15</v>
      </c>
    </row>
    <row r="79" spans="1:97" ht="12" customHeight="1" x14ac:dyDescent="0.2">
      <c r="A79" s="81" t="s">
        <v>263</v>
      </c>
      <c r="B79" s="221" t="s">
        <v>321</v>
      </c>
      <c r="C79" s="148" t="s">
        <v>36</v>
      </c>
      <c r="D79" s="222" t="s">
        <v>15</v>
      </c>
      <c r="E79" s="221" t="s">
        <v>321</v>
      </c>
      <c r="F79" s="148" t="s">
        <v>36</v>
      </c>
      <c r="G79" s="222" t="s">
        <v>15</v>
      </c>
      <c r="H79" s="221" t="s">
        <v>321</v>
      </c>
      <c r="I79" s="148" t="s">
        <v>36</v>
      </c>
      <c r="J79" s="222" t="s">
        <v>15</v>
      </c>
      <c r="K79" s="221" t="s">
        <v>321</v>
      </c>
      <c r="L79" s="148" t="s">
        <v>36</v>
      </c>
      <c r="M79" s="222" t="s">
        <v>15</v>
      </c>
      <c r="N79" s="221" t="s">
        <v>321</v>
      </c>
      <c r="O79" s="148" t="s">
        <v>36</v>
      </c>
      <c r="P79" s="222" t="s">
        <v>15</v>
      </c>
      <c r="Q79" s="221">
        <f>PSD_S1311!Q79</f>
        <v>4981.74</v>
      </c>
      <c r="R79" s="224" t="s">
        <v>307</v>
      </c>
      <c r="S79" s="222" t="s">
        <v>15</v>
      </c>
      <c r="T79" s="221" t="s">
        <v>321</v>
      </c>
      <c r="U79" s="148" t="s">
        <v>36</v>
      </c>
      <c r="V79" s="222" t="s">
        <v>15</v>
      </c>
      <c r="W79" s="221" t="s">
        <v>321</v>
      </c>
      <c r="X79" s="148" t="s">
        <v>36</v>
      </c>
      <c r="Y79" s="222" t="s">
        <v>15</v>
      </c>
      <c r="Z79" s="221" t="s">
        <v>321</v>
      </c>
      <c r="AA79" s="148" t="s">
        <v>36</v>
      </c>
      <c r="AB79" s="222" t="s">
        <v>15</v>
      </c>
      <c r="AC79" s="221" t="s">
        <v>321</v>
      </c>
      <c r="AD79" s="148" t="s">
        <v>36</v>
      </c>
      <c r="AE79" s="222" t="s">
        <v>15</v>
      </c>
      <c r="AF79" s="221" t="s">
        <v>321</v>
      </c>
      <c r="AG79" s="148" t="s">
        <v>36</v>
      </c>
      <c r="AH79" s="222" t="s">
        <v>15</v>
      </c>
      <c r="AI79" s="221" t="s">
        <v>321</v>
      </c>
      <c r="AJ79" s="148" t="s">
        <v>36</v>
      </c>
      <c r="AK79" s="222" t="s">
        <v>15</v>
      </c>
      <c r="AL79" s="221" t="s">
        <v>321</v>
      </c>
      <c r="AM79" s="148" t="s">
        <v>36</v>
      </c>
      <c r="AN79" s="222" t="s">
        <v>15</v>
      </c>
      <c r="AO79" s="221" t="s">
        <v>321</v>
      </c>
      <c r="AP79" s="148" t="s">
        <v>36</v>
      </c>
      <c r="AQ79" s="222" t="s">
        <v>15</v>
      </c>
      <c r="AR79" s="221" t="s">
        <v>321</v>
      </c>
      <c r="AS79" s="148" t="s">
        <v>36</v>
      </c>
      <c r="AT79" s="222" t="s">
        <v>15</v>
      </c>
      <c r="AU79" s="221" t="s">
        <v>321</v>
      </c>
      <c r="AV79" s="148" t="s">
        <v>36</v>
      </c>
      <c r="AW79" s="222" t="s">
        <v>15</v>
      </c>
      <c r="AX79" s="221" t="s">
        <v>321</v>
      </c>
      <c r="AY79" s="148" t="s">
        <v>36</v>
      </c>
      <c r="AZ79" s="222" t="s">
        <v>15</v>
      </c>
      <c r="BA79" s="221" t="s">
        <v>321</v>
      </c>
      <c r="BB79" s="148" t="s">
        <v>36</v>
      </c>
      <c r="BC79" s="222" t="s">
        <v>15</v>
      </c>
      <c r="BD79" s="221" t="s">
        <v>321</v>
      </c>
      <c r="BE79" s="148" t="s">
        <v>36</v>
      </c>
      <c r="BF79" s="222" t="s">
        <v>15</v>
      </c>
      <c r="BG79" s="221" t="s">
        <v>321</v>
      </c>
      <c r="BH79" s="148" t="s">
        <v>36</v>
      </c>
      <c r="BI79" s="222" t="s">
        <v>15</v>
      </c>
      <c r="BJ79" s="221" t="s">
        <v>321</v>
      </c>
      <c r="BK79" s="148" t="s">
        <v>36</v>
      </c>
      <c r="BL79" s="222" t="s">
        <v>15</v>
      </c>
      <c r="BM79" s="221" t="s">
        <v>321</v>
      </c>
      <c r="BN79" s="148" t="s">
        <v>36</v>
      </c>
      <c r="BO79" s="222" t="s">
        <v>15</v>
      </c>
      <c r="BP79" s="221" t="s">
        <v>321</v>
      </c>
      <c r="BQ79" s="148" t="s">
        <v>36</v>
      </c>
      <c r="BR79" s="222" t="s">
        <v>15</v>
      </c>
      <c r="BS79" s="221" t="s">
        <v>321</v>
      </c>
      <c r="BT79" s="148" t="s">
        <v>36</v>
      </c>
      <c r="BU79" s="222" t="s">
        <v>15</v>
      </c>
      <c r="BV79" s="221" t="s">
        <v>321</v>
      </c>
      <c r="BW79" s="148" t="s">
        <v>36</v>
      </c>
      <c r="BX79" s="222" t="s">
        <v>15</v>
      </c>
      <c r="BY79" s="221" t="s">
        <v>321</v>
      </c>
      <c r="BZ79" s="148" t="s">
        <v>36</v>
      </c>
      <c r="CA79" s="222" t="s">
        <v>15</v>
      </c>
      <c r="CB79" s="221">
        <f>PSD_S1311!CB79</f>
        <v>4981.74</v>
      </c>
      <c r="CC79" s="224" t="s">
        <v>307</v>
      </c>
      <c r="CD79" s="222" t="s">
        <v>15</v>
      </c>
      <c r="CE79" s="221" t="s">
        <v>321</v>
      </c>
      <c r="CF79" s="148" t="s">
        <v>36</v>
      </c>
      <c r="CG79" s="222" t="s">
        <v>15</v>
      </c>
      <c r="CH79" s="221" t="s">
        <v>321</v>
      </c>
      <c r="CI79" s="148" t="s">
        <v>36</v>
      </c>
      <c r="CJ79" s="222" t="s">
        <v>15</v>
      </c>
      <c r="CK79" s="221" t="s">
        <v>321</v>
      </c>
      <c r="CL79" s="148" t="s">
        <v>36</v>
      </c>
      <c r="CM79" s="222" t="s">
        <v>15</v>
      </c>
      <c r="CN79" s="221" t="s">
        <v>321</v>
      </c>
      <c r="CO79" s="148" t="s">
        <v>36</v>
      </c>
      <c r="CP79" s="222" t="s">
        <v>15</v>
      </c>
      <c r="CQ79" s="221">
        <f>PSD_S1311!CQ79</f>
        <v>13589.38</v>
      </c>
      <c r="CR79" s="83" t="s">
        <v>307</v>
      </c>
      <c r="CS79" s="84" t="s">
        <v>15</v>
      </c>
    </row>
    <row r="80" spans="1:97" ht="12" customHeight="1" x14ac:dyDescent="0.2">
      <c r="A80" s="81" t="s">
        <v>264</v>
      </c>
      <c r="B80" s="221" t="s">
        <v>321</v>
      </c>
      <c r="C80" s="148" t="s">
        <v>36</v>
      </c>
      <c r="D80" s="222" t="s">
        <v>15</v>
      </c>
      <c r="E80" s="221" t="s">
        <v>321</v>
      </c>
      <c r="F80" s="148" t="s">
        <v>36</v>
      </c>
      <c r="G80" s="222" t="s">
        <v>15</v>
      </c>
      <c r="H80" s="221" t="s">
        <v>321</v>
      </c>
      <c r="I80" s="148" t="s">
        <v>36</v>
      </c>
      <c r="J80" s="222" t="s">
        <v>15</v>
      </c>
      <c r="K80" s="221" t="s">
        <v>321</v>
      </c>
      <c r="L80" s="148" t="s">
        <v>36</v>
      </c>
      <c r="M80" s="222" t="s">
        <v>15</v>
      </c>
      <c r="N80" s="221" t="s">
        <v>321</v>
      </c>
      <c r="O80" s="148" t="s">
        <v>36</v>
      </c>
      <c r="P80" s="222" t="s">
        <v>15</v>
      </c>
      <c r="Q80" s="221">
        <f>PSD_S1311!Q80</f>
        <v>8029.14</v>
      </c>
      <c r="R80" s="224" t="s">
        <v>307</v>
      </c>
      <c r="S80" s="222" t="s">
        <v>15</v>
      </c>
      <c r="T80" s="221" t="s">
        <v>321</v>
      </c>
      <c r="U80" s="148" t="s">
        <v>36</v>
      </c>
      <c r="V80" s="222" t="s">
        <v>15</v>
      </c>
      <c r="W80" s="221" t="s">
        <v>321</v>
      </c>
      <c r="X80" s="148" t="s">
        <v>36</v>
      </c>
      <c r="Y80" s="222" t="s">
        <v>15</v>
      </c>
      <c r="Z80" s="221" t="s">
        <v>321</v>
      </c>
      <c r="AA80" s="148" t="s">
        <v>36</v>
      </c>
      <c r="AB80" s="222" t="s">
        <v>15</v>
      </c>
      <c r="AC80" s="221" t="s">
        <v>321</v>
      </c>
      <c r="AD80" s="148" t="s">
        <v>36</v>
      </c>
      <c r="AE80" s="222" t="s">
        <v>15</v>
      </c>
      <c r="AF80" s="221" t="s">
        <v>321</v>
      </c>
      <c r="AG80" s="148" t="s">
        <v>36</v>
      </c>
      <c r="AH80" s="222" t="s">
        <v>15</v>
      </c>
      <c r="AI80" s="221" t="s">
        <v>321</v>
      </c>
      <c r="AJ80" s="148" t="s">
        <v>36</v>
      </c>
      <c r="AK80" s="222" t="s">
        <v>15</v>
      </c>
      <c r="AL80" s="221" t="s">
        <v>321</v>
      </c>
      <c r="AM80" s="148" t="s">
        <v>36</v>
      </c>
      <c r="AN80" s="222" t="s">
        <v>15</v>
      </c>
      <c r="AO80" s="221" t="s">
        <v>321</v>
      </c>
      <c r="AP80" s="148" t="s">
        <v>36</v>
      </c>
      <c r="AQ80" s="222" t="s">
        <v>15</v>
      </c>
      <c r="AR80" s="221" t="s">
        <v>321</v>
      </c>
      <c r="AS80" s="148" t="s">
        <v>36</v>
      </c>
      <c r="AT80" s="222" t="s">
        <v>15</v>
      </c>
      <c r="AU80" s="221" t="s">
        <v>321</v>
      </c>
      <c r="AV80" s="148" t="s">
        <v>36</v>
      </c>
      <c r="AW80" s="222" t="s">
        <v>15</v>
      </c>
      <c r="AX80" s="221" t="s">
        <v>321</v>
      </c>
      <c r="AY80" s="148" t="s">
        <v>36</v>
      </c>
      <c r="AZ80" s="222" t="s">
        <v>15</v>
      </c>
      <c r="BA80" s="221" t="s">
        <v>321</v>
      </c>
      <c r="BB80" s="148" t="s">
        <v>36</v>
      </c>
      <c r="BC80" s="222" t="s">
        <v>15</v>
      </c>
      <c r="BD80" s="221" t="s">
        <v>321</v>
      </c>
      <c r="BE80" s="148" t="s">
        <v>36</v>
      </c>
      <c r="BF80" s="222" t="s">
        <v>15</v>
      </c>
      <c r="BG80" s="221" t="s">
        <v>321</v>
      </c>
      <c r="BH80" s="148" t="s">
        <v>36</v>
      </c>
      <c r="BI80" s="222" t="s">
        <v>15</v>
      </c>
      <c r="BJ80" s="221" t="s">
        <v>321</v>
      </c>
      <c r="BK80" s="148" t="s">
        <v>36</v>
      </c>
      <c r="BL80" s="222" t="s">
        <v>15</v>
      </c>
      <c r="BM80" s="221" t="s">
        <v>321</v>
      </c>
      <c r="BN80" s="148" t="s">
        <v>36</v>
      </c>
      <c r="BO80" s="222" t="s">
        <v>15</v>
      </c>
      <c r="BP80" s="221" t="s">
        <v>321</v>
      </c>
      <c r="BQ80" s="148" t="s">
        <v>36</v>
      </c>
      <c r="BR80" s="222" t="s">
        <v>15</v>
      </c>
      <c r="BS80" s="221" t="s">
        <v>321</v>
      </c>
      <c r="BT80" s="148" t="s">
        <v>36</v>
      </c>
      <c r="BU80" s="222" t="s">
        <v>15</v>
      </c>
      <c r="BV80" s="221" t="s">
        <v>321</v>
      </c>
      <c r="BW80" s="148" t="s">
        <v>36</v>
      </c>
      <c r="BX80" s="222" t="s">
        <v>15</v>
      </c>
      <c r="BY80" s="221" t="s">
        <v>321</v>
      </c>
      <c r="BZ80" s="148" t="s">
        <v>36</v>
      </c>
      <c r="CA80" s="222" t="s">
        <v>15</v>
      </c>
      <c r="CB80" s="221">
        <f>PSD_S1311!CB80</f>
        <v>8029.14</v>
      </c>
      <c r="CC80" s="224" t="s">
        <v>307</v>
      </c>
      <c r="CD80" s="222" t="s">
        <v>15</v>
      </c>
      <c r="CE80" s="221" t="s">
        <v>321</v>
      </c>
      <c r="CF80" s="148" t="s">
        <v>36</v>
      </c>
      <c r="CG80" s="222" t="s">
        <v>15</v>
      </c>
      <c r="CH80" s="221" t="s">
        <v>321</v>
      </c>
      <c r="CI80" s="148" t="s">
        <v>36</v>
      </c>
      <c r="CJ80" s="222" t="s">
        <v>15</v>
      </c>
      <c r="CK80" s="221" t="s">
        <v>321</v>
      </c>
      <c r="CL80" s="148" t="s">
        <v>36</v>
      </c>
      <c r="CM80" s="222" t="s">
        <v>15</v>
      </c>
      <c r="CN80" s="221" t="s">
        <v>321</v>
      </c>
      <c r="CO80" s="148" t="s">
        <v>36</v>
      </c>
      <c r="CP80" s="222" t="s">
        <v>15</v>
      </c>
      <c r="CQ80" s="221">
        <f>PSD_S1311!CQ80</f>
        <v>13190.99</v>
      </c>
      <c r="CR80" s="83" t="s">
        <v>307</v>
      </c>
      <c r="CS80" s="84" t="s">
        <v>15</v>
      </c>
    </row>
    <row r="81" spans="1:97" ht="12" customHeight="1" x14ac:dyDescent="0.2">
      <c r="A81" s="81" t="s">
        <v>265</v>
      </c>
      <c r="B81" s="221" t="s">
        <v>321</v>
      </c>
      <c r="C81" s="148" t="s">
        <v>36</v>
      </c>
      <c r="D81" s="222" t="s">
        <v>15</v>
      </c>
      <c r="E81" s="221" t="s">
        <v>321</v>
      </c>
      <c r="F81" s="148" t="s">
        <v>36</v>
      </c>
      <c r="G81" s="222" t="s">
        <v>15</v>
      </c>
      <c r="H81" s="221" t="s">
        <v>321</v>
      </c>
      <c r="I81" s="148" t="s">
        <v>36</v>
      </c>
      <c r="J81" s="222" t="s">
        <v>15</v>
      </c>
      <c r="K81" s="221" t="s">
        <v>321</v>
      </c>
      <c r="L81" s="148" t="s">
        <v>36</v>
      </c>
      <c r="M81" s="222" t="s">
        <v>15</v>
      </c>
      <c r="N81" s="221" t="s">
        <v>321</v>
      </c>
      <c r="O81" s="148" t="s">
        <v>36</v>
      </c>
      <c r="P81" s="222" t="s">
        <v>15</v>
      </c>
      <c r="Q81" s="221">
        <f>PSD_S1311!Q81</f>
        <v>8562.0400000000009</v>
      </c>
      <c r="R81" s="224" t="s">
        <v>307</v>
      </c>
      <c r="S81" s="222" t="s">
        <v>15</v>
      </c>
      <c r="T81" s="221" t="s">
        <v>321</v>
      </c>
      <c r="U81" s="148" t="s">
        <v>36</v>
      </c>
      <c r="V81" s="222" t="s">
        <v>15</v>
      </c>
      <c r="W81" s="221" t="s">
        <v>321</v>
      </c>
      <c r="X81" s="148" t="s">
        <v>36</v>
      </c>
      <c r="Y81" s="222" t="s">
        <v>15</v>
      </c>
      <c r="Z81" s="221" t="s">
        <v>321</v>
      </c>
      <c r="AA81" s="148" t="s">
        <v>36</v>
      </c>
      <c r="AB81" s="222" t="s">
        <v>15</v>
      </c>
      <c r="AC81" s="221" t="s">
        <v>321</v>
      </c>
      <c r="AD81" s="148" t="s">
        <v>36</v>
      </c>
      <c r="AE81" s="222" t="s">
        <v>15</v>
      </c>
      <c r="AF81" s="221" t="s">
        <v>321</v>
      </c>
      <c r="AG81" s="148" t="s">
        <v>36</v>
      </c>
      <c r="AH81" s="222" t="s">
        <v>15</v>
      </c>
      <c r="AI81" s="221" t="s">
        <v>321</v>
      </c>
      <c r="AJ81" s="148" t="s">
        <v>36</v>
      </c>
      <c r="AK81" s="222" t="s">
        <v>15</v>
      </c>
      <c r="AL81" s="221" t="s">
        <v>321</v>
      </c>
      <c r="AM81" s="148" t="s">
        <v>36</v>
      </c>
      <c r="AN81" s="222" t="s">
        <v>15</v>
      </c>
      <c r="AO81" s="221" t="s">
        <v>321</v>
      </c>
      <c r="AP81" s="148" t="s">
        <v>36</v>
      </c>
      <c r="AQ81" s="222" t="s">
        <v>15</v>
      </c>
      <c r="AR81" s="221" t="s">
        <v>321</v>
      </c>
      <c r="AS81" s="148" t="s">
        <v>36</v>
      </c>
      <c r="AT81" s="222" t="s">
        <v>15</v>
      </c>
      <c r="AU81" s="221" t="s">
        <v>321</v>
      </c>
      <c r="AV81" s="148" t="s">
        <v>36</v>
      </c>
      <c r="AW81" s="222" t="s">
        <v>15</v>
      </c>
      <c r="AX81" s="221" t="s">
        <v>321</v>
      </c>
      <c r="AY81" s="148" t="s">
        <v>36</v>
      </c>
      <c r="AZ81" s="222" t="s">
        <v>15</v>
      </c>
      <c r="BA81" s="221" t="s">
        <v>321</v>
      </c>
      <c r="BB81" s="148" t="s">
        <v>36</v>
      </c>
      <c r="BC81" s="222" t="s">
        <v>15</v>
      </c>
      <c r="BD81" s="221" t="s">
        <v>321</v>
      </c>
      <c r="BE81" s="148" t="s">
        <v>36</v>
      </c>
      <c r="BF81" s="222" t="s">
        <v>15</v>
      </c>
      <c r="BG81" s="221" t="s">
        <v>321</v>
      </c>
      <c r="BH81" s="148" t="s">
        <v>36</v>
      </c>
      <c r="BI81" s="222" t="s">
        <v>15</v>
      </c>
      <c r="BJ81" s="221" t="s">
        <v>321</v>
      </c>
      <c r="BK81" s="148" t="s">
        <v>36</v>
      </c>
      <c r="BL81" s="222" t="s">
        <v>15</v>
      </c>
      <c r="BM81" s="221" t="s">
        <v>321</v>
      </c>
      <c r="BN81" s="148" t="s">
        <v>36</v>
      </c>
      <c r="BO81" s="222" t="s">
        <v>15</v>
      </c>
      <c r="BP81" s="221" t="s">
        <v>321</v>
      </c>
      <c r="BQ81" s="148" t="s">
        <v>36</v>
      </c>
      <c r="BR81" s="222" t="s">
        <v>15</v>
      </c>
      <c r="BS81" s="221" t="s">
        <v>321</v>
      </c>
      <c r="BT81" s="148" t="s">
        <v>36</v>
      </c>
      <c r="BU81" s="222" t="s">
        <v>15</v>
      </c>
      <c r="BV81" s="221" t="s">
        <v>321</v>
      </c>
      <c r="BW81" s="148" t="s">
        <v>36</v>
      </c>
      <c r="BX81" s="222" t="s">
        <v>15</v>
      </c>
      <c r="BY81" s="221" t="s">
        <v>321</v>
      </c>
      <c r="BZ81" s="148" t="s">
        <v>36</v>
      </c>
      <c r="CA81" s="222" t="s">
        <v>15</v>
      </c>
      <c r="CB81" s="221">
        <f>PSD_S1311!CB81</f>
        <v>8562.0400000000009</v>
      </c>
      <c r="CC81" s="224" t="s">
        <v>307</v>
      </c>
      <c r="CD81" s="222" t="s">
        <v>15</v>
      </c>
      <c r="CE81" s="221" t="s">
        <v>321</v>
      </c>
      <c r="CF81" s="148" t="s">
        <v>36</v>
      </c>
      <c r="CG81" s="222" t="s">
        <v>15</v>
      </c>
      <c r="CH81" s="221" t="s">
        <v>321</v>
      </c>
      <c r="CI81" s="148" t="s">
        <v>36</v>
      </c>
      <c r="CJ81" s="222" t="s">
        <v>15</v>
      </c>
      <c r="CK81" s="221" t="s">
        <v>321</v>
      </c>
      <c r="CL81" s="148" t="s">
        <v>36</v>
      </c>
      <c r="CM81" s="222" t="s">
        <v>15</v>
      </c>
      <c r="CN81" s="221" t="s">
        <v>321</v>
      </c>
      <c r="CO81" s="148" t="s">
        <v>36</v>
      </c>
      <c r="CP81" s="222" t="s">
        <v>15</v>
      </c>
      <c r="CQ81" s="221">
        <f>PSD_S1311!CQ81</f>
        <v>12439.06</v>
      </c>
      <c r="CR81" s="83" t="s">
        <v>307</v>
      </c>
      <c r="CS81" s="84" t="s">
        <v>15</v>
      </c>
    </row>
    <row r="82" spans="1:97" ht="12" customHeight="1" x14ac:dyDescent="0.2">
      <c r="A82" s="81" t="s">
        <v>266</v>
      </c>
      <c r="B82" s="221" t="s">
        <v>321</v>
      </c>
      <c r="C82" s="148" t="s">
        <v>36</v>
      </c>
      <c r="D82" s="222" t="s">
        <v>15</v>
      </c>
      <c r="E82" s="221" t="s">
        <v>321</v>
      </c>
      <c r="F82" s="148" t="s">
        <v>36</v>
      </c>
      <c r="G82" s="222" t="s">
        <v>15</v>
      </c>
      <c r="H82" s="221" t="s">
        <v>321</v>
      </c>
      <c r="I82" s="148" t="s">
        <v>36</v>
      </c>
      <c r="J82" s="222" t="s">
        <v>15</v>
      </c>
      <c r="K82" s="221" t="s">
        <v>321</v>
      </c>
      <c r="L82" s="148" t="s">
        <v>36</v>
      </c>
      <c r="M82" s="222" t="s">
        <v>15</v>
      </c>
      <c r="N82" s="221" t="s">
        <v>321</v>
      </c>
      <c r="O82" s="148" t="s">
        <v>36</v>
      </c>
      <c r="P82" s="222" t="s">
        <v>15</v>
      </c>
      <c r="Q82" s="221">
        <f>PSD_S1311!Q82</f>
        <v>8088.54</v>
      </c>
      <c r="R82" s="224" t="s">
        <v>307</v>
      </c>
      <c r="S82" s="222" t="s">
        <v>15</v>
      </c>
      <c r="T82" s="221" t="s">
        <v>321</v>
      </c>
      <c r="U82" s="148" t="s">
        <v>36</v>
      </c>
      <c r="V82" s="222" t="s">
        <v>15</v>
      </c>
      <c r="W82" s="221" t="s">
        <v>321</v>
      </c>
      <c r="X82" s="148" t="s">
        <v>36</v>
      </c>
      <c r="Y82" s="222" t="s">
        <v>15</v>
      </c>
      <c r="Z82" s="221" t="s">
        <v>321</v>
      </c>
      <c r="AA82" s="148" t="s">
        <v>36</v>
      </c>
      <c r="AB82" s="222" t="s">
        <v>15</v>
      </c>
      <c r="AC82" s="221" t="s">
        <v>321</v>
      </c>
      <c r="AD82" s="148" t="s">
        <v>36</v>
      </c>
      <c r="AE82" s="222" t="s">
        <v>15</v>
      </c>
      <c r="AF82" s="221" t="s">
        <v>321</v>
      </c>
      <c r="AG82" s="148" t="s">
        <v>36</v>
      </c>
      <c r="AH82" s="222" t="s">
        <v>15</v>
      </c>
      <c r="AI82" s="221" t="s">
        <v>321</v>
      </c>
      <c r="AJ82" s="148" t="s">
        <v>36</v>
      </c>
      <c r="AK82" s="222" t="s">
        <v>15</v>
      </c>
      <c r="AL82" s="221" t="s">
        <v>321</v>
      </c>
      <c r="AM82" s="148" t="s">
        <v>36</v>
      </c>
      <c r="AN82" s="222" t="s">
        <v>15</v>
      </c>
      <c r="AO82" s="221" t="s">
        <v>321</v>
      </c>
      <c r="AP82" s="148" t="s">
        <v>36</v>
      </c>
      <c r="AQ82" s="222" t="s">
        <v>15</v>
      </c>
      <c r="AR82" s="221" t="s">
        <v>321</v>
      </c>
      <c r="AS82" s="148" t="s">
        <v>36</v>
      </c>
      <c r="AT82" s="222" t="s">
        <v>15</v>
      </c>
      <c r="AU82" s="221" t="s">
        <v>321</v>
      </c>
      <c r="AV82" s="148" t="s">
        <v>36</v>
      </c>
      <c r="AW82" s="222" t="s">
        <v>15</v>
      </c>
      <c r="AX82" s="221" t="s">
        <v>321</v>
      </c>
      <c r="AY82" s="148" t="s">
        <v>36</v>
      </c>
      <c r="AZ82" s="222" t="s">
        <v>15</v>
      </c>
      <c r="BA82" s="221" t="s">
        <v>321</v>
      </c>
      <c r="BB82" s="148" t="s">
        <v>36</v>
      </c>
      <c r="BC82" s="222" t="s">
        <v>15</v>
      </c>
      <c r="BD82" s="221" t="s">
        <v>321</v>
      </c>
      <c r="BE82" s="148" t="s">
        <v>36</v>
      </c>
      <c r="BF82" s="222" t="s">
        <v>15</v>
      </c>
      <c r="BG82" s="221" t="s">
        <v>321</v>
      </c>
      <c r="BH82" s="148" t="s">
        <v>36</v>
      </c>
      <c r="BI82" s="222" t="s">
        <v>15</v>
      </c>
      <c r="BJ82" s="221" t="s">
        <v>321</v>
      </c>
      <c r="BK82" s="148" t="s">
        <v>36</v>
      </c>
      <c r="BL82" s="222" t="s">
        <v>15</v>
      </c>
      <c r="BM82" s="221" t="s">
        <v>321</v>
      </c>
      <c r="BN82" s="148" t="s">
        <v>36</v>
      </c>
      <c r="BO82" s="222" t="s">
        <v>15</v>
      </c>
      <c r="BP82" s="221" t="s">
        <v>321</v>
      </c>
      <c r="BQ82" s="148" t="s">
        <v>36</v>
      </c>
      <c r="BR82" s="222" t="s">
        <v>15</v>
      </c>
      <c r="BS82" s="221" t="s">
        <v>321</v>
      </c>
      <c r="BT82" s="148" t="s">
        <v>36</v>
      </c>
      <c r="BU82" s="222" t="s">
        <v>15</v>
      </c>
      <c r="BV82" s="221" t="s">
        <v>321</v>
      </c>
      <c r="BW82" s="148" t="s">
        <v>36</v>
      </c>
      <c r="BX82" s="222" t="s">
        <v>15</v>
      </c>
      <c r="BY82" s="221" t="s">
        <v>321</v>
      </c>
      <c r="BZ82" s="148" t="s">
        <v>36</v>
      </c>
      <c r="CA82" s="222" t="s">
        <v>15</v>
      </c>
      <c r="CB82" s="221">
        <f>PSD_S1311!CB82</f>
        <v>8088.54</v>
      </c>
      <c r="CC82" s="224" t="s">
        <v>307</v>
      </c>
      <c r="CD82" s="222" t="s">
        <v>15</v>
      </c>
      <c r="CE82" s="221" t="s">
        <v>321</v>
      </c>
      <c r="CF82" s="148" t="s">
        <v>36</v>
      </c>
      <c r="CG82" s="222" t="s">
        <v>15</v>
      </c>
      <c r="CH82" s="221" t="s">
        <v>321</v>
      </c>
      <c r="CI82" s="148" t="s">
        <v>36</v>
      </c>
      <c r="CJ82" s="222" t="s">
        <v>15</v>
      </c>
      <c r="CK82" s="221" t="s">
        <v>321</v>
      </c>
      <c r="CL82" s="148" t="s">
        <v>36</v>
      </c>
      <c r="CM82" s="222" t="s">
        <v>15</v>
      </c>
      <c r="CN82" s="221" t="s">
        <v>321</v>
      </c>
      <c r="CO82" s="148" t="s">
        <v>36</v>
      </c>
      <c r="CP82" s="222" t="s">
        <v>15</v>
      </c>
      <c r="CQ82" s="221">
        <f>PSD_S1311!CQ82</f>
        <v>11911.69</v>
      </c>
      <c r="CR82" s="83" t="s">
        <v>307</v>
      </c>
      <c r="CS82" s="84" t="s">
        <v>15</v>
      </c>
    </row>
    <row r="83" spans="1:97" ht="12" customHeight="1" x14ac:dyDescent="0.2">
      <c r="A83" s="81" t="s">
        <v>267</v>
      </c>
      <c r="B83" s="221" t="s">
        <v>321</v>
      </c>
      <c r="C83" s="148" t="s">
        <v>36</v>
      </c>
      <c r="D83" s="222" t="s">
        <v>15</v>
      </c>
      <c r="E83" s="221" t="s">
        <v>321</v>
      </c>
      <c r="F83" s="148" t="s">
        <v>36</v>
      </c>
      <c r="G83" s="222" t="s">
        <v>15</v>
      </c>
      <c r="H83" s="221" t="s">
        <v>321</v>
      </c>
      <c r="I83" s="148" t="s">
        <v>36</v>
      </c>
      <c r="J83" s="222" t="s">
        <v>15</v>
      </c>
      <c r="K83" s="221" t="s">
        <v>321</v>
      </c>
      <c r="L83" s="148" t="s">
        <v>36</v>
      </c>
      <c r="M83" s="222" t="s">
        <v>15</v>
      </c>
      <c r="N83" s="221" t="s">
        <v>321</v>
      </c>
      <c r="O83" s="148" t="s">
        <v>36</v>
      </c>
      <c r="P83" s="222" t="s">
        <v>15</v>
      </c>
      <c r="Q83" s="221">
        <f>PSD_S1311!Q83</f>
        <v>6848.54</v>
      </c>
      <c r="R83" s="224" t="s">
        <v>307</v>
      </c>
      <c r="S83" s="222" t="s">
        <v>15</v>
      </c>
      <c r="T83" s="221" t="s">
        <v>321</v>
      </c>
      <c r="U83" s="148" t="s">
        <v>36</v>
      </c>
      <c r="V83" s="222" t="s">
        <v>15</v>
      </c>
      <c r="W83" s="221" t="s">
        <v>321</v>
      </c>
      <c r="X83" s="148" t="s">
        <v>36</v>
      </c>
      <c r="Y83" s="222" t="s">
        <v>15</v>
      </c>
      <c r="Z83" s="221" t="s">
        <v>321</v>
      </c>
      <c r="AA83" s="148" t="s">
        <v>36</v>
      </c>
      <c r="AB83" s="222" t="s">
        <v>15</v>
      </c>
      <c r="AC83" s="221" t="s">
        <v>321</v>
      </c>
      <c r="AD83" s="148" t="s">
        <v>36</v>
      </c>
      <c r="AE83" s="222" t="s">
        <v>15</v>
      </c>
      <c r="AF83" s="221" t="s">
        <v>321</v>
      </c>
      <c r="AG83" s="148" t="s">
        <v>36</v>
      </c>
      <c r="AH83" s="222" t="s">
        <v>15</v>
      </c>
      <c r="AI83" s="221" t="s">
        <v>321</v>
      </c>
      <c r="AJ83" s="148" t="s">
        <v>36</v>
      </c>
      <c r="AK83" s="222" t="s">
        <v>15</v>
      </c>
      <c r="AL83" s="221" t="s">
        <v>321</v>
      </c>
      <c r="AM83" s="148" t="s">
        <v>36</v>
      </c>
      <c r="AN83" s="222" t="s">
        <v>15</v>
      </c>
      <c r="AO83" s="221" t="s">
        <v>321</v>
      </c>
      <c r="AP83" s="148" t="s">
        <v>36</v>
      </c>
      <c r="AQ83" s="222" t="s">
        <v>15</v>
      </c>
      <c r="AR83" s="221" t="s">
        <v>321</v>
      </c>
      <c r="AS83" s="148" t="s">
        <v>36</v>
      </c>
      <c r="AT83" s="222" t="s">
        <v>15</v>
      </c>
      <c r="AU83" s="221" t="s">
        <v>321</v>
      </c>
      <c r="AV83" s="148" t="s">
        <v>36</v>
      </c>
      <c r="AW83" s="222" t="s">
        <v>15</v>
      </c>
      <c r="AX83" s="221" t="s">
        <v>321</v>
      </c>
      <c r="AY83" s="148" t="s">
        <v>36</v>
      </c>
      <c r="AZ83" s="222" t="s">
        <v>15</v>
      </c>
      <c r="BA83" s="221" t="s">
        <v>321</v>
      </c>
      <c r="BB83" s="148" t="s">
        <v>36</v>
      </c>
      <c r="BC83" s="222" t="s">
        <v>15</v>
      </c>
      <c r="BD83" s="221" t="s">
        <v>321</v>
      </c>
      <c r="BE83" s="148" t="s">
        <v>36</v>
      </c>
      <c r="BF83" s="222" t="s">
        <v>15</v>
      </c>
      <c r="BG83" s="221" t="s">
        <v>321</v>
      </c>
      <c r="BH83" s="148" t="s">
        <v>36</v>
      </c>
      <c r="BI83" s="222" t="s">
        <v>15</v>
      </c>
      <c r="BJ83" s="221" t="s">
        <v>321</v>
      </c>
      <c r="BK83" s="148" t="s">
        <v>36</v>
      </c>
      <c r="BL83" s="222" t="s">
        <v>15</v>
      </c>
      <c r="BM83" s="221" t="s">
        <v>321</v>
      </c>
      <c r="BN83" s="148" t="s">
        <v>36</v>
      </c>
      <c r="BO83" s="222" t="s">
        <v>15</v>
      </c>
      <c r="BP83" s="221" t="s">
        <v>321</v>
      </c>
      <c r="BQ83" s="148" t="s">
        <v>36</v>
      </c>
      <c r="BR83" s="222" t="s">
        <v>15</v>
      </c>
      <c r="BS83" s="221" t="s">
        <v>321</v>
      </c>
      <c r="BT83" s="148" t="s">
        <v>36</v>
      </c>
      <c r="BU83" s="222" t="s">
        <v>15</v>
      </c>
      <c r="BV83" s="221" t="s">
        <v>321</v>
      </c>
      <c r="BW83" s="148" t="s">
        <v>36</v>
      </c>
      <c r="BX83" s="222" t="s">
        <v>15</v>
      </c>
      <c r="BY83" s="221" t="s">
        <v>321</v>
      </c>
      <c r="BZ83" s="148" t="s">
        <v>36</v>
      </c>
      <c r="CA83" s="222" t="s">
        <v>15</v>
      </c>
      <c r="CB83" s="221">
        <f>PSD_S1311!CB83</f>
        <v>6848.54</v>
      </c>
      <c r="CC83" s="224" t="s">
        <v>307</v>
      </c>
      <c r="CD83" s="222" t="s">
        <v>15</v>
      </c>
      <c r="CE83" s="221" t="s">
        <v>321</v>
      </c>
      <c r="CF83" s="148" t="s">
        <v>36</v>
      </c>
      <c r="CG83" s="222" t="s">
        <v>15</v>
      </c>
      <c r="CH83" s="221" t="s">
        <v>321</v>
      </c>
      <c r="CI83" s="148" t="s">
        <v>36</v>
      </c>
      <c r="CJ83" s="222" t="s">
        <v>15</v>
      </c>
      <c r="CK83" s="221" t="s">
        <v>321</v>
      </c>
      <c r="CL83" s="148" t="s">
        <v>36</v>
      </c>
      <c r="CM83" s="222" t="s">
        <v>15</v>
      </c>
      <c r="CN83" s="221" t="s">
        <v>321</v>
      </c>
      <c r="CO83" s="148" t="s">
        <v>36</v>
      </c>
      <c r="CP83" s="222" t="s">
        <v>15</v>
      </c>
      <c r="CQ83" s="221">
        <f>PSD_S1311!CQ83</f>
        <v>10714.29</v>
      </c>
      <c r="CR83" s="83" t="s">
        <v>307</v>
      </c>
      <c r="CS83" s="84" t="s">
        <v>15</v>
      </c>
    </row>
    <row r="84" spans="1:97" ht="12" customHeight="1" x14ac:dyDescent="0.2">
      <c r="A84" s="81" t="s">
        <v>268</v>
      </c>
      <c r="B84" s="221" t="s">
        <v>321</v>
      </c>
      <c r="C84" s="148" t="s">
        <v>36</v>
      </c>
      <c r="D84" s="222" t="s">
        <v>15</v>
      </c>
      <c r="E84" s="221" t="s">
        <v>321</v>
      </c>
      <c r="F84" s="148" t="s">
        <v>36</v>
      </c>
      <c r="G84" s="222" t="s">
        <v>15</v>
      </c>
      <c r="H84" s="221" t="s">
        <v>321</v>
      </c>
      <c r="I84" s="148" t="s">
        <v>36</v>
      </c>
      <c r="J84" s="222" t="s">
        <v>15</v>
      </c>
      <c r="K84" s="221" t="s">
        <v>321</v>
      </c>
      <c r="L84" s="148" t="s">
        <v>36</v>
      </c>
      <c r="M84" s="222" t="s">
        <v>15</v>
      </c>
      <c r="N84" s="221" t="s">
        <v>321</v>
      </c>
      <c r="O84" s="148" t="s">
        <v>36</v>
      </c>
      <c r="P84" s="222" t="s">
        <v>15</v>
      </c>
      <c r="Q84" s="221">
        <f>PSD_S1311!Q84</f>
        <v>6146.14</v>
      </c>
      <c r="R84" s="224" t="s">
        <v>307</v>
      </c>
      <c r="S84" s="222" t="s">
        <v>15</v>
      </c>
      <c r="T84" s="221" t="s">
        <v>321</v>
      </c>
      <c r="U84" s="148" t="s">
        <v>36</v>
      </c>
      <c r="V84" s="222" t="s">
        <v>15</v>
      </c>
      <c r="W84" s="221" t="s">
        <v>321</v>
      </c>
      <c r="X84" s="148" t="s">
        <v>36</v>
      </c>
      <c r="Y84" s="222" t="s">
        <v>15</v>
      </c>
      <c r="Z84" s="221" t="s">
        <v>321</v>
      </c>
      <c r="AA84" s="148" t="s">
        <v>36</v>
      </c>
      <c r="AB84" s="222" t="s">
        <v>15</v>
      </c>
      <c r="AC84" s="221" t="s">
        <v>321</v>
      </c>
      <c r="AD84" s="148" t="s">
        <v>36</v>
      </c>
      <c r="AE84" s="222" t="s">
        <v>15</v>
      </c>
      <c r="AF84" s="221" t="s">
        <v>321</v>
      </c>
      <c r="AG84" s="148" t="s">
        <v>36</v>
      </c>
      <c r="AH84" s="222" t="s">
        <v>15</v>
      </c>
      <c r="AI84" s="221" t="s">
        <v>321</v>
      </c>
      <c r="AJ84" s="148" t="s">
        <v>36</v>
      </c>
      <c r="AK84" s="222" t="s">
        <v>15</v>
      </c>
      <c r="AL84" s="221" t="s">
        <v>321</v>
      </c>
      <c r="AM84" s="148" t="s">
        <v>36</v>
      </c>
      <c r="AN84" s="222" t="s">
        <v>15</v>
      </c>
      <c r="AO84" s="221" t="s">
        <v>321</v>
      </c>
      <c r="AP84" s="148" t="s">
        <v>36</v>
      </c>
      <c r="AQ84" s="222" t="s">
        <v>15</v>
      </c>
      <c r="AR84" s="221" t="s">
        <v>321</v>
      </c>
      <c r="AS84" s="148" t="s">
        <v>36</v>
      </c>
      <c r="AT84" s="222" t="s">
        <v>15</v>
      </c>
      <c r="AU84" s="221" t="s">
        <v>321</v>
      </c>
      <c r="AV84" s="148" t="s">
        <v>36</v>
      </c>
      <c r="AW84" s="222" t="s">
        <v>15</v>
      </c>
      <c r="AX84" s="221" t="s">
        <v>321</v>
      </c>
      <c r="AY84" s="148" t="s">
        <v>36</v>
      </c>
      <c r="AZ84" s="222" t="s">
        <v>15</v>
      </c>
      <c r="BA84" s="221" t="s">
        <v>321</v>
      </c>
      <c r="BB84" s="148" t="s">
        <v>36</v>
      </c>
      <c r="BC84" s="222" t="s">
        <v>15</v>
      </c>
      <c r="BD84" s="221" t="s">
        <v>321</v>
      </c>
      <c r="BE84" s="148" t="s">
        <v>36</v>
      </c>
      <c r="BF84" s="222" t="s">
        <v>15</v>
      </c>
      <c r="BG84" s="221" t="s">
        <v>321</v>
      </c>
      <c r="BH84" s="148" t="s">
        <v>36</v>
      </c>
      <c r="BI84" s="222" t="s">
        <v>15</v>
      </c>
      <c r="BJ84" s="221" t="s">
        <v>321</v>
      </c>
      <c r="BK84" s="148" t="s">
        <v>36</v>
      </c>
      <c r="BL84" s="222" t="s">
        <v>15</v>
      </c>
      <c r="BM84" s="221" t="s">
        <v>321</v>
      </c>
      <c r="BN84" s="148" t="s">
        <v>36</v>
      </c>
      <c r="BO84" s="222" t="s">
        <v>15</v>
      </c>
      <c r="BP84" s="221" t="s">
        <v>321</v>
      </c>
      <c r="BQ84" s="148" t="s">
        <v>36</v>
      </c>
      <c r="BR84" s="222" t="s">
        <v>15</v>
      </c>
      <c r="BS84" s="221" t="s">
        <v>321</v>
      </c>
      <c r="BT84" s="148" t="s">
        <v>36</v>
      </c>
      <c r="BU84" s="222" t="s">
        <v>15</v>
      </c>
      <c r="BV84" s="221" t="s">
        <v>321</v>
      </c>
      <c r="BW84" s="148" t="s">
        <v>36</v>
      </c>
      <c r="BX84" s="222" t="s">
        <v>15</v>
      </c>
      <c r="BY84" s="221" t="s">
        <v>321</v>
      </c>
      <c r="BZ84" s="148" t="s">
        <v>36</v>
      </c>
      <c r="CA84" s="222" t="s">
        <v>15</v>
      </c>
      <c r="CB84" s="221">
        <f>PSD_S1311!CB84</f>
        <v>6146.14</v>
      </c>
      <c r="CC84" s="224" t="s">
        <v>307</v>
      </c>
      <c r="CD84" s="222" t="s">
        <v>15</v>
      </c>
      <c r="CE84" s="221" t="s">
        <v>321</v>
      </c>
      <c r="CF84" s="148" t="s">
        <v>36</v>
      </c>
      <c r="CG84" s="222" t="s">
        <v>15</v>
      </c>
      <c r="CH84" s="221" t="s">
        <v>321</v>
      </c>
      <c r="CI84" s="148" t="s">
        <v>36</v>
      </c>
      <c r="CJ84" s="222" t="s">
        <v>15</v>
      </c>
      <c r="CK84" s="221" t="s">
        <v>321</v>
      </c>
      <c r="CL84" s="148" t="s">
        <v>36</v>
      </c>
      <c r="CM84" s="222" t="s">
        <v>15</v>
      </c>
      <c r="CN84" s="221" t="s">
        <v>321</v>
      </c>
      <c r="CO84" s="148" t="s">
        <v>36</v>
      </c>
      <c r="CP84" s="222" t="s">
        <v>15</v>
      </c>
      <c r="CQ84" s="221">
        <f>PSD_S1311!CQ84</f>
        <v>10678.11</v>
      </c>
      <c r="CR84" s="83" t="s">
        <v>307</v>
      </c>
      <c r="CS84" s="84" t="s">
        <v>15</v>
      </c>
    </row>
    <row r="85" spans="1:97" ht="12" customHeight="1" x14ac:dyDescent="0.2">
      <c r="A85" s="81" t="s">
        <v>269</v>
      </c>
      <c r="B85" s="221" t="s">
        <v>321</v>
      </c>
      <c r="C85" s="148" t="s">
        <v>36</v>
      </c>
      <c r="D85" s="222" t="s">
        <v>15</v>
      </c>
      <c r="E85" s="221" t="s">
        <v>321</v>
      </c>
      <c r="F85" s="148" t="s">
        <v>36</v>
      </c>
      <c r="G85" s="222" t="s">
        <v>15</v>
      </c>
      <c r="H85" s="221" t="s">
        <v>321</v>
      </c>
      <c r="I85" s="148" t="s">
        <v>36</v>
      </c>
      <c r="J85" s="222" t="s">
        <v>15</v>
      </c>
      <c r="K85" s="221" t="s">
        <v>321</v>
      </c>
      <c r="L85" s="148" t="s">
        <v>36</v>
      </c>
      <c r="M85" s="222" t="s">
        <v>15</v>
      </c>
      <c r="N85" s="221" t="s">
        <v>321</v>
      </c>
      <c r="O85" s="148" t="s">
        <v>36</v>
      </c>
      <c r="P85" s="222" t="s">
        <v>15</v>
      </c>
      <c r="Q85" s="221">
        <f>PSD_S1311!Q85</f>
        <v>6431.75</v>
      </c>
      <c r="R85" s="224" t="s">
        <v>307</v>
      </c>
      <c r="S85" s="222" t="s">
        <v>15</v>
      </c>
      <c r="T85" s="221" t="s">
        <v>321</v>
      </c>
      <c r="U85" s="148" t="s">
        <v>36</v>
      </c>
      <c r="V85" s="222" t="s">
        <v>15</v>
      </c>
      <c r="W85" s="221" t="s">
        <v>321</v>
      </c>
      <c r="X85" s="148" t="s">
        <v>36</v>
      </c>
      <c r="Y85" s="222" t="s">
        <v>15</v>
      </c>
      <c r="Z85" s="221" t="s">
        <v>321</v>
      </c>
      <c r="AA85" s="148" t="s">
        <v>36</v>
      </c>
      <c r="AB85" s="222" t="s">
        <v>15</v>
      </c>
      <c r="AC85" s="221" t="s">
        <v>321</v>
      </c>
      <c r="AD85" s="148" t="s">
        <v>36</v>
      </c>
      <c r="AE85" s="222" t="s">
        <v>15</v>
      </c>
      <c r="AF85" s="221" t="s">
        <v>321</v>
      </c>
      <c r="AG85" s="148" t="s">
        <v>36</v>
      </c>
      <c r="AH85" s="222" t="s">
        <v>15</v>
      </c>
      <c r="AI85" s="221" t="s">
        <v>321</v>
      </c>
      <c r="AJ85" s="148" t="s">
        <v>36</v>
      </c>
      <c r="AK85" s="222" t="s">
        <v>15</v>
      </c>
      <c r="AL85" s="221" t="s">
        <v>321</v>
      </c>
      <c r="AM85" s="148" t="s">
        <v>36</v>
      </c>
      <c r="AN85" s="222" t="s">
        <v>15</v>
      </c>
      <c r="AO85" s="221" t="s">
        <v>321</v>
      </c>
      <c r="AP85" s="148" t="s">
        <v>36</v>
      </c>
      <c r="AQ85" s="222" t="s">
        <v>15</v>
      </c>
      <c r="AR85" s="221" t="s">
        <v>321</v>
      </c>
      <c r="AS85" s="148" t="s">
        <v>36</v>
      </c>
      <c r="AT85" s="222" t="s">
        <v>15</v>
      </c>
      <c r="AU85" s="221" t="s">
        <v>321</v>
      </c>
      <c r="AV85" s="148" t="s">
        <v>36</v>
      </c>
      <c r="AW85" s="222" t="s">
        <v>15</v>
      </c>
      <c r="AX85" s="221" t="s">
        <v>321</v>
      </c>
      <c r="AY85" s="148" t="s">
        <v>36</v>
      </c>
      <c r="AZ85" s="222" t="s">
        <v>15</v>
      </c>
      <c r="BA85" s="221" t="s">
        <v>321</v>
      </c>
      <c r="BB85" s="148" t="s">
        <v>36</v>
      </c>
      <c r="BC85" s="222" t="s">
        <v>15</v>
      </c>
      <c r="BD85" s="221" t="s">
        <v>321</v>
      </c>
      <c r="BE85" s="148" t="s">
        <v>36</v>
      </c>
      <c r="BF85" s="222" t="s">
        <v>15</v>
      </c>
      <c r="BG85" s="221" t="s">
        <v>321</v>
      </c>
      <c r="BH85" s="148" t="s">
        <v>36</v>
      </c>
      <c r="BI85" s="222" t="s">
        <v>15</v>
      </c>
      <c r="BJ85" s="221" t="s">
        <v>321</v>
      </c>
      <c r="BK85" s="148" t="s">
        <v>36</v>
      </c>
      <c r="BL85" s="222" t="s">
        <v>15</v>
      </c>
      <c r="BM85" s="221" t="s">
        <v>321</v>
      </c>
      <c r="BN85" s="148" t="s">
        <v>36</v>
      </c>
      <c r="BO85" s="222" t="s">
        <v>15</v>
      </c>
      <c r="BP85" s="221" t="s">
        <v>321</v>
      </c>
      <c r="BQ85" s="148" t="s">
        <v>36</v>
      </c>
      <c r="BR85" s="222" t="s">
        <v>15</v>
      </c>
      <c r="BS85" s="221" t="s">
        <v>321</v>
      </c>
      <c r="BT85" s="148" t="s">
        <v>36</v>
      </c>
      <c r="BU85" s="222" t="s">
        <v>15</v>
      </c>
      <c r="BV85" s="221" t="s">
        <v>321</v>
      </c>
      <c r="BW85" s="148" t="s">
        <v>36</v>
      </c>
      <c r="BX85" s="222" t="s">
        <v>15</v>
      </c>
      <c r="BY85" s="221" t="s">
        <v>321</v>
      </c>
      <c r="BZ85" s="148" t="s">
        <v>36</v>
      </c>
      <c r="CA85" s="222" t="s">
        <v>15</v>
      </c>
      <c r="CB85" s="221">
        <f>PSD_S1311!CB85</f>
        <v>6431.75</v>
      </c>
      <c r="CC85" s="224" t="s">
        <v>307</v>
      </c>
      <c r="CD85" s="222" t="s">
        <v>15</v>
      </c>
      <c r="CE85" s="221" t="s">
        <v>321</v>
      </c>
      <c r="CF85" s="148" t="s">
        <v>36</v>
      </c>
      <c r="CG85" s="222" t="s">
        <v>15</v>
      </c>
      <c r="CH85" s="221" t="s">
        <v>321</v>
      </c>
      <c r="CI85" s="148" t="s">
        <v>36</v>
      </c>
      <c r="CJ85" s="222" t="s">
        <v>15</v>
      </c>
      <c r="CK85" s="221" t="s">
        <v>321</v>
      </c>
      <c r="CL85" s="148" t="s">
        <v>36</v>
      </c>
      <c r="CM85" s="222" t="s">
        <v>15</v>
      </c>
      <c r="CN85" s="221" t="s">
        <v>321</v>
      </c>
      <c r="CO85" s="148" t="s">
        <v>36</v>
      </c>
      <c r="CP85" s="222" t="s">
        <v>15</v>
      </c>
      <c r="CQ85" s="221">
        <f>PSD_S1311!CQ85</f>
        <v>10745.66</v>
      </c>
      <c r="CR85" s="83" t="s">
        <v>307</v>
      </c>
      <c r="CS85" s="84" t="s">
        <v>15</v>
      </c>
    </row>
    <row r="86" spans="1:97" ht="12" customHeight="1" x14ac:dyDescent="0.2">
      <c r="A86" s="81" t="s">
        <v>270</v>
      </c>
      <c r="B86" s="221" t="s">
        <v>321</v>
      </c>
      <c r="C86" s="148" t="s">
        <v>36</v>
      </c>
      <c r="D86" s="222" t="s">
        <v>15</v>
      </c>
      <c r="E86" s="221" t="s">
        <v>321</v>
      </c>
      <c r="F86" s="148" t="s">
        <v>36</v>
      </c>
      <c r="G86" s="222" t="s">
        <v>15</v>
      </c>
      <c r="H86" s="221" t="s">
        <v>321</v>
      </c>
      <c r="I86" s="148" t="s">
        <v>36</v>
      </c>
      <c r="J86" s="222" t="s">
        <v>15</v>
      </c>
      <c r="K86" s="221" t="s">
        <v>321</v>
      </c>
      <c r="L86" s="148" t="s">
        <v>36</v>
      </c>
      <c r="M86" s="222" t="s">
        <v>15</v>
      </c>
      <c r="N86" s="221" t="s">
        <v>321</v>
      </c>
      <c r="O86" s="148" t="s">
        <v>36</v>
      </c>
      <c r="P86" s="222" t="s">
        <v>15</v>
      </c>
      <c r="Q86" s="221">
        <f>PSD_S1311!Q86</f>
        <v>7870.08</v>
      </c>
      <c r="R86" s="224" t="s">
        <v>307</v>
      </c>
      <c r="S86" s="222" t="s">
        <v>15</v>
      </c>
      <c r="T86" s="221" t="s">
        <v>321</v>
      </c>
      <c r="U86" s="148" t="s">
        <v>36</v>
      </c>
      <c r="V86" s="222" t="s">
        <v>15</v>
      </c>
      <c r="W86" s="221" t="s">
        <v>321</v>
      </c>
      <c r="X86" s="148" t="s">
        <v>36</v>
      </c>
      <c r="Y86" s="222" t="s">
        <v>15</v>
      </c>
      <c r="Z86" s="221" t="s">
        <v>321</v>
      </c>
      <c r="AA86" s="148" t="s">
        <v>36</v>
      </c>
      <c r="AB86" s="222" t="s">
        <v>15</v>
      </c>
      <c r="AC86" s="221" t="s">
        <v>321</v>
      </c>
      <c r="AD86" s="148" t="s">
        <v>36</v>
      </c>
      <c r="AE86" s="222" t="s">
        <v>15</v>
      </c>
      <c r="AF86" s="221" t="s">
        <v>321</v>
      </c>
      <c r="AG86" s="148" t="s">
        <v>36</v>
      </c>
      <c r="AH86" s="222" t="s">
        <v>15</v>
      </c>
      <c r="AI86" s="221" t="s">
        <v>321</v>
      </c>
      <c r="AJ86" s="148" t="s">
        <v>36</v>
      </c>
      <c r="AK86" s="222" t="s">
        <v>15</v>
      </c>
      <c r="AL86" s="221" t="s">
        <v>321</v>
      </c>
      <c r="AM86" s="148" t="s">
        <v>36</v>
      </c>
      <c r="AN86" s="222" t="s">
        <v>15</v>
      </c>
      <c r="AO86" s="221" t="s">
        <v>321</v>
      </c>
      <c r="AP86" s="148" t="s">
        <v>36</v>
      </c>
      <c r="AQ86" s="222" t="s">
        <v>15</v>
      </c>
      <c r="AR86" s="221" t="s">
        <v>321</v>
      </c>
      <c r="AS86" s="148" t="s">
        <v>36</v>
      </c>
      <c r="AT86" s="222" t="s">
        <v>15</v>
      </c>
      <c r="AU86" s="221" t="s">
        <v>321</v>
      </c>
      <c r="AV86" s="148" t="s">
        <v>36</v>
      </c>
      <c r="AW86" s="222" t="s">
        <v>15</v>
      </c>
      <c r="AX86" s="221" t="s">
        <v>321</v>
      </c>
      <c r="AY86" s="148" t="s">
        <v>36</v>
      </c>
      <c r="AZ86" s="222" t="s">
        <v>15</v>
      </c>
      <c r="BA86" s="221" t="s">
        <v>321</v>
      </c>
      <c r="BB86" s="148" t="s">
        <v>36</v>
      </c>
      <c r="BC86" s="222" t="s">
        <v>15</v>
      </c>
      <c r="BD86" s="221" t="s">
        <v>321</v>
      </c>
      <c r="BE86" s="148" t="s">
        <v>36</v>
      </c>
      <c r="BF86" s="222" t="s">
        <v>15</v>
      </c>
      <c r="BG86" s="221" t="s">
        <v>321</v>
      </c>
      <c r="BH86" s="148" t="s">
        <v>36</v>
      </c>
      <c r="BI86" s="222" t="s">
        <v>15</v>
      </c>
      <c r="BJ86" s="221" t="s">
        <v>321</v>
      </c>
      <c r="BK86" s="148" t="s">
        <v>36</v>
      </c>
      <c r="BL86" s="222" t="s">
        <v>15</v>
      </c>
      <c r="BM86" s="221" t="s">
        <v>321</v>
      </c>
      <c r="BN86" s="148" t="s">
        <v>36</v>
      </c>
      <c r="BO86" s="222" t="s">
        <v>15</v>
      </c>
      <c r="BP86" s="221" t="s">
        <v>321</v>
      </c>
      <c r="BQ86" s="148" t="s">
        <v>36</v>
      </c>
      <c r="BR86" s="222" t="s">
        <v>15</v>
      </c>
      <c r="BS86" s="221" t="s">
        <v>321</v>
      </c>
      <c r="BT86" s="148" t="s">
        <v>36</v>
      </c>
      <c r="BU86" s="222" t="s">
        <v>15</v>
      </c>
      <c r="BV86" s="221" t="s">
        <v>321</v>
      </c>
      <c r="BW86" s="148" t="s">
        <v>36</v>
      </c>
      <c r="BX86" s="222" t="s">
        <v>15</v>
      </c>
      <c r="BY86" s="221" t="s">
        <v>321</v>
      </c>
      <c r="BZ86" s="148" t="s">
        <v>36</v>
      </c>
      <c r="CA86" s="222" t="s">
        <v>15</v>
      </c>
      <c r="CB86" s="221">
        <f>PSD_S1311!CB86</f>
        <v>7870.08</v>
      </c>
      <c r="CC86" s="224" t="s">
        <v>307</v>
      </c>
      <c r="CD86" s="222" t="s">
        <v>15</v>
      </c>
      <c r="CE86" s="221" t="s">
        <v>321</v>
      </c>
      <c r="CF86" s="148" t="s">
        <v>36</v>
      </c>
      <c r="CG86" s="222" t="s">
        <v>15</v>
      </c>
      <c r="CH86" s="221" t="s">
        <v>321</v>
      </c>
      <c r="CI86" s="148" t="s">
        <v>36</v>
      </c>
      <c r="CJ86" s="222" t="s">
        <v>15</v>
      </c>
      <c r="CK86" s="221" t="s">
        <v>321</v>
      </c>
      <c r="CL86" s="148" t="s">
        <v>36</v>
      </c>
      <c r="CM86" s="222" t="s">
        <v>15</v>
      </c>
      <c r="CN86" s="221" t="s">
        <v>321</v>
      </c>
      <c r="CO86" s="148" t="s">
        <v>36</v>
      </c>
      <c r="CP86" s="222" t="s">
        <v>15</v>
      </c>
      <c r="CQ86" s="221">
        <f>PSD_S1311!CQ86</f>
        <v>16141</v>
      </c>
      <c r="CR86" s="83" t="s">
        <v>307</v>
      </c>
      <c r="CS86" s="84" t="s">
        <v>15</v>
      </c>
    </row>
    <row r="87" spans="1:97" ht="12" customHeight="1" x14ac:dyDescent="0.2">
      <c r="A87" s="81" t="s">
        <v>271</v>
      </c>
      <c r="B87" s="221" t="s">
        <v>321</v>
      </c>
      <c r="C87" s="148" t="s">
        <v>36</v>
      </c>
      <c r="D87" s="222" t="s">
        <v>15</v>
      </c>
      <c r="E87" s="221" t="s">
        <v>321</v>
      </c>
      <c r="F87" s="148" t="s">
        <v>36</v>
      </c>
      <c r="G87" s="222" t="s">
        <v>15</v>
      </c>
      <c r="H87" s="221" t="s">
        <v>321</v>
      </c>
      <c r="I87" s="148" t="s">
        <v>36</v>
      </c>
      <c r="J87" s="222" t="s">
        <v>15</v>
      </c>
      <c r="K87" s="221" t="s">
        <v>321</v>
      </c>
      <c r="L87" s="148" t="s">
        <v>36</v>
      </c>
      <c r="M87" s="222" t="s">
        <v>15</v>
      </c>
      <c r="N87" s="221" t="s">
        <v>321</v>
      </c>
      <c r="O87" s="148" t="s">
        <v>36</v>
      </c>
      <c r="P87" s="222" t="s">
        <v>15</v>
      </c>
      <c r="Q87" s="221">
        <f>PSD_S1311!Q87</f>
        <v>8231.17</v>
      </c>
      <c r="R87" s="224" t="s">
        <v>307</v>
      </c>
      <c r="S87" s="222" t="s">
        <v>15</v>
      </c>
      <c r="T87" s="221" t="s">
        <v>321</v>
      </c>
      <c r="U87" s="148" t="s">
        <v>36</v>
      </c>
      <c r="V87" s="222" t="s">
        <v>15</v>
      </c>
      <c r="W87" s="221" t="s">
        <v>321</v>
      </c>
      <c r="X87" s="148" t="s">
        <v>36</v>
      </c>
      <c r="Y87" s="222" t="s">
        <v>15</v>
      </c>
      <c r="Z87" s="221" t="s">
        <v>321</v>
      </c>
      <c r="AA87" s="148" t="s">
        <v>36</v>
      </c>
      <c r="AB87" s="222" t="s">
        <v>15</v>
      </c>
      <c r="AC87" s="221" t="s">
        <v>321</v>
      </c>
      <c r="AD87" s="148" t="s">
        <v>36</v>
      </c>
      <c r="AE87" s="222" t="s">
        <v>15</v>
      </c>
      <c r="AF87" s="221" t="s">
        <v>321</v>
      </c>
      <c r="AG87" s="148" t="s">
        <v>36</v>
      </c>
      <c r="AH87" s="222" t="s">
        <v>15</v>
      </c>
      <c r="AI87" s="221" t="s">
        <v>321</v>
      </c>
      <c r="AJ87" s="148" t="s">
        <v>36</v>
      </c>
      <c r="AK87" s="222" t="s">
        <v>15</v>
      </c>
      <c r="AL87" s="221" t="s">
        <v>321</v>
      </c>
      <c r="AM87" s="148" t="s">
        <v>36</v>
      </c>
      <c r="AN87" s="222" t="s">
        <v>15</v>
      </c>
      <c r="AO87" s="221" t="s">
        <v>321</v>
      </c>
      <c r="AP87" s="148" t="s">
        <v>36</v>
      </c>
      <c r="AQ87" s="222" t="s">
        <v>15</v>
      </c>
      <c r="AR87" s="221" t="s">
        <v>321</v>
      </c>
      <c r="AS87" s="148" t="s">
        <v>36</v>
      </c>
      <c r="AT87" s="222" t="s">
        <v>15</v>
      </c>
      <c r="AU87" s="221" t="s">
        <v>321</v>
      </c>
      <c r="AV87" s="148" t="s">
        <v>36</v>
      </c>
      <c r="AW87" s="222" t="s">
        <v>15</v>
      </c>
      <c r="AX87" s="221" t="s">
        <v>321</v>
      </c>
      <c r="AY87" s="148" t="s">
        <v>36</v>
      </c>
      <c r="AZ87" s="222" t="s">
        <v>15</v>
      </c>
      <c r="BA87" s="221" t="s">
        <v>321</v>
      </c>
      <c r="BB87" s="148" t="s">
        <v>36</v>
      </c>
      <c r="BC87" s="222" t="s">
        <v>15</v>
      </c>
      <c r="BD87" s="221" t="s">
        <v>321</v>
      </c>
      <c r="BE87" s="148" t="s">
        <v>36</v>
      </c>
      <c r="BF87" s="222" t="s">
        <v>15</v>
      </c>
      <c r="BG87" s="221" t="s">
        <v>321</v>
      </c>
      <c r="BH87" s="148" t="s">
        <v>36</v>
      </c>
      <c r="BI87" s="222" t="s">
        <v>15</v>
      </c>
      <c r="BJ87" s="221" t="s">
        <v>321</v>
      </c>
      <c r="BK87" s="148" t="s">
        <v>36</v>
      </c>
      <c r="BL87" s="222" t="s">
        <v>15</v>
      </c>
      <c r="BM87" s="221" t="s">
        <v>321</v>
      </c>
      <c r="BN87" s="148" t="s">
        <v>36</v>
      </c>
      <c r="BO87" s="222" t="s">
        <v>15</v>
      </c>
      <c r="BP87" s="221" t="s">
        <v>321</v>
      </c>
      <c r="BQ87" s="148" t="s">
        <v>36</v>
      </c>
      <c r="BR87" s="222" t="s">
        <v>15</v>
      </c>
      <c r="BS87" s="221" t="s">
        <v>321</v>
      </c>
      <c r="BT87" s="148" t="s">
        <v>36</v>
      </c>
      <c r="BU87" s="222" t="s">
        <v>15</v>
      </c>
      <c r="BV87" s="221" t="s">
        <v>321</v>
      </c>
      <c r="BW87" s="148" t="s">
        <v>36</v>
      </c>
      <c r="BX87" s="222" t="s">
        <v>15</v>
      </c>
      <c r="BY87" s="221" t="s">
        <v>321</v>
      </c>
      <c r="BZ87" s="148" t="s">
        <v>36</v>
      </c>
      <c r="CA87" s="222" t="s">
        <v>15</v>
      </c>
      <c r="CB87" s="221">
        <f>PSD_S1311!CB87</f>
        <v>8231.17</v>
      </c>
      <c r="CC87" s="224" t="s">
        <v>307</v>
      </c>
      <c r="CD87" s="222" t="s">
        <v>15</v>
      </c>
      <c r="CE87" s="221" t="s">
        <v>321</v>
      </c>
      <c r="CF87" s="148" t="s">
        <v>36</v>
      </c>
      <c r="CG87" s="222" t="s">
        <v>15</v>
      </c>
      <c r="CH87" s="221" t="s">
        <v>321</v>
      </c>
      <c r="CI87" s="148" t="s">
        <v>36</v>
      </c>
      <c r="CJ87" s="222" t="s">
        <v>15</v>
      </c>
      <c r="CK87" s="221" t="s">
        <v>321</v>
      </c>
      <c r="CL87" s="148" t="s">
        <v>36</v>
      </c>
      <c r="CM87" s="222" t="s">
        <v>15</v>
      </c>
      <c r="CN87" s="221" t="s">
        <v>321</v>
      </c>
      <c r="CO87" s="148" t="s">
        <v>36</v>
      </c>
      <c r="CP87" s="222" t="s">
        <v>15</v>
      </c>
      <c r="CQ87" s="221">
        <f>PSD_S1311!CQ87</f>
        <v>16762.18</v>
      </c>
      <c r="CR87" s="83" t="s">
        <v>307</v>
      </c>
      <c r="CS87" s="84" t="s">
        <v>15</v>
      </c>
    </row>
    <row r="88" spans="1:97" ht="12" customHeight="1" x14ac:dyDescent="0.2">
      <c r="A88" s="81" t="s">
        <v>272</v>
      </c>
      <c r="B88" s="221" t="s">
        <v>321</v>
      </c>
      <c r="C88" s="148" t="s">
        <v>36</v>
      </c>
      <c r="D88" s="222" t="s">
        <v>15</v>
      </c>
      <c r="E88" s="221" t="s">
        <v>321</v>
      </c>
      <c r="F88" s="148" t="s">
        <v>36</v>
      </c>
      <c r="G88" s="222" t="s">
        <v>15</v>
      </c>
      <c r="H88" s="221" t="s">
        <v>321</v>
      </c>
      <c r="I88" s="148" t="s">
        <v>36</v>
      </c>
      <c r="J88" s="222" t="s">
        <v>15</v>
      </c>
      <c r="K88" s="221" t="s">
        <v>321</v>
      </c>
      <c r="L88" s="148" t="s">
        <v>36</v>
      </c>
      <c r="M88" s="222" t="s">
        <v>15</v>
      </c>
      <c r="N88" s="221" t="s">
        <v>321</v>
      </c>
      <c r="O88" s="148" t="s">
        <v>36</v>
      </c>
      <c r="P88" s="222" t="s">
        <v>15</v>
      </c>
      <c r="Q88" s="221">
        <f>PSD_S1311!Q88</f>
        <v>11251.06</v>
      </c>
      <c r="R88" s="224" t="s">
        <v>307</v>
      </c>
      <c r="S88" s="222" t="s">
        <v>15</v>
      </c>
      <c r="T88" s="221" t="s">
        <v>321</v>
      </c>
      <c r="U88" s="148" t="s">
        <v>36</v>
      </c>
      <c r="V88" s="222" t="s">
        <v>15</v>
      </c>
      <c r="W88" s="221" t="s">
        <v>321</v>
      </c>
      <c r="X88" s="148" t="s">
        <v>36</v>
      </c>
      <c r="Y88" s="222" t="s">
        <v>15</v>
      </c>
      <c r="Z88" s="221" t="s">
        <v>321</v>
      </c>
      <c r="AA88" s="148" t="s">
        <v>36</v>
      </c>
      <c r="AB88" s="222" t="s">
        <v>15</v>
      </c>
      <c r="AC88" s="221" t="s">
        <v>321</v>
      </c>
      <c r="AD88" s="148" t="s">
        <v>36</v>
      </c>
      <c r="AE88" s="222" t="s">
        <v>15</v>
      </c>
      <c r="AF88" s="221" t="s">
        <v>321</v>
      </c>
      <c r="AG88" s="148" t="s">
        <v>36</v>
      </c>
      <c r="AH88" s="222" t="s">
        <v>15</v>
      </c>
      <c r="AI88" s="221" t="s">
        <v>321</v>
      </c>
      <c r="AJ88" s="148" t="s">
        <v>36</v>
      </c>
      <c r="AK88" s="222" t="s">
        <v>15</v>
      </c>
      <c r="AL88" s="221" t="s">
        <v>321</v>
      </c>
      <c r="AM88" s="148" t="s">
        <v>36</v>
      </c>
      <c r="AN88" s="222" t="s">
        <v>15</v>
      </c>
      <c r="AO88" s="221" t="s">
        <v>321</v>
      </c>
      <c r="AP88" s="148" t="s">
        <v>36</v>
      </c>
      <c r="AQ88" s="222" t="s">
        <v>15</v>
      </c>
      <c r="AR88" s="221" t="s">
        <v>321</v>
      </c>
      <c r="AS88" s="148" t="s">
        <v>36</v>
      </c>
      <c r="AT88" s="222" t="s">
        <v>15</v>
      </c>
      <c r="AU88" s="221" t="s">
        <v>321</v>
      </c>
      <c r="AV88" s="148" t="s">
        <v>36</v>
      </c>
      <c r="AW88" s="222" t="s">
        <v>15</v>
      </c>
      <c r="AX88" s="221" t="s">
        <v>321</v>
      </c>
      <c r="AY88" s="148" t="s">
        <v>36</v>
      </c>
      <c r="AZ88" s="222" t="s">
        <v>15</v>
      </c>
      <c r="BA88" s="221" t="s">
        <v>321</v>
      </c>
      <c r="BB88" s="148" t="s">
        <v>36</v>
      </c>
      <c r="BC88" s="222" t="s">
        <v>15</v>
      </c>
      <c r="BD88" s="221" t="s">
        <v>321</v>
      </c>
      <c r="BE88" s="148" t="s">
        <v>36</v>
      </c>
      <c r="BF88" s="222" t="s">
        <v>15</v>
      </c>
      <c r="BG88" s="221" t="s">
        <v>321</v>
      </c>
      <c r="BH88" s="148" t="s">
        <v>36</v>
      </c>
      <c r="BI88" s="222" t="s">
        <v>15</v>
      </c>
      <c r="BJ88" s="221" t="s">
        <v>321</v>
      </c>
      <c r="BK88" s="148" t="s">
        <v>36</v>
      </c>
      <c r="BL88" s="222" t="s">
        <v>15</v>
      </c>
      <c r="BM88" s="221" t="s">
        <v>321</v>
      </c>
      <c r="BN88" s="148" t="s">
        <v>36</v>
      </c>
      <c r="BO88" s="222" t="s">
        <v>15</v>
      </c>
      <c r="BP88" s="221" t="s">
        <v>321</v>
      </c>
      <c r="BQ88" s="148" t="s">
        <v>36</v>
      </c>
      <c r="BR88" s="222" t="s">
        <v>15</v>
      </c>
      <c r="BS88" s="221" t="s">
        <v>321</v>
      </c>
      <c r="BT88" s="148" t="s">
        <v>36</v>
      </c>
      <c r="BU88" s="222" t="s">
        <v>15</v>
      </c>
      <c r="BV88" s="221" t="s">
        <v>321</v>
      </c>
      <c r="BW88" s="148" t="s">
        <v>36</v>
      </c>
      <c r="BX88" s="222" t="s">
        <v>15</v>
      </c>
      <c r="BY88" s="221" t="s">
        <v>321</v>
      </c>
      <c r="BZ88" s="148" t="s">
        <v>36</v>
      </c>
      <c r="CA88" s="222" t="s">
        <v>15</v>
      </c>
      <c r="CB88" s="221">
        <f>PSD_S1311!CB88</f>
        <v>11251.06</v>
      </c>
      <c r="CC88" s="224" t="s">
        <v>307</v>
      </c>
      <c r="CD88" s="222" t="s">
        <v>15</v>
      </c>
      <c r="CE88" s="221" t="s">
        <v>321</v>
      </c>
      <c r="CF88" s="148" t="s">
        <v>36</v>
      </c>
      <c r="CG88" s="222" t="s">
        <v>15</v>
      </c>
      <c r="CH88" s="221" t="s">
        <v>321</v>
      </c>
      <c r="CI88" s="148" t="s">
        <v>36</v>
      </c>
      <c r="CJ88" s="222" t="s">
        <v>15</v>
      </c>
      <c r="CK88" s="221" t="s">
        <v>321</v>
      </c>
      <c r="CL88" s="148" t="s">
        <v>36</v>
      </c>
      <c r="CM88" s="222" t="s">
        <v>15</v>
      </c>
      <c r="CN88" s="221" t="s">
        <v>321</v>
      </c>
      <c r="CO88" s="148" t="s">
        <v>36</v>
      </c>
      <c r="CP88" s="222" t="s">
        <v>15</v>
      </c>
      <c r="CQ88" s="221">
        <f>PSD_S1311!CQ88</f>
        <v>16015.57</v>
      </c>
      <c r="CR88" s="83" t="s">
        <v>307</v>
      </c>
      <c r="CS88" s="84" t="s">
        <v>15</v>
      </c>
    </row>
    <row r="89" spans="1:97" ht="12" customHeight="1" x14ac:dyDescent="0.2">
      <c r="A89" s="81" t="s">
        <v>273</v>
      </c>
      <c r="B89" s="221" t="s">
        <v>321</v>
      </c>
      <c r="C89" s="148" t="s">
        <v>36</v>
      </c>
      <c r="D89" s="222" t="s">
        <v>15</v>
      </c>
      <c r="E89" s="221" t="s">
        <v>321</v>
      </c>
      <c r="F89" s="148" t="s">
        <v>36</v>
      </c>
      <c r="G89" s="222" t="s">
        <v>15</v>
      </c>
      <c r="H89" s="221" t="s">
        <v>321</v>
      </c>
      <c r="I89" s="148" t="s">
        <v>36</v>
      </c>
      <c r="J89" s="222" t="s">
        <v>15</v>
      </c>
      <c r="K89" s="221" t="s">
        <v>321</v>
      </c>
      <c r="L89" s="148" t="s">
        <v>36</v>
      </c>
      <c r="M89" s="222" t="s">
        <v>15</v>
      </c>
      <c r="N89" s="221" t="s">
        <v>321</v>
      </c>
      <c r="O89" s="148" t="s">
        <v>36</v>
      </c>
      <c r="P89" s="222" t="s">
        <v>15</v>
      </c>
      <c r="Q89" s="221">
        <f>PSD_S1311!Q89</f>
        <v>16411.52</v>
      </c>
      <c r="R89" s="224" t="s">
        <v>307</v>
      </c>
      <c r="S89" s="222" t="s">
        <v>15</v>
      </c>
      <c r="T89" s="221" t="s">
        <v>321</v>
      </c>
      <c r="U89" s="148" t="s">
        <v>36</v>
      </c>
      <c r="V89" s="222" t="s">
        <v>15</v>
      </c>
      <c r="W89" s="221" t="s">
        <v>321</v>
      </c>
      <c r="X89" s="148" t="s">
        <v>36</v>
      </c>
      <c r="Y89" s="222" t="s">
        <v>15</v>
      </c>
      <c r="Z89" s="221" t="s">
        <v>321</v>
      </c>
      <c r="AA89" s="148" t="s">
        <v>36</v>
      </c>
      <c r="AB89" s="222" t="s">
        <v>15</v>
      </c>
      <c r="AC89" s="221" t="s">
        <v>321</v>
      </c>
      <c r="AD89" s="148" t="s">
        <v>36</v>
      </c>
      <c r="AE89" s="222" t="s">
        <v>15</v>
      </c>
      <c r="AF89" s="221" t="s">
        <v>321</v>
      </c>
      <c r="AG89" s="148" t="s">
        <v>36</v>
      </c>
      <c r="AH89" s="222" t="s">
        <v>15</v>
      </c>
      <c r="AI89" s="221" t="s">
        <v>321</v>
      </c>
      <c r="AJ89" s="148" t="s">
        <v>36</v>
      </c>
      <c r="AK89" s="222" t="s">
        <v>15</v>
      </c>
      <c r="AL89" s="221" t="s">
        <v>321</v>
      </c>
      <c r="AM89" s="148" t="s">
        <v>36</v>
      </c>
      <c r="AN89" s="222" t="s">
        <v>15</v>
      </c>
      <c r="AO89" s="221" t="s">
        <v>321</v>
      </c>
      <c r="AP89" s="148" t="s">
        <v>36</v>
      </c>
      <c r="AQ89" s="222" t="s">
        <v>15</v>
      </c>
      <c r="AR89" s="221" t="s">
        <v>321</v>
      </c>
      <c r="AS89" s="148" t="s">
        <v>36</v>
      </c>
      <c r="AT89" s="222" t="s">
        <v>15</v>
      </c>
      <c r="AU89" s="221" t="s">
        <v>321</v>
      </c>
      <c r="AV89" s="148" t="s">
        <v>36</v>
      </c>
      <c r="AW89" s="222" t="s">
        <v>15</v>
      </c>
      <c r="AX89" s="221" t="s">
        <v>321</v>
      </c>
      <c r="AY89" s="148" t="s">
        <v>36</v>
      </c>
      <c r="AZ89" s="222" t="s">
        <v>15</v>
      </c>
      <c r="BA89" s="221" t="s">
        <v>321</v>
      </c>
      <c r="BB89" s="148" t="s">
        <v>36</v>
      </c>
      <c r="BC89" s="222" t="s">
        <v>15</v>
      </c>
      <c r="BD89" s="221" t="s">
        <v>321</v>
      </c>
      <c r="BE89" s="148" t="s">
        <v>36</v>
      </c>
      <c r="BF89" s="222" t="s">
        <v>15</v>
      </c>
      <c r="BG89" s="221" t="s">
        <v>321</v>
      </c>
      <c r="BH89" s="148" t="s">
        <v>36</v>
      </c>
      <c r="BI89" s="222" t="s">
        <v>15</v>
      </c>
      <c r="BJ89" s="221" t="s">
        <v>321</v>
      </c>
      <c r="BK89" s="148" t="s">
        <v>36</v>
      </c>
      <c r="BL89" s="222" t="s">
        <v>15</v>
      </c>
      <c r="BM89" s="221" t="s">
        <v>321</v>
      </c>
      <c r="BN89" s="148" t="s">
        <v>36</v>
      </c>
      <c r="BO89" s="222" t="s">
        <v>15</v>
      </c>
      <c r="BP89" s="221" t="s">
        <v>321</v>
      </c>
      <c r="BQ89" s="148" t="s">
        <v>36</v>
      </c>
      <c r="BR89" s="222" t="s">
        <v>15</v>
      </c>
      <c r="BS89" s="221" t="s">
        <v>321</v>
      </c>
      <c r="BT89" s="148" t="s">
        <v>36</v>
      </c>
      <c r="BU89" s="222" t="s">
        <v>15</v>
      </c>
      <c r="BV89" s="221" t="s">
        <v>321</v>
      </c>
      <c r="BW89" s="148" t="s">
        <v>36</v>
      </c>
      <c r="BX89" s="222" t="s">
        <v>15</v>
      </c>
      <c r="BY89" s="221" t="s">
        <v>321</v>
      </c>
      <c r="BZ89" s="148" t="s">
        <v>36</v>
      </c>
      <c r="CA89" s="222" t="s">
        <v>15</v>
      </c>
      <c r="CB89" s="221">
        <f>PSD_S1311!CB89</f>
        <v>16411.52</v>
      </c>
      <c r="CC89" s="224" t="s">
        <v>307</v>
      </c>
      <c r="CD89" s="222" t="s">
        <v>15</v>
      </c>
      <c r="CE89" s="221" t="s">
        <v>321</v>
      </c>
      <c r="CF89" s="148" t="s">
        <v>36</v>
      </c>
      <c r="CG89" s="222" t="s">
        <v>15</v>
      </c>
      <c r="CH89" s="221" t="s">
        <v>321</v>
      </c>
      <c r="CI89" s="148" t="s">
        <v>36</v>
      </c>
      <c r="CJ89" s="222" t="s">
        <v>15</v>
      </c>
      <c r="CK89" s="221" t="s">
        <v>321</v>
      </c>
      <c r="CL89" s="148" t="s">
        <v>36</v>
      </c>
      <c r="CM89" s="222" t="s">
        <v>15</v>
      </c>
      <c r="CN89" s="221" t="s">
        <v>321</v>
      </c>
      <c r="CO89" s="148" t="s">
        <v>36</v>
      </c>
      <c r="CP89" s="222" t="s">
        <v>15</v>
      </c>
      <c r="CQ89" s="221">
        <f>PSD_S1311!CQ89</f>
        <v>16220.81</v>
      </c>
      <c r="CR89" s="83" t="s">
        <v>307</v>
      </c>
      <c r="CS89" s="84" t="s">
        <v>15</v>
      </c>
    </row>
    <row r="90" spans="1:97" ht="12" customHeight="1" x14ac:dyDescent="0.2">
      <c r="A90" s="81" t="s">
        <v>211</v>
      </c>
      <c r="B90" s="221" t="s">
        <v>321</v>
      </c>
      <c r="C90" s="148" t="s">
        <v>36</v>
      </c>
      <c r="D90" s="222" t="s">
        <v>15</v>
      </c>
      <c r="E90" s="221" t="s">
        <v>321</v>
      </c>
      <c r="F90" s="148" t="s">
        <v>36</v>
      </c>
      <c r="G90" s="222" t="s">
        <v>15</v>
      </c>
      <c r="H90" s="221" t="s">
        <v>321</v>
      </c>
      <c r="I90" s="148" t="s">
        <v>36</v>
      </c>
      <c r="J90" s="222" t="s">
        <v>15</v>
      </c>
      <c r="K90" s="221" t="s">
        <v>321</v>
      </c>
      <c r="L90" s="148" t="s">
        <v>36</v>
      </c>
      <c r="M90" s="222" t="s">
        <v>15</v>
      </c>
      <c r="N90" s="221" t="s">
        <v>321</v>
      </c>
      <c r="O90" s="148" t="s">
        <v>36</v>
      </c>
      <c r="P90" s="222" t="s">
        <v>15</v>
      </c>
      <c r="Q90" s="221">
        <f>PSD_S1311!Q90</f>
        <v>20027.439999999999</v>
      </c>
      <c r="R90" s="224" t="s">
        <v>307</v>
      </c>
      <c r="S90" s="222" t="s">
        <v>15</v>
      </c>
      <c r="T90" s="221" t="s">
        <v>321</v>
      </c>
      <c r="U90" s="148" t="s">
        <v>36</v>
      </c>
      <c r="V90" s="222" t="s">
        <v>15</v>
      </c>
      <c r="W90" s="221" t="s">
        <v>321</v>
      </c>
      <c r="X90" s="148" t="s">
        <v>36</v>
      </c>
      <c r="Y90" s="222" t="s">
        <v>15</v>
      </c>
      <c r="Z90" s="221" t="s">
        <v>321</v>
      </c>
      <c r="AA90" s="148" t="s">
        <v>36</v>
      </c>
      <c r="AB90" s="222" t="s">
        <v>15</v>
      </c>
      <c r="AC90" s="221" t="s">
        <v>321</v>
      </c>
      <c r="AD90" s="148" t="s">
        <v>36</v>
      </c>
      <c r="AE90" s="222" t="s">
        <v>15</v>
      </c>
      <c r="AF90" s="221" t="s">
        <v>321</v>
      </c>
      <c r="AG90" s="148" t="s">
        <v>36</v>
      </c>
      <c r="AH90" s="222" t="s">
        <v>15</v>
      </c>
      <c r="AI90" s="221" t="s">
        <v>321</v>
      </c>
      <c r="AJ90" s="148" t="s">
        <v>36</v>
      </c>
      <c r="AK90" s="222" t="s">
        <v>15</v>
      </c>
      <c r="AL90" s="221" t="s">
        <v>321</v>
      </c>
      <c r="AM90" s="148" t="s">
        <v>36</v>
      </c>
      <c r="AN90" s="222" t="s">
        <v>15</v>
      </c>
      <c r="AO90" s="221" t="s">
        <v>321</v>
      </c>
      <c r="AP90" s="148" t="s">
        <v>36</v>
      </c>
      <c r="AQ90" s="222" t="s">
        <v>15</v>
      </c>
      <c r="AR90" s="221" t="s">
        <v>321</v>
      </c>
      <c r="AS90" s="148" t="s">
        <v>36</v>
      </c>
      <c r="AT90" s="222" t="s">
        <v>15</v>
      </c>
      <c r="AU90" s="221" t="s">
        <v>321</v>
      </c>
      <c r="AV90" s="148" t="s">
        <v>36</v>
      </c>
      <c r="AW90" s="222" t="s">
        <v>15</v>
      </c>
      <c r="AX90" s="221" t="s">
        <v>321</v>
      </c>
      <c r="AY90" s="148" t="s">
        <v>36</v>
      </c>
      <c r="AZ90" s="222" t="s">
        <v>15</v>
      </c>
      <c r="BA90" s="221" t="s">
        <v>321</v>
      </c>
      <c r="BB90" s="148" t="s">
        <v>36</v>
      </c>
      <c r="BC90" s="222" t="s">
        <v>15</v>
      </c>
      <c r="BD90" s="221" t="s">
        <v>321</v>
      </c>
      <c r="BE90" s="148" t="s">
        <v>36</v>
      </c>
      <c r="BF90" s="222" t="s">
        <v>15</v>
      </c>
      <c r="BG90" s="221" t="s">
        <v>321</v>
      </c>
      <c r="BH90" s="148" t="s">
        <v>36</v>
      </c>
      <c r="BI90" s="222" t="s">
        <v>15</v>
      </c>
      <c r="BJ90" s="221" t="s">
        <v>321</v>
      </c>
      <c r="BK90" s="148" t="s">
        <v>36</v>
      </c>
      <c r="BL90" s="222" t="s">
        <v>15</v>
      </c>
      <c r="BM90" s="221" t="s">
        <v>321</v>
      </c>
      <c r="BN90" s="148" t="s">
        <v>36</v>
      </c>
      <c r="BO90" s="222" t="s">
        <v>15</v>
      </c>
      <c r="BP90" s="221" t="s">
        <v>321</v>
      </c>
      <c r="BQ90" s="148" t="s">
        <v>36</v>
      </c>
      <c r="BR90" s="222" t="s">
        <v>15</v>
      </c>
      <c r="BS90" s="221" t="s">
        <v>321</v>
      </c>
      <c r="BT90" s="148" t="s">
        <v>36</v>
      </c>
      <c r="BU90" s="222" t="s">
        <v>15</v>
      </c>
      <c r="BV90" s="221" t="s">
        <v>321</v>
      </c>
      <c r="BW90" s="148" t="s">
        <v>36</v>
      </c>
      <c r="BX90" s="222" t="s">
        <v>15</v>
      </c>
      <c r="BY90" s="221" t="s">
        <v>321</v>
      </c>
      <c r="BZ90" s="148" t="s">
        <v>36</v>
      </c>
      <c r="CA90" s="222" t="s">
        <v>15</v>
      </c>
      <c r="CB90" s="221">
        <f>PSD_S1311!CB90</f>
        <v>20027.439999999999</v>
      </c>
      <c r="CC90" s="224" t="s">
        <v>307</v>
      </c>
      <c r="CD90" s="222" t="s">
        <v>15</v>
      </c>
      <c r="CE90" s="221" t="s">
        <v>321</v>
      </c>
      <c r="CF90" s="148" t="s">
        <v>36</v>
      </c>
      <c r="CG90" s="222" t="s">
        <v>15</v>
      </c>
      <c r="CH90" s="221" t="s">
        <v>321</v>
      </c>
      <c r="CI90" s="148" t="s">
        <v>36</v>
      </c>
      <c r="CJ90" s="222" t="s">
        <v>15</v>
      </c>
      <c r="CK90" s="221" t="s">
        <v>321</v>
      </c>
      <c r="CL90" s="148" t="s">
        <v>36</v>
      </c>
      <c r="CM90" s="222" t="s">
        <v>15</v>
      </c>
      <c r="CN90" s="221" t="s">
        <v>321</v>
      </c>
      <c r="CO90" s="148" t="s">
        <v>36</v>
      </c>
      <c r="CP90" s="222" t="s">
        <v>15</v>
      </c>
      <c r="CQ90" s="221">
        <f>PSD_S1311!CQ90</f>
        <v>19459.060000000001</v>
      </c>
      <c r="CR90" s="83" t="s">
        <v>307</v>
      </c>
      <c r="CS90" s="84" t="s">
        <v>15</v>
      </c>
    </row>
    <row r="91" spans="1:97" ht="12" customHeight="1" x14ac:dyDescent="0.2">
      <c r="A91" s="81" t="s">
        <v>274</v>
      </c>
      <c r="B91" s="221" t="s">
        <v>321</v>
      </c>
      <c r="C91" s="148" t="s">
        <v>36</v>
      </c>
      <c r="D91" s="222" t="s">
        <v>15</v>
      </c>
      <c r="E91" s="221" t="s">
        <v>321</v>
      </c>
      <c r="F91" s="148" t="s">
        <v>36</v>
      </c>
      <c r="G91" s="222" t="s">
        <v>15</v>
      </c>
      <c r="H91" s="221" t="s">
        <v>321</v>
      </c>
      <c r="I91" s="148" t="s">
        <v>36</v>
      </c>
      <c r="J91" s="222" t="s">
        <v>15</v>
      </c>
      <c r="K91" s="221" t="s">
        <v>321</v>
      </c>
      <c r="L91" s="148" t="s">
        <v>36</v>
      </c>
      <c r="M91" s="222" t="s">
        <v>15</v>
      </c>
      <c r="N91" s="221" t="s">
        <v>321</v>
      </c>
      <c r="O91" s="148" t="s">
        <v>36</v>
      </c>
      <c r="P91" s="222" t="s">
        <v>15</v>
      </c>
      <c r="Q91" s="221">
        <f>PSD_S1311!Q91</f>
        <v>20135.87</v>
      </c>
      <c r="R91" s="224" t="s">
        <v>307</v>
      </c>
      <c r="S91" s="222" t="s">
        <v>15</v>
      </c>
      <c r="T91" s="221" t="s">
        <v>321</v>
      </c>
      <c r="U91" s="148" t="s">
        <v>36</v>
      </c>
      <c r="V91" s="222" t="s">
        <v>15</v>
      </c>
      <c r="W91" s="221" t="s">
        <v>321</v>
      </c>
      <c r="X91" s="148" t="s">
        <v>36</v>
      </c>
      <c r="Y91" s="222" t="s">
        <v>15</v>
      </c>
      <c r="Z91" s="221" t="s">
        <v>321</v>
      </c>
      <c r="AA91" s="148" t="s">
        <v>36</v>
      </c>
      <c r="AB91" s="222" t="s">
        <v>15</v>
      </c>
      <c r="AC91" s="221" t="s">
        <v>321</v>
      </c>
      <c r="AD91" s="148" t="s">
        <v>36</v>
      </c>
      <c r="AE91" s="222" t="s">
        <v>15</v>
      </c>
      <c r="AF91" s="221" t="s">
        <v>321</v>
      </c>
      <c r="AG91" s="148" t="s">
        <v>36</v>
      </c>
      <c r="AH91" s="222" t="s">
        <v>15</v>
      </c>
      <c r="AI91" s="221" t="s">
        <v>321</v>
      </c>
      <c r="AJ91" s="148" t="s">
        <v>36</v>
      </c>
      <c r="AK91" s="222" t="s">
        <v>15</v>
      </c>
      <c r="AL91" s="221" t="s">
        <v>321</v>
      </c>
      <c r="AM91" s="148" t="s">
        <v>36</v>
      </c>
      <c r="AN91" s="222" t="s">
        <v>15</v>
      </c>
      <c r="AO91" s="221" t="s">
        <v>321</v>
      </c>
      <c r="AP91" s="148" t="s">
        <v>36</v>
      </c>
      <c r="AQ91" s="222" t="s">
        <v>15</v>
      </c>
      <c r="AR91" s="221" t="s">
        <v>321</v>
      </c>
      <c r="AS91" s="148" t="s">
        <v>36</v>
      </c>
      <c r="AT91" s="222" t="s">
        <v>15</v>
      </c>
      <c r="AU91" s="221" t="s">
        <v>321</v>
      </c>
      <c r="AV91" s="148" t="s">
        <v>36</v>
      </c>
      <c r="AW91" s="222" t="s">
        <v>15</v>
      </c>
      <c r="AX91" s="221" t="s">
        <v>321</v>
      </c>
      <c r="AY91" s="148" t="s">
        <v>36</v>
      </c>
      <c r="AZ91" s="222" t="s">
        <v>15</v>
      </c>
      <c r="BA91" s="221" t="s">
        <v>321</v>
      </c>
      <c r="BB91" s="148" t="s">
        <v>36</v>
      </c>
      <c r="BC91" s="222" t="s">
        <v>15</v>
      </c>
      <c r="BD91" s="221" t="s">
        <v>321</v>
      </c>
      <c r="BE91" s="148" t="s">
        <v>36</v>
      </c>
      <c r="BF91" s="222" t="s">
        <v>15</v>
      </c>
      <c r="BG91" s="221" t="s">
        <v>321</v>
      </c>
      <c r="BH91" s="148" t="s">
        <v>36</v>
      </c>
      <c r="BI91" s="222" t="s">
        <v>15</v>
      </c>
      <c r="BJ91" s="221" t="s">
        <v>321</v>
      </c>
      <c r="BK91" s="148" t="s">
        <v>36</v>
      </c>
      <c r="BL91" s="222" t="s">
        <v>15</v>
      </c>
      <c r="BM91" s="221" t="s">
        <v>321</v>
      </c>
      <c r="BN91" s="148" t="s">
        <v>36</v>
      </c>
      <c r="BO91" s="222" t="s">
        <v>15</v>
      </c>
      <c r="BP91" s="221" t="s">
        <v>321</v>
      </c>
      <c r="BQ91" s="148" t="s">
        <v>36</v>
      </c>
      <c r="BR91" s="222" t="s">
        <v>15</v>
      </c>
      <c r="BS91" s="221" t="s">
        <v>321</v>
      </c>
      <c r="BT91" s="148" t="s">
        <v>36</v>
      </c>
      <c r="BU91" s="222" t="s">
        <v>15</v>
      </c>
      <c r="BV91" s="221" t="s">
        <v>321</v>
      </c>
      <c r="BW91" s="148" t="s">
        <v>36</v>
      </c>
      <c r="BX91" s="222" t="s">
        <v>15</v>
      </c>
      <c r="BY91" s="221" t="s">
        <v>321</v>
      </c>
      <c r="BZ91" s="148" t="s">
        <v>36</v>
      </c>
      <c r="CA91" s="222" t="s">
        <v>15</v>
      </c>
      <c r="CB91" s="221">
        <f>PSD_S1311!CB91</f>
        <v>20135.87</v>
      </c>
      <c r="CC91" s="224" t="s">
        <v>307</v>
      </c>
      <c r="CD91" s="222" t="s">
        <v>15</v>
      </c>
      <c r="CE91" s="221" t="s">
        <v>321</v>
      </c>
      <c r="CF91" s="148" t="s">
        <v>36</v>
      </c>
      <c r="CG91" s="222" t="s">
        <v>15</v>
      </c>
      <c r="CH91" s="221" t="s">
        <v>321</v>
      </c>
      <c r="CI91" s="148" t="s">
        <v>36</v>
      </c>
      <c r="CJ91" s="222" t="s">
        <v>15</v>
      </c>
      <c r="CK91" s="221" t="s">
        <v>321</v>
      </c>
      <c r="CL91" s="148" t="s">
        <v>36</v>
      </c>
      <c r="CM91" s="222" t="s">
        <v>15</v>
      </c>
      <c r="CN91" s="221" t="s">
        <v>321</v>
      </c>
      <c r="CO91" s="148" t="s">
        <v>36</v>
      </c>
      <c r="CP91" s="222" t="s">
        <v>15</v>
      </c>
      <c r="CQ91" s="221">
        <f>PSD_S1311!CQ91</f>
        <v>19033.349999999999</v>
      </c>
      <c r="CR91" s="83" t="s">
        <v>307</v>
      </c>
      <c r="CS91" s="84" t="s">
        <v>15</v>
      </c>
    </row>
    <row r="92" spans="1:97" ht="12" customHeight="1" x14ac:dyDescent="0.2">
      <c r="A92" s="81" t="s">
        <v>275</v>
      </c>
      <c r="B92" s="221" t="s">
        <v>321</v>
      </c>
      <c r="C92" s="148" t="s">
        <v>36</v>
      </c>
      <c r="D92" s="222" t="s">
        <v>15</v>
      </c>
      <c r="E92" s="221" t="s">
        <v>321</v>
      </c>
      <c r="F92" s="148" t="s">
        <v>36</v>
      </c>
      <c r="G92" s="222" t="s">
        <v>15</v>
      </c>
      <c r="H92" s="221" t="s">
        <v>321</v>
      </c>
      <c r="I92" s="148" t="s">
        <v>36</v>
      </c>
      <c r="J92" s="222" t="s">
        <v>15</v>
      </c>
      <c r="K92" s="221" t="s">
        <v>321</v>
      </c>
      <c r="L92" s="148" t="s">
        <v>36</v>
      </c>
      <c r="M92" s="222" t="s">
        <v>15</v>
      </c>
      <c r="N92" s="221" t="s">
        <v>321</v>
      </c>
      <c r="O92" s="148" t="s">
        <v>36</v>
      </c>
      <c r="P92" s="222" t="s">
        <v>15</v>
      </c>
      <c r="Q92" s="221">
        <f>PSD_S1311!Q92</f>
        <v>23343.34</v>
      </c>
      <c r="R92" s="224" t="s">
        <v>307</v>
      </c>
      <c r="S92" s="222" t="s">
        <v>15</v>
      </c>
      <c r="T92" s="221" t="s">
        <v>321</v>
      </c>
      <c r="U92" s="148" t="s">
        <v>36</v>
      </c>
      <c r="V92" s="222" t="s">
        <v>15</v>
      </c>
      <c r="W92" s="221" t="s">
        <v>321</v>
      </c>
      <c r="X92" s="148" t="s">
        <v>36</v>
      </c>
      <c r="Y92" s="222" t="s">
        <v>15</v>
      </c>
      <c r="Z92" s="221" t="s">
        <v>321</v>
      </c>
      <c r="AA92" s="148" t="s">
        <v>36</v>
      </c>
      <c r="AB92" s="222" t="s">
        <v>15</v>
      </c>
      <c r="AC92" s="221" t="s">
        <v>321</v>
      </c>
      <c r="AD92" s="148" t="s">
        <v>36</v>
      </c>
      <c r="AE92" s="222" t="s">
        <v>15</v>
      </c>
      <c r="AF92" s="221" t="s">
        <v>321</v>
      </c>
      <c r="AG92" s="148" t="s">
        <v>36</v>
      </c>
      <c r="AH92" s="222" t="s">
        <v>15</v>
      </c>
      <c r="AI92" s="221" t="s">
        <v>321</v>
      </c>
      <c r="AJ92" s="148" t="s">
        <v>36</v>
      </c>
      <c r="AK92" s="222" t="s">
        <v>15</v>
      </c>
      <c r="AL92" s="221" t="s">
        <v>321</v>
      </c>
      <c r="AM92" s="148" t="s">
        <v>36</v>
      </c>
      <c r="AN92" s="222" t="s">
        <v>15</v>
      </c>
      <c r="AO92" s="221" t="s">
        <v>321</v>
      </c>
      <c r="AP92" s="148" t="s">
        <v>36</v>
      </c>
      <c r="AQ92" s="222" t="s">
        <v>15</v>
      </c>
      <c r="AR92" s="221" t="s">
        <v>321</v>
      </c>
      <c r="AS92" s="148" t="s">
        <v>36</v>
      </c>
      <c r="AT92" s="222" t="s">
        <v>15</v>
      </c>
      <c r="AU92" s="221" t="s">
        <v>321</v>
      </c>
      <c r="AV92" s="148" t="s">
        <v>36</v>
      </c>
      <c r="AW92" s="222" t="s">
        <v>15</v>
      </c>
      <c r="AX92" s="221" t="s">
        <v>321</v>
      </c>
      <c r="AY92" s="148" t="s">
        <v>36</v>
      </c>
      <c r="AZ92" s="222" t="s">
        <v>15</v>
      </c>
      <c r="BA92" s="221" t="s">
        <v>321</v>
      </c>
      <c r="BB92" s="148" t="s">
        <v>36</v>
      </c>
      <c r="BC92" s="222" t="s">
        <v>15</v>
      </c>
      <c r="BD92" s="221" t="s">
        <v>321</v>
      </c>
      <c r="BE92" s="148" t="s">
        <v>36</v>
      </c>
      <c r="BF92" s="222" t="s">
        <v>15</v>
      </c>
      <c r="BG92" s="221" t="s">
        <v>321</v>
      </c>
      <c r="BH92" s="148" t="s">
        <v>36</v>
      </c>
      <c r="BI92" s="222" t="s">
        <v>15</v>
      </c>
      <c r="BJ92" s="221" t="s">
        <v>321</v>
      </c>
      <c r="BK92" s="148" t="s">
        <v>36</v>
      </c>
      <c r="BL92" s="222" t="s">
        <v>15</v>
      </c>
      <c r="BM92" s="221" t="s">
        <v>321</v>
      </c>
      <c r="BN92" s="148" t="s">
        <v>36</v>
      </c>
      <c r="BO92" s="222" t="s">
        <v>15</v>
      </c>
      <c r="BP92" s="221" t="s">
        <v>321</v>
      </c>
      <c r="BQ92" s="148" t="s">
        <v>36</v>
      </c>
      <c r="BR92" s="222" t="s">
        <v>15</v>
      </c>
      <c r="BS92" s="221" t="s">
        <v>321</v>
      </c>
      <c r="BT92" s="148" t="s">
        <v>36</v>
      </c>
      <c r="BU92" s="222" t="s">
        <v>15</v>
      </c>
      <c r="BV92" s="221" t="s">
        <v>321</v>
      </c>
      <c r="BW92" s="148" t="s">
        <v>36</v>
      </c>
      <c r="BX92" s="222" t="s">
        <v>15</v>
      </c>
      <c r="BY92" s="221" t="s">
        <v>321</v>
      </c>
      <c r="BZ92" s="148" t="s">
        <v>36</v>
      </c>
      <c r="CA92" s="222" t="s">
        <v>15</v>
      </c>
      <c r="CB92" s="221">
        <f>PSD_S1311!CB92</f>
        <v>23343.34</v>
      </c>
      <c r="CC92" s="224" t="s">
        <v>307</v>
      </c>
      <c r="CD92" s="222" t="s">
        <v>15</v>
      </c>
      <c r="CE92" s="221" t="s">
        <v>321</v>
      </c>
      <c r="CF92" s="148" t="s">
        <v>36</v>
      </c>
      <c r="CG92" s="222" t="s">
        <v>15</v>
      </c>
      <c r="CH92" s="221" t="s">
        <v>321</v>
      </c>
      <c r="CI92" s="148" t="s">
        <v>36</v>
      </c>
      <c r="CJ92" s="222" t="s">
        <v>15</v>
      </c>
      <c r="CK92" s="221" t="s">
        <v>321</v>
      </c>
      <c r="CL92" s="148" t="s">
        <v>36</v>
      </c>
      <c r="CM92" s="222" t="s">
        <v>15</v>
      </c>
      <c r="CN92" s="221" t="s">
        <v>321</v>
      </c>
      <c r="CO92" s="148" t="s">
        <v>36</v>
      </c>
      <c r="CP92" s="222" t="s">
        <v>15</v>
      </c>
      <c r="CQ92" s="221">
        <f>PSD_S1311!CQ92</f>
        <v>19492.48</v>
      </c>
      <c r="CR92" s="83" t="s">
        <v>307</v>
      </c>
      <c r="CS92" s="84" t="s">
        <v>15</v>
      </c>
    </row>
    <row r="93" spans="1:97" ht="12" customHeight="1" x14ac:dyDescent="0.2">
      <c r="A93" s="81" t="s">
        <v>276</v>
      </c>
      <c r="B93" s="221" t="s">
        <v>321</v>
      </c>
      <c r="C93" s="148" t="s">
        <v>36</v>
      </c>
      <c r="D93" s="222" t="s">
        <v>15</v>
      </c>
      <c r="E93" s="221" t="s">
        <v>321</v>
      </c>
      <c r="F93" s="148" t="s">
        <v>36</v>
      </c>
      <c r="G93" s="222" t="s">
        <v>15</v>
      </c>
      <c r="H93" s="221" t="s">
        <v>321</v>
      </c>
      <c r="I93" s="148" t="s">
        <v>36</v>
      </c>
      <c r="J93" s="222" t="s">
        <v>15</v>
      </c>
      <c r="K93" s="221" t="s">
        <v>321</v>
      </c>
      <c r="L93" s="148" t="s">
        <v>36</v>
      </c>
      <c r="M93" s="222" t="s">
        <v>15</v>
      </c>
      <c r="N93" s="221" t="s">
        <v>321</v>
      </c>
      <c r="O93" s="148" t="s">
        <v>36</v>
      </c>
      <c r="P93" s="222" t="s">
        <v>15</v>
      </c>
      <c r="Q93" s="221">
        <f>PSD_S1311!Q93</f>
        <v>25004.38</v>
      </c>
      <c r="R93" s="224" t="s">
        <v>307</v>
      </c>
      <c r="S93" s="222" t="s">
        <v>15</v>
      </c>
      <c r="T93" s="221" t="s">
        <v>321</v>
      </c>
      <c r="U93" s="148" t="s">
        <v>36</v>
      </c>
      <c r="V93" s="222" t="s">
        <v>15</v>
      </c>
      <c r="W93" s="221" t="s">
        <v>321</v>
      </c>
      <c r="X93" s="148" t="s">
        <v>36</v>
      </c>
      <c r="Y93" s="222" t="s">
        <v>15</v>
      </c>
      <c r="Z93" s="221" t="s">
        <v>321</v>
      </c>
      <c r="AA93" s="148" t="s">
        <v>36</v>
      </c>
      <c r="AB93" s="222" t="s">
        <v>15</v>
      </c>
      <c r="AC93" s="221" t="s">
        <v>321</v>
      </c>
      <c r="AD93" s="148" t="s">
        <v>36</v>
      </c>
      <c r="AE93" s="222" t="s">
        <v>15</v>
      </c>
      <c r="AF93" s="221" t="s">
        <v>321</v>
      </c>
      <c r="AG93" s="148" t="s">
        <v>36</v>
      </c>
      <c r="AH93" s="222" t="s">
        <v>15</v>
      </c>
      <c r="AI93" s="221" t="s">
        <v>321</v>
      </c>
      <c r="AJ93" s="148" t="s">
        <v>36</v>
      </c>
      <c r="AK93" s="222" t="s">
        <v>15</v>
      </c>
      <c r="AL93" s="221" t="s">
        <v>321</v>
      </c>
      <c r="AM93" s="148" t="s">
        <v>36</v>
      </c>
      <c r="AN93" s="222" t="s">
        <v>15</v>
      </c>
      <c r="AO93" s="221" t="s">
        <v>321</v>
      </c>
      <c r="AP93" s="148" t="s">
        <v>36</v>
      </c>
      <c r="AQ93" s="222" t="s">
        <v>15</v>
      </c>
      <c r="AR93" s="221" t="s">
        <v>321</v>
      </c>
      <c r="AS93" s="148" t="s">
        <v>36</v>
      </c>
      <c r="AT93" s="222" t="s">
        <v>15</v>
      </c>
      <c r="AU93" s="221" t="s">
        <v>321</v>
      </c>
      <c r="AV93" s="148" t="s">
        <v>36</v>
      </c>
      <c r="AW93" s="222" t="s">
        <v>15</v>
      </c>
      <c r="AX93" s="221" t="s">
        <v>321</v>
      </c>
      <c r="AY93" s="148" t="s">
        <v>36</v>
      </c>
      <c r="AZ93" s="222" t="s">
        <v>15</v>
      </c>
      <c r="BA93" s="221" t="s">
        <v>321</v>
      </c>
      <c r="BB93" s="148" t="s">
        <v>36</v>
      </c>
      <c r="BC93" s="222" t="s">
        <v>15</v>
      </c>
      <c r="BD93" s="221" t="s">
        <v>321</v>
      </c>
      <c r="BE93" s="148" t="s">
        <v>36</v>
      </c>
      <c r="BF93" s="222" t="s">
        <v>15</v>
      </c>
      <c r="BG93" s="221" t="s">
        <v>321</v>
      </c>
      <c r="BH93" s="148" t="s">
        <v>36</v>
      </c>
      <c r="BI93" s="222" t="s">
        <v>15</v>
      </c>
      <c r="BJ93" s="221" t="s">
        <v>321</v>
      </c>
      <c r="BK93" s="148" t="s">
        <v>36</v>
      </c>
      <c r="BL93" s="222" t="s">
        <v>15</v>
      </c>
      <c r="BM93" s="221" t="s">
        <v>321</v>
      </c>
      <c r="BN93" s="148" t="s">
        <v>36</v>
      </c>
      <c r="BO93" s="222" t="s">
        <v>15</v>
      </c>
      <c r="BP93" s="221" t="s">
        <v>321</v>
      </c>
      <c r="BQ93" s="148" t="s">
        <v>36</v>
      </c>
      <c r="BR93" s="222" t="s">
        <v>15</v>
      </c>
      <c r="BS93" s="221" t="s">
        <v>321</v>
      </c>
      <c r="BT93" s="148" t="s">
        <v>36</v>
      </c>
      <c r="BU93" s="222" t="s">
        <v>15</v>
      </c>
      <c r="BV93" s="221" t="s">
        <v>321</v>
      </c>
      <c r="BW93" s="148" t="s">
        <v>36</v>
      </c>
      <c r="BX93" s="222" t="s">
        <v>15</v>
      </c>
      <c r="BY93" s="221" t="s">
        <v>321</v>
      </c>
      <c r="BZ93" s="148" t="s">
        <v>36</v>
      </c>
      <c r="CA93" s="222" t="s">
        <v>15</v>
      </c>
      <c r="CB93" s="221">
        <f>PSD_S1311!CB93</f>
        <v>25004.38</v>
      </c>
      <c r="CC93" s="224" t="s">
        <v>307</v>
      </c>
      <c r="CD93" s="222" t="s">
        <v>15</v>
      </c>
      <c r="CE93" s="221" t="s">
        <v>321</v>
      </c>
      <c r="CF93" s="148" t="s">
        <v>36</v>
      </c>
      <c r="CG93" s="222" t="s">
        <v>15</v>
      </c>
      <c r="CH93" s="221" t="s">
        <v>321</v>
      </c>
      <c r="CI93" s="148" t="s">
        <v>36</v>
      </c>
      <c r="CJ93" s="222" t="s">
        <v>15</v>
      </c>
      <c r="CK93" s="221" t="s">
        <v>321</v>
      </c>
      <c r="CL93" s="148" t="s">
        <v>36</v>
      </c>
      <c r="CM93" s="222" t="s">
        <v>15</v>
      </c>
      <c r="CN93" s="221" t="s">
        <v>321</v>
      </c>
      <c r="CO93" s="148" t="s">
        <v>36</v>
      </c>
      <c r="CP93" s="222" t="s">
        <v>15</v>
      </c>
      <c r="CQ93" s="221">
        <f>PSD_S1311!CQ93</f>
        <v>25643.62</v>
      </c>
      <c r="CR93" s="83" t="s">
        <v>307</v>
      </c>
      <c r="CS93" s="84" t="s">
        <v>15</v>
      </c>
    </row>
    <row r="94" spans="1:97" ht="12" customHeight="1" x14ac:dyDescent="0.2">
      <c r="A94" s="81" t="s">
        <v>277</v>
      </c>
      <c r="B94" s="221" t="s">
        <v>321</v>
      </c>
      <c r="C94" s="148" t="s">
        <v>36</v>
      </c>
      <c r="D94" s="222" t="s">
        <v>15</v>
      </c>
      <c r="E94" s="221" t="s">
        <v>321</v>
      </c>
      <c r="F94" s="148" t="s">
        <v>36</v>
      </c>
      <c r="G94" s="222" t="s">
        <v>15</v>
      </c>
      <c r="H94" s="221" t="s">
        <v>321</v>
      </c>
      <c r="I94" s="148" t="s">
        <v>36</v>
      </c>
      <c r="J94" s="222" t="s">
        <v>15</v>
      </c>
      <c r="K94" s="221" t="s">
        <v>321</v>
      </c>
      <c r="L94" s="148" t="s">
        <v>36</v>
      </c>
      <c r="M94" s="222" t="s">
        <v>15</v>
      </c>
      <c r="N94" s="221" t="s">
        <v>321</v>
      </c>
      <c r="O94" s="148" t="s">
        <v>36</v>
      </c>
      <c r="P94" s="222" t="s">
        <v>15</v>
      </c>
      <c r="Q94" s="221">
        <f>PSD_S1311!Q94</f>
        <v>27213.919999999998</v>
      </c>
      <c r="R94" s="224" t="s">
        <v>307</v>
      </c>
      <c r="S94" s="222" t="s">
        <v>15</v>
      </c>
      <c r="T94" s="221" t="s">
        <v>321</v>
      </c>
      <c r="U94" s="148" t="s">
        <v>36</v>
      </c>
      <c r="V94" s="222" t="s">
        <v>15</v>
      </c>
      <c r="W94" s="221" t="s">
        <v>321</v>
      </c>
      <c r="X94" s="148" t="s">
        <v>36</v>
      </c>
      <c r="Y94" s="222" t="s">
        <v>15</v>
      </c>
      <c r="Z94" s="221" t="s">
        <v>321</v>
      </c>
      <c r="AA94" s="148" t="s">
        <v>36</v>
      </c>
      <c r="AB94" s="222" t="s">
        <v>15</v>
      </c>
      <c r="AC94" s="221" t="s">
        <v>321</v>
      </c>
      <c r="AD94" s="148" t="s">
        <v>36</v>
      </c>
      <c r="AE94" s="222" t="s">
        <v>15</v>
      </c>
      <c r="AF94" s="221" t="s">
        <v>321</v>
      </c>
      <c r="AG94" s="148" t="s">
        <v>36</v>
      </c>
      <c r="AH94" s="222" t="s">
        <v>15</v>
      </c>
      <c r="AI94" s="221" t="s">
        <v>321</v>
      </c>
      <c r="AJ94" s="148" t="s">
        <v>36</v>
      </c>
      <c r="AK94" s="222" t="s">
        <v>15</v>
      </c>
      <c r="AL94" s="221" t="s">
        <v>321</v>
      </c>
      <c r="AM94" s="148" t="s">
        <v>36</v>
      </c>
      <c r="AN94" s="222" t="s">
        <v>15</v>
      </c>
      <c r="AO94" s="221" t="s">
        <v>321</v>
      </c>
      <c r="AP94" s="148" t="s">
        <v>36</v>
      </c>
      <c r="AQ94" s="222" t="s">
        <v>15</v>
      </c>
      <c r="AR94" s="221" t="s">
        <v>321</v>
      </c>
      <c r="AS94" s="148" t="s">
        <v>36</v>
      </c>
      <c r="AT94" s="222" t="s">
        <v>15</v>
      </c>
      <c r="AU94" s="221" t="s">
        <v>321</v>
      </c>
      <c r="AV94" s="148" t="s">
        <v>36</v>
      </c>
      <c r="AW94" s="222" t="s">
        <v>15</v>
      </c>
      <c r="AX94" s="221" t="s">
        <v>321</v>
      </c>
      <c r="AY94" s="148" t="s">
        <v>36</v>
      </c>
      <c r="AZ94" s="222" t="s">
        <v>15</v>
      </c>
      <c r="BA94" s="221" t="s">
        <v>321</v>
      </c>
      <c r="BB94" s="148" t="s">
        <v>36</v>
      </c>
      <c r="BC94" s="222" t="s">
        <v>15</v>
      </c>
      <c r="BD94" s="221" t="s">
        <v>321</v>
      </c>
      <c r="BE94" s="148" t="s">
        <v>36</v>
      </c>
      <c r="BF94" s="222" t="s">
        <v>15</v>
      </c>
      <c r="BG94" s="221" t="s">
        <v>321</v>
      </c>
      <c r="BH94" s="148" t="s">
        <v>36</v>
      </c>
      <c r="BI94" s="222" t="s">
        <v>15</v>
      </c>
      <c r="BJ94" s="221" t="s">
        <v>321</v>
      </c>
      <c r="BK94" s="148" t="s">
        <v>36</v>
      </c>
      <c r="BL94" s="222" t="s">
        <v>15</v>
      </c>
      <c r="BM94" s="221" t="s">
        <v>321</v>
      </c>
      <c r="BN94" s="148" t="s">
        <v>36</v>
      </c>
      <c r="BO94" s="222" t="s">
        <v>15</v>
      </c>
      <c r="BP94" s="221" t="s">
        <v>321</v>
      </c>
      <c r="BQ94" s="148" t="s">
        <v>36</v>
      </c>
      <c r="BR94" s="222" t="s">
        <v>15</v>
      </c>
      <c r="BS94" s="221" t="s">
        <v>321</v>
      </c>
      <c r="BT94" s="148" t="s">
        <v>36</v>
      </c>
      <c r="BU94" s="222" t="s">
        <v>15</v>
      </c>
      <c r="BV94" s="221" t="s">
        <v>321</v>
      </c>
      <c r="BW94" s="148" t="s">
        <v>36</v>
      </c>
      <c r="BX94" s="222" t="s">
        <v>15</v>
      </c>
      <c r="BY94" s="221" t="s">
        <v>321</v>
      </c>
      <c r="BZ94" s="148" t="s">
        <v>36</v>
      </c>
      <c r="CA94" s="222" t="s">
        <v>15</v>
      </c>
      <c r="CB94" s="221">
        <f>PSD_S1311!CB94</f>
        <v>27213.919999999998</v>
      </c>
      <c r="CC94" s="224" t="s">
        <v>307</v>
      </c>
      <c r="CD94" s="222" t="s">
        <v>15</v>
      </c>
      <c r="CE94" s="221" t="s">
        <v>321</v>
      </c>
      <c r="CF94" s="148" t="s">
        <v>36</v>
      </c>
      <c r="CG94" s="222" t="s">
        <v>15</v>
      </c>
      <c r="CH94" s="221" t="s">
        <v>321</v>
      </c>
      <c r="CI94" s="148" t="s">
        <v>36</v>
      </c>
      <c r="CJ94" s="222" t="s">
        <v>15</v>
      </c>
      <c r="CK94" s="221" t="s">
        <v>321</v>
      </c>
      <c r="CL94" s="148" t="s">
        <v>36</v>
      </c>
      <c r="CM94" s="222" t="s">
        <v>15</v>
      </c>
      <c r="CN94" s="221" t="s">
        <v>321</v>
      </c>
      <c r="CO94" s="148" t="s">
        <v>36</v>
      </c>
      <c r="CP94" s="222" t="s">
        <v>15</v>
      </c>
      <c r="CQ94" s="221">
        <f>PSD_S1311!CQ94</f>
        <v>43316.4</v>
      </c>
      <c r="CR94" s="83" t="s">
        <v>307</v>
      </c>
      <c r="CS94" s="84" t="s">
        <v>15</v>
      </c>
    </row>
    <row r="95" spans="1:97" ht="12" customHeight="1" x14ac:dyDescent="0.2">
      <c r="A95" s="81" t="s">
        <v>278</v>
      </c>
      <c r="B95" s="221" t="s">
        <v>321</v>
      </c>
      <c r="C95" s="148" t="s">
        <v>36</v>
      </c>
      <c r="D95" s="222" t="s">
        <v>15</v>
      </c>
      <c r="E95" s="221" t="s">
        <v>321</v>
      </c>
      <c r="F95" s="148" t="s">
        <v>36</v>
      </c>
      <c r="G95" s="222" t="s">
        <v>15</v>
      </c>
      <c r="H95" s="221" t="s">
        <v>321</v>
      </c>
      <c r="I95" s="148" t="s">
        <v>36</v>
      </c>
      <c r="J95" s="222" t="s">
        <v>15</v>
      </c>
      <c r="K95" s="221" t="s">
        <v>321</v>
      </c>
      <c r="L95" s="148" t="s">
        <v>36</v>
      </c>
      <c r="M95" s="222" t="s">
        <v>15</v>
      </c>
      <c r="N95" s="221" t="s">
        <v>321</v>
      </c>
      <c r="O95" s="148" t="s">
        <v>36</v>
      </c>
      <c r="P95" s="222" t="s">
        <v>15</v>
      </c>
      <c r="Q95" s="221">
        <f>PSD_S1311!Q95</f>
        <v>27596.560000000001</v>
      </c>
      <c r="R95" s="224" t="s">
        <v>307</v>
      </c>
      <c r="S95" s="222" t="s">
        <v>15</v>
      </c>
      <c r="T95" s="221" t="s">
        <v>321</v>
      </c>
      <c r="U95" s="148" t="s">
        <v>36</v>
      </c>
      <c r="V95" s="222" t="s">
        <v>15</v>
      </c>
      <c r="W95" s="221" t="s">
        <v>321</v>
      </c>
      <c r="X95" s="148" t="s">
        <v>36</v>
      </c>
      <c r="Y95" s="222" t="s">
        <v>15</v>
      </c>
      <c r="Z95" s="221" t="s">
        <v>321</v>
      </c>
      <c r="AA95" s="148" t="s">
        <v>36</v>
      </c>
      <c r="AB95" s="222" t="s">
        <v>15</v>
      </c>
      <c r="AC95" s="221" t="s">
        <v>321</v>
      </c>
      <c r="AD95" s="148" t="s">
        <v>36</v>
      </c>
      <c r="AE95" s="222" t="s">
        <v>15</v>
      </c>
      <c r="AF95" s="221" t="s">
        <v>321</v>
      </c>
      <c r="AG95" s="148" t="s">
        <v>36</v>
      </c>
      <c r="AH95" s="222" t="s">
        <v>15</v>
      </c>
      <c r="AI95" s="221" t="s">
        <v>321</v>
      </c>
      <c r="AJ95" s="148" t="s">
        <v>36</v>
      </c>
      <c r="AK95" s="222" t="s">
        <v>15</v>
      </c>
      <c r="AL95" s="221" t="s">
        <v>321</v>
      </c>
      <c r="AM95" s="148" t="s">
        <v>36</v>
      </c>
      <c r="AN95" s="222" t="s">
        <v>15</v>
      </c>
      <c r="AO95" s="221" t="s">
        <v>321</v>
      </c>
      <c r="AP95" s="148" t="s">
        <v>36</v>
      </c>
      <c r="AQ95" s="222" t="s">
        <v>15</v>
      </c>
      <c r="AR95" s="221" t="s">
        <v>321</v>
      </c>
      <c r="AS95" s="148" t="s">
        <v>36</v>
      </c>
      <c r="AT95" s="222" t="s">
        <v>15</v>
      </c>
      <c r="AU95" s="221" t="s">
        <v>321</v>
      </c>
      <c r="AV95" s="148" t="s">
        <v>36</v>
      </c>
      <c r="AW95" s="222" t="s">
        <v>15</v>
      </c>
      <c r="AX95" s="221" t="s">
        <v>321</v>
      </c>
      <c r="AY95" s="148" t="s">
        <v>36</v>
      </c>
      <c r="AZ95" s="222" t="s">
        <v>15</v>
      </c>
      <c r="BA95" s="221" t="s">
        <v>321</v>
      </c>
      <c r="BB95" s="148" t="s">
        <v>36</v>
      </c>
      <c r="BC95" s="222" t="s">
        <v>15</v>
      </c>
      <c r="BD95" s="221" t="s">
        <v>321</v>
      </c>
      <c r="BE95" s="148" t="s">
        <v>36</v>
      </c>
      <c r="BF95" s="222" t="s">
        <v>15</v>
      </c>
      <c r="BG95" s="221" t="s">
        <v>321</v>
      </c>
      <c r="BH95" s="148" t="s">
        <v>36</v>
      </c>
      <c r="BI95" s="222" t="s">
        <v>15</v>
      </c>
      <c r="BJ95" s="221" t="s">
        <v>321</v>
      </c>
      <c r="BK95" s="148" t="s">
        <v>36</v>
      </c>
      <c r="BL95" s="222" t="s">
        <v>15</v>
      </c>
      <c r="BM95" s="221" t="s">
        <v>321</v>
      </c>
      <c r="BN95" s="148" t="s">
        <v>36</v>
      </c>
      <c r="BO95" s="222" t="s">
        <v>15</v>
      </c>
      <c r="BP95" s="221" t="s">
        <v>321</v>
      </c>
      <c r="BQ95" s="148" t="s">
        <v>36</v>
      </c>
      <c r="BR95" s="222" t="s">
        <v>15</v>
      </c>
      <c r="BS95" s="221" t="s">
        <v>321</v>
      </c>
      <c r="BT95" s="148" t="s">
        <v>36</v>
      </c>
      <c r="BU95" s="222" t="s">
        <v>15</v>
      </c>
      <c r="BV95" s="221" t="s">
        <v>321</v>
      </c>
      <c r="BW95" s="148" t="s">
        <v>36</v>
      </c>
      <c r="BX95" s="222" t="s">
        <v>15</v>
      </c>
      <c r="BY95" s="221" t="s">
        <v>321</v>
      </c>
      <c r="BZ95" s="148" t="s">
        <v>36</v>
      </c>
      <c r="CA95" s="222" t="s">
        <v>15</v>
      </c>
      <c r="CB95" s="221">
        <f>PSD_S1311!CB95</f>
        <v>27596.560000000001</v>
      </c>
      <c r="CC95" s="224" t="s">
        <v>307</v>
      </c>
      <c r="CD95" s="222" t="s">
        <v>15</v>
      </c>
      <c r="CE95" s="221" t="s">
        <v>321</v>
      </c>
      <c r="CF95" s="148" t="s">
        <v>36</v>
      </c>
      <c r="CG95" s="222" t="s">
        <v>15</v>
      </c>
      <c r="CH95" s="221" t="s">
        <v>321</v>
      </c>
      <c r="CI95" s="148" t="s">
        <v>36</v>
      </c>
      <c r="CJ95" s="222" t="s">
        <v>15</v>
      </c>
      <c r="CK95" s="221" t="s">
        <v>321</v>
      </c>
      <c r="CL95" s="148" t="s">
        <v>36</v>
      </c>
      <c r="CM95" s="222" t="s">
        <v>15</v>
      </c>
      <c r="CN95" s="221" t="s">
        <v>321</v>
      </c>
      <c r="CO95" s="148" t="s">
        <v>36</v>
      </c>
      <c r="CP95" s="222" t="s">
        <v>15</v>
      </c>
      <c r="CQ95" s="221">
        <f>PSD_S1311!CQ95</f>
        <v>48583.64</v>
      </c>
      <c r="CR95" s="83" t="s">
        <v>307</v>
      </c>
      <c r="CS95" s="84" t="s">
        <v>15</v>
      </c>
    </row>
    <row r="96" spans="1:97" ht="12" customHeight="1" x14ac:dyDescent="0.2">
      <c r="A96" s="81" t="s">
        <v>279</v>
      </c>
      <c r="B96" s="221" t="s">
        <v>321</v>
      </c>
      <c r="C96" s="148" t="s">
        <v>36</v>
      </c>
      <c r="D96" s="222" t="s">
        <v>15</v>
      </c>
      <c r="E96" s="221" t="s">
        <v>321</v>
      </c>
      <c r="F96" s="148" t="s">
        <v>36</v>
      </c>
      <c r="G96" s="222" t="s">
        <v>15</v>
      </c>
      <c r="H96" s="221" t="s">
        <v>321</v>
      </c>
      <c r="I96" s="148" t="s">
        <v>36</v>
      </c>
      <c r="J96" s="222" t="s">
        <v>15</v>
      </c>
      <c r="K96" s="221" t="s">
        <v>321</v>
      </c>
      <c r="L96" s="148" t="s">
        <v>36</v>
      </c>
      <c r="M96" s="222" t="s">
        <v>15</v>
      </c>
      <c r="N96" s="221" t="s">
        <v>321</v>
      </c>
      <c r="O96" s="148" t="s">
        <v>36</v>
      </c>
      <c r="P96" s="222" t="s">
        <v>15</v>
      </c>
      <c r="Q96" s="221">
        <f>PSD_S1311!Q96</f>
        <v>29730.77</v>
      </c>
      <c r="R96" s="224" t="s">
        <v>307</v>
      </c>
      <c r="S96" s="222" t="s">
        <v>15</v>
      </c>
      <c r="T96" s="221" t="s">
        <v>321</v>
      </c>
      <c r="U96" s="148" t="s">
        <v>36</v>
      </c>
      <c r="V96" s="222" t="s">
        <v>15</v>
      </c>
      <c r="W96" s="221" t="s">
        <v>321</v>
      </c>
      <c r="X96" s="148" t="s">
        <v>36</v>
      </c>
      <c r="Y96" s="222" t="s">
        <v>15</v>
      </c>
      <c r="Z96" s="221" t="s">
        <v>321</v>
      </c>
      <c r="AA96" s="148" t="s">
        <v>36</v>
      </c>
      <c r="AB96" s="222" t="s">
        <v>15</v>
      </c>
      <c r="AC96" s="221" t="s">
        <v>321</v>
      </c>
      <c r="AD96" s="148" t="s">
        <v>36</v>
      </c>
      <c r="AE96" s="222" t="s">
        <v>15</v>
      </c>
      <c r="AF96" s="221" t="s">
        <v>321</v>
      </c>
      <c r="AG96" s="148" t="s">
        <v>36</v>
      </c>
      <c r="AH96" s="222" t="s">
        <v>15</v>
      </c>
      <c r="AI96" s="221" t="s">
        <v>321</v>
      </c>
      <c r="AJ96" s="148" t="s">
        <v>36</v>
      </c>
      <c r="AK96" s="222" t="s">
        <v>15</v>
      </c>
      <c r="AL96" s="221" t="s">
        <v>321</v>
      </c>
      <c r="AM96" s="148" t="s">
        <v>36</v>
      </c>
      <c r="AN96" s="222" t="s">
        <v>15</v>
      </c>
      <c r="AO96" s="221" t="s">
        <v>321</v>
      </c>
      <c r="AP96" s="148" t="s">
        <v>36</v>
      </c>
      <c r="AQ96" s="222" t="s">
        <v>15</v>
      </c>
      <c r="AR96" s="221" t="s">
        <v>321</v>
      </c>
      <c r="AS96" s="148" t="s">
        <v>36</v>
      </c>
      <c r="AT96" s="222" t="s">
        <v>15</v>
      </c>
      <c r="AU96" s="221" t="s">
        <v>321</v>
      </c>
      <c r="AV96" s="148" t="s">
        <v>36</v>
      </c>
      <c r="AW96" s="222" t="s">
        <v>15</v>
      </c>
      <c r="AX96" s="221" t="s">
        <v>321</v>
      </c>
      <c r="AY96" s="148" t="s">
        <v>36</v>
      </c>
      <c r="AZ96" s="222" t="s">
        <v>15</v>
      </c>
      <c r="BA96" s="221" t="s">
        <v>321</v>
      </c>
      <c r="BB96" s="148" t="s">
        <v>36</v>
      </c>
      <c r="BC96" s="222" t="s">
        <v>15</v>
      </c>
      <c r="BD96" s="221" t="s">
        <v>321</v>
      </c>
      <c r="BE96" s="148" t="s">
        <v>36</v>
      </c>
      <c r="BF96" s="222" t="s">
        <v>15</v>
      </c>
      <c r="BG96" s="221" t="s">
        <v>321</v>
      </c>
      <c r="BH96" s="148" t="s">
        <v>36</v>
      </c>
      <c r="BI96" s="222" t="s">
        <v>15</v>
      </c>
      <c r="BJ96" s="221" t="s">
        <v>321</v>
      </c>
      <c r="BK96" s="148" t="s">
        <v>36</v>
      </c>
      <c r="BL96" s="222" t="s">
        <v>15</v>
      </c>
      <c r="BM96" s="221" t="s">
        <v>321</v>
      </c>
      <c r="BN96" s="148" t="s">
        <v>36</v>
      </c>
      <c r="BO96" s="222" t="s">
        <v>15</v>
      </c>
      <c r="BP96" s="221" t="s">
        <v>321</v>
      </c>
      <c r="BQ96" s="148" t="s">
        <v>36</v>
      </c>
      <c r="BR96" s="222" t="s">
        <v>15</v>
      </c>
      <c r="BS96" s="221" t="s">
        <v>321</v>
      </c>
      <c r="BT96" s="148" t="s">
        <v>36</v>
      </c>
      <c r="BU96" s="222" t="s">
        <v>15</v>
      </c>
      <c r="BV96" s="221" t="s">
        <v>321</v>
      </c>
      <c r="BW96" s="148" t="s">
        <v>36</v>
      </c>
      <c r="BX96" s="222" t="s">
        <v>15</v>
      </c>
      <c r="BY96" s="221" t="s">
        <v>321</v>
      </c>
      <c r="BZ96" s="148" t="s">
        <v>36</v>
      </c>
      <c r="CA96" s="222" t="s">
        <v>15</v>
      </c>
      <c r="CB96" s="221">
        <f>PSD_S1311!CB96</f>
        <v>29730.77</v>
      </c>
      <c r="CC96" s="224" t="s">
        <v>307</v>
      </c>
      <c r="CD96" s="222" t="s">
        <v>15</v>
      </c>
      <c r="CE96" s="221" t="s">
        <v>321</v>
      </c>
      <c r="CF96" s="148" t="s">
        <v>36</v>
      </c>
      <c r="CG96" s="222" t="s">
        <v>15</v>
      </c>
      <c r="CH96" s="221" t="s">
        <v>321</v>
      </c>
      <c r="CI96" s="148" t="s">
        <v>36</v>
      </c>
      <c r="CJ96" s="222" t="s">
        <v>15</v>
      </c>
      <c r="CK96" s="221" t="s">
        <v>321</v>
      </c>
      <c r="CL96" s="148" t="s">
        <v>36</v>
      </c>
      <c r="CM96" s="222" t="s">
        <v>15</v>
      </c>
      <c r="CN96" s="221" t="s">
        <v>321</v>
      </c>
      <c r="CO96" s="148" t="s">
        <v>36</v>
      </c>
      <c r="CP96" s="222" t="s">
        <v>15</v>
      </c>
      <c r="CQ96" s="221">
        <f>PSD_S1311!CQ96</f>
        <v>54152.53</v>
      </c>
      <c r="CR96" s="83" t="s">
        <v>307</v>
      </c>
      <c r="CS96" s="84" t="s">
        <v>15</v>
      </c>
    </row>
    <row r="97" spans="1:97" ht="12" customHeight="1" x14ac:dyDescent="0.2">
      <c r="A97" s="81" t="s">
        <v>280</v>
      </c>
      <c r="B97" s="221" t="s">
        <v>321</v>
      </c>
      <c r="C97" s="148" t="s">
        <v>36</v>
      </c>
      <c r="D97" s="222" t="s">
        <v>15</v>
      </c>
      <c r="E97" s="221" t="s">
        <v>321</v>
      </c>
      <c r="F97" s="148" t="s">
        <v>36</v>
      </c>
      <c r="G97" s="222" t="s">
        <v>15</v>
      </c>
      <c r="H97" s="221" t="s">
        <v>321</v>
      </c>
      <c r="I97" s="148" t="s">
        <v>36</v>
      </c>
      <c r="J97" s="222" t="s">
        <v>15</v>
      </c>
      <c r="K97" s="221" t="s">
        <v>321</v>
      </c>
      <c r="L97" s="148" t="s">
        <v>36</v>
      </c>
      <c r="M97" s="222" t="s">
        <v>15</v>
      </c>
      <c r="N97" s="221" t="s">
        <v>321</v>
      </c>
      <c r="O97" s="148" t="s">
        <v>36</v>
      </c>
      <c r="P97" s="222" t="s">
        <v>15</v>
      </c>
      <c r="Q97" s="221">
        <f>PSD_S1311!Q97</f>
        <v>26303.91</v>
      </c>
      <c r="R97" s="224" t="s">
        <v>307</v>
      </c>
      <c r="S97" s="222" t="s">
        <v>15</v>
      </c>
      <c r="T97" s="221" t="s">
        <v>321</v>
      </c>
      <c r="U97" s="148" t="s">
        <v>36</v>
      </c>
      <c r="V97" s="222" t="s">
        <v>15</v>
      </c>
      <c r="W97" s="221" t="s">
        <v>321</v>
      </c>
      <c r="X97" s="148" t="s">
        <v>36</v>
      </c>
      <c r="Y97" s="222" t="s">
        <v>15</v>
      </c>
      <c r="Z97" s="221" t="s">
        <v>321</v>
      </c>
      <c r="AA97" s="148" t="s">
        <v>36</v>
      </c>
      <c r="AB97" s="222" t="s">
        <v>15</v>
      </c>
      <c r="AC97" s="221" t="s">
        <v>321</v>
      </c>
      <c r="AD97" s="148" t="s">
        <v>36</v>
      </c>
      <c r="AE97" s="222" t="s">
        <v>15</v>
      </c>
      <c r="AF97" s="221" t="s">
        <v>321</v>
      </c>
      <c r="AG97" s="148" t="s">
        <v>36</v>
      </c>
      <c r="AH97" s="222" t="s">
        <v>15</v>
      </c>
      <c r="AI97" s="221" t="s">
        <v>321</v>
      </c>
      <c r="AJ97" s="148" t="s">
        <v>36</v>
      </c>
      <c r="AK97" s="222" t="s">
        <v>15</v>
      </c>
      <c r="AL97" s="221" t="s">
        <v>321</v>
      </c>
      <c r="AM97" s="148" t="s">
        <v>36</v>
      </c>
      <c r="AN97" s="222" t="s">
        <v>15</v>
      </c>
      <c r="AO97" s="221" t="s">
        <v>321</v>
      </c>
      <c r="AP97" s="148" t="s">
        <v>36</v>
      </c>
      <c r="AQ97" s="222" t="s">
        <v>15</v>
      </c>
      <c r="AR97" s="221" t="s">
        <v>321</v>
      </c>
      <c r="AS97" s="148" t="s">
        <v>36</v>
      </c>
      <c r="AT97" s="222" t="s">
        <v>15</v>
      </c>
      <c r="AU97" s="221" t="s">
        <v>321</v>
      </c>
      <c r="AV97" s="148" t="s">
        <v>36</v>
      </c>
      <c r="AW97" s="222" t="s">
        <v>15</v>
      </c>
      <c r="AX97" s="221" t="s">
        <v>321</v>
      </c>
      <c r="AY97" s="148" t="s">
        <v>36</v>
      </c>
      <c r="AZ97" s="222" t="s">
        <v>15</v>
      </c>
      <c r="BA97" s="221" t="s">
        <v>321</v>
      </c>
      <c r="BB97" s="148" t="s">
        <v>36</v>
      </c>
      <c r="BC97" s="222" t="s">
        <v>15</v>
      </c>
      <c r="BD97" s="221" t="s">
        <v>321</v>
      </c>
      <c r="BE97" s="148" t="s">
        <v>36</v>
      </c>
      <c r="BF97" s="222" t="s">
        <v>15</v>
      </c>
      <c r="BG97" s="221" t="s">
        <v>321</v>
      </c>
      <c r="BH97" s="148" t="s">
        <v>36</v>
      </c>
      <c r="BI97" s="222" t="s">
        <v>15</v>
      </c>
      <c r="BJ97" s="221" t="s">
        <v>321</v>
      </c>
      <c r="BK97" s="148" t="s">
        <v>36</v>
      </c>
      <c r="BL97" s="222" t="s">
        <v>15</v>
      </c>
      <c r="BM97" s="221" t="s">
        <v>321</v>
      </c>
      <c r="BN97" s="148" t="s">
        <v>36</v>
      </c>
      <c r="BO97" s="222" t="s">
        <v>15</v>
      </c>
      <c r="BP97" s="221" t="s">
        <v>321</v>
      </c>
      <c r="BQ97" s="148" t="s">
        <v>36</v>
      </c>
      <c r="BR97" s="222" t="s">
        <v>15</v>
      </c>
      <c r="BS97" s="221" t="s">
        <v>321</v>
      </c>
      <c r="BT97" s="148" t="s">
        <v>36</v>
      </c>
      <c r="BU97" s="222" t="s">
        <v>15</v>
      </c>
      <c r="BV97" s="221" t="s">
        <v>321</v>
      </c>
      <c r="BW97" s="148" t="s">
        <v>36</v>
      </c>
      <c r="BX97" s="222" t="s">
        <v>15</v>
      </c>
      <c r="BY97" s="221" t="s">
        <v>321</v>
      </c>
      <c r="BZ97" s="148" t="s">
        <v>36</v>
      </c>
      <c r="CA97" s="222" t="s">
        <v>15</v>
      </c>
      <c r="CB97" s="221">
        <f>PSD_S1311!CB97</f>
        <v>26303.91</v>
      </c>
      <c r="CC97" s="224" t="s">
        <v>307</v>
      </c>
      <c r="CD97" s="222" t="s">
        <v>15</v>
      </c>
      <c r="CE97" s="221" t="s">
        <v>321</v>
      </c>
      <c r="CF97" s="148" t="s">
        <v>36</v>
      </c>
      <c r="CG97" s="222" t="s">
        <v>15</v>
      </c>
      <c r="CH97" s="221" t="s">
        <v>321</v>
      </c>
      <c r="CI97" s="148" t="s">
        <v>36</v>
      </c>
      <c r="CJ97" s="222" t="s">
        <v>15</v>
      </c>
      <c r="CK97" s="221" t="s">
        <v>321</v>
      </c>
      <c r="CL97" s="148" t="s">
        <v>36</v>
      </c>
      <c r="CM97" s="222" t="s">
        <v>15</v>
      </c>
      <c r="CN97" s="221" t="s">
        <v>321</v>
      </c>
      <c r="CO97" s="148" t="s">
        <v>36</v>
      </c>
      <c r="CP97" s="222" t="s">
        <v>15</v>
      </c>
      <c r="CQ97" s="221">
        <f>PSD_S1311!CQ97</f>
        <v>59403.22</v>
      </c>
      <c r="CR97" s="83" t="s">
        <v>307</v>
      </c>
      <c r="CS97" s="84" t="s">
        <v>15</v>
      </c>
    </row>
    <row r="98" spans="1:97" ht="12" customHeight="1" x14ac:dyDescent="0.2">
      <c r="A98" s="81" t="s">
        <v>281</v>
      </c>
      <c r="B98" s="221" t="s">
        <v>321</v>
      </c>
      <c r="C98" s="148" t="s">
        <v>36</v>
      </c>
      <c r="D98" s="222" t="s">
        <v>15</v>
      </c>
      <c r="E98" s="221" t="s">
        <v>321</v>
      </c>
      <c r="F98" s="148" t="s">
        <v>36</v>
      </c>
      <c r="G98" s="222" t="s">
        <v>15</v>
      </c>
      <c r="H98" s="221" t="s">
        <v>321</v>
      </c>
      <c r="I98" s="148" t="s">
        <v>36</v>
      </c>
      <c r="J98" s="222" t="s">
        <v>15</v>
      </c>
      <c r="K98" s="221" t="s">
        <v>321</v>
      </c>
      <c r="L98" s="148" t="s">
        <v>36</v>
      </c>
      <c r="M98" s="222" t="s">
        <v>15</v>
      </c>
      <c r="N98" s="221" t="s">
        <v>321</v>
      </c>
      <c r="O98" s="148" t="s">
        <v>36</v>
      </c>
      <c r="P98" s="222" t="s">
        <v>15</v>
      </c>
      <c r="Q98" s="221">
        <f>PSD_S1311!Q98</f>
        <v>25885.64</v>
      </c>
      <c r="R98" s="224" t="s">
        <v>307</v>
      </c>
      <c r="S98" s="222" t="s">
        <v>15</v>
      </c>
      <c r="T98" s="221" t="s">
        <v>321</v>
      </c>
      <c r="U98" s="148" t="s">
        <v>36</v>
      </c>
      <c r="V98" s="222" t="s">
        <v>15</v>
      </c>
      <c r="W98" s="221" t="s">
        <v>321</v>
      </c>
      <c r="X98" s="148" t="s">
        <v>36</v>
      </c>
      <c r="Y98" s="222" t="s">
        <v>15</v>
      </c>
      <c r="Z98" s="221" t="s">
        <v>321</v>
      </c>
      <c r="AA98" s="148" t="s">
        <v>36</v>
      </c>
      <c r="AB98" s="222" t="s">
        <v>15</v>
      </c>
      <c r="AC98" s="221" t="s">
        <v>321</v>
      </c>
      <c r="AD98" s="148" t="s">
        <v>36</v>
      </c>
      <c r="AE98" s="222" t="s">
        <v>15</v>
      </c>
      <c r="AF98" s="221" t="s">
        <v>321</v>
      </c>
      <c r="AG98" s="148" t="s">
        <v>36</v>
      </c>
      <c r="AH98" s="222" t="s">
        <v>15</v>
      </c>
      <c r="AI98" s="221" t="s">
        <v>321</v>
      </c>
      <c r="AJ98" s="148" t="s">
        <v>36</v>
      </c>
      <c r="AK98" s="222" t="s">
        <v>15</v>
      </c>
      <c r="AL98" s="221" t="s">
        <v>321</v>
      </c>
      <c r="AM98" s="148" t="s">
        <v>36</v>
      </c>
      <c r="AN98" s="222" t="s">
        <v>15</v>
      </c>
      <c r="AO98" s="221" t="s">
        <v>321</v>
      </c>
      <c r="AP98" s="148" t="s">
        <v>36</v>
      </c>
      <c r="AQ98" s="222" t="s">
        <v>15</v>
      </c>
      <c r="AR98" s="221" t="s">
        <v>321</v>
      </c>
      <c r="AS98" s="148" t="s">
        <v>36</v>
      </c>
      <c r="AT98" s="222" t="s">
        <v>15</v>
      </c>
      <c r="AU98" s="221" t="s">
        <v>321</v>
      </c>
      <c r="AV98" s="148" t="s">
        <v>36</v>
      </c>
      <c r="AW98" s="222" t="s">
        <v>15</v>
      </c>
      <c r="AX98" s="221" t="s">
        <v>321</v>
      </c>
      <c r="AY98" s="148" t="s">
        <v>36</v>
      </c>
      <c r="AZ98" s="222" t="s">
        <v>15</v>
      </c>
      <c r="BA98" s="221" t="s">
        <v>321</v>
      </c>
      <c r="BB98" s="148" t="s">
        <v>36</v>
      </c>
      <c r="BC98" s="222" t="s">
        <v>15</v>
      </c>
      <c r="BD98" s="221" t="s">
        <v>321</v>
      </c>
      <c r="BE98" s="148" t="s">
        <v>36</v>
      </c>
      <c r="BF98" s="222" t="s">
        <v>15</v>
      </c>
      <c r="BG98" s="221" t="s">
        <v>321</v>
      </c>
      <c r="BH98" s="148" t="s">
        <v>36</v>
      </c>
      <c r="BI98" s="222" t="s">
        <v>15</v>
      </c>
      <c r="BJ98" s="221" t="s">
        <v>321</v>
      </c>
      <c r="BK98" s="148" t="s">
        <v>36</v>
      </c>
      <c r="BL98" s="222" t="s">
        <v>15</v>
      </c>
      <c r="BM98" s="221" t="s">
        <v>321</v>
      </c>
      <c r="BN98" s="148" t="s">
        <v>36</v>
      </c>
      <c r="BO98" s="222" t="s">
        <v>15</v>
      </c>
      <c r="BP98" s="221" t="s">
        <v>321</v>
      </c>
      <c r="BQ98" s="148" t="s">
        <v>36</v>
      </c>
      <c r="BR98" s="222" t="s">
        <v>15</v>
      </c>
      <c r="BS98" s="221" t="s">
        <v>321</v>
      </c>
      <c r="BT98" s="148" t="s">
        <v>36</v>
      </c>
      <c r="BU98" s="222" t="s">
        <v>15</v>
      </c>
      <c r="BV98" s="221" t="s">
        <v>321</v>
      </c>
      <c r="BW98" s="148" t="s">
        <v>36</v>
      </c>
      <c r="BX98" s="222" t="s">
        <v>15</v>
      </c>
      <c r="BY98" s="221" t="s">
        <v>321</v>
      </c>
      <c r="BZ98" s="148" t="s">
        <v>36</v>
      </c>
      <c r="CA98" s="222" t="s">
        <v>15</v>
      </c>
      <c r="CB98" s="221">
        <f>PSD_S1311!CB98</f>
        <v>25885.64</v>
      </c>
      <c r="CC98" s="224" t="s">
        <v>307</v>
      </c>
      <c r="CD98" s="222" t="s">
        <v>15</v>
      </c>
      <c r="CE98" s="221" t="s">
        <v>321</v>
      </c>
      <c r="CF98" s="148" t="s">
        <v>36</v>
      </c>
      <c r="CG98" s="222" t="s">
        <v>15</v>
      </c>
      <c r="CH98" s="221" t="s">
        <v>321</v>
      </c>
      <c r="CI98" s="148" t="s">
        <v>36</v>
      </c>
      <c r="CJ98" s="222" t="s">
        <v>15</v>
      </c>
      <c r="CK98" s="221" t="s">
        <v>321</v>
      </c>
      <c r="CL98" s="148" t="s">
        <v>36</v>
      </c>
      <c r="CM98" s="222" t="s">
        <v>15</v>
      </c>
      <c r="CN98" s="221" t="s">
        <v>321</v>
      </c>
      <c r="CO98" s="148" t="s">
        <v>36</v>
      </c>
      <c r="CP98" s="222" t="s">
        <v>15</v>
      </c>
      <c r="CQ98" s="221">
        <f>PSD_S1311!CQ98</f>
        <v>67367.75</v>
      </c>
      <c r="CR98" s="83" t="s">
        <v>307</v>
      </c>
      <c r="CS98" s="84" t="s">
        <v>15</v>
      </c>
    </row>
    <row r="99" spans="1:97" ht="12" customHeight="1" x14ac:dyDescent="0.2">
      <c r="A99" s="81" t="s">
        <v>282</v>
      </c>
      <c r="B99" s="221" t="s">
        <v>321</v>
      </c>
      <c r="C99" s="148" t="s">
        <v>36</v>
      </c>
      <c r="D99" s="222" t="s">
        <v>15</v>
      </c>
      <c r="E99" s="221" t="s">
        <v>321</v>
      </c>
      <c r="F99" s="148" t="s">
        <v>36</v>
      </c>
      <c r="G99" s="222" t="s">
        <v>15</v>
      </c>
      <c r="H99" s="221" t="s">
        <v>321</v>
      </c>
      <c r="I99" s="148" t="s">
        <v>36</v>
      </c>
      <c r="J99" s="222" t="s">
        <v>15</v>
      </c>
      <c r="K99" s="221" t="s">
        <v>321</v>
      </c>
      <c r="L99" s="148" t="s">
        <v>36</v>
      </c>
      <c r="M99" s="222" t="s">
        <v>15</v>
      </c>
      <c r="N99" s="221" t="s">
        <v>321</v>
      </c>
      <c r="O99" s="148" t="s">
        <v>36</v>
      </c>
      <c r="P99" s="222" t="s">
        <v>15</v>
      </c>
      <c r="Q99" s="221">
        <f>PSD_S1311!Q99</f>
        <v>23958.32</v>
      </c>
      <c r="R99" s="224" t="s">
        <v>307</v>
      </c>
      <c r="S99" s="222" t="s">
        <v>15</v>
      </c>
      <c r="T99" s="221" t="s">
        <v>321</v>
      </c>
      <c r="U99" s="148" t="s">
        <v>36</v>
      </c>
      <c r="V99" s="222" t="s">
        <v>15</v>
      </c>
      <c r="W99" s="221" t="s">
        <v>321</v>
      </c>
      <c r="X99" s="148" t="s">
        <v>36</v>
      </c>
      <c r="Y99" s="222" t="s">
        <v>15</v>
      </c>
      <c r="Z99" s="221" t="s">
        <v>321</v>
      </c>
      <c r="AA99" s="148" t="s">
        <v>36</v>
      </c>
      <c r="AB99" s="222" t="s">
        <v>15</v>
      </c>
      <c r="AC99" s="221" t="s">
        <v>321</v>
      </c>
      <c r="AD99" s="148" t="s">
        <v>36</v>
      </c>
      <c r="AE99" s="222" t="s">
        <v>15</v>
      </c>
      <c r="AF99" s="221" t="s">
        <v>321</v>
      </c>
      <c r="AG99" s="148" t="s">
        <v>36</v>
      </c>
      <c r="AH99" s="222" t="s">
        <v>15</v>
      </c>
      <c r="AI99" s="221" t="s">
        <v>321</v>
      </c>
      <c r="AJ99" s="148" t="s">
        <v>36</v>
      </c>
      <c r="AK99" s="222" t="s">
        <v>15</v>
      </c>
      <c r="AL99" s="221" t="s">
        <v>321</v>
      </c>
      <c r="AM99" s="148" t="s">
        <v>36</v>
      </c>
      <c r="AN99" s="222" t="s">
        <v>15</v>
      </c>
      <c r="AO99" s="221" t="s">
        <v>321</v>
      </c>
      <c r="AP99" s="148" t="s">
        <v>36</v>
      </c>
      <c r="AQ99" s="222" t="s">
        <v>15</v>
      </c>
      <c r="AR99" s="221" t="s">
        <v>321</v>
      </c>
      <c r="AS99" s="148" t="s">
        <v>36</v>
      </c>
      <c r="AT99" s="222" t="s">
        <v>15</v>
      </c>
      <c r="AU99" s="221" t="s">
        <v>321</v>
      </c>
      <c r="AV99" s="148" t="s">
        <v>36</v>
      </c>
      <c r="AW99" s="222" t="s">
        <v>15</v>
      </c>
      <c r="AX99" s="221" t="s">
        <v>321</v>
      </c>
      <c r="AY99" s="148" t="s">
        <v>36</v>
      </c>
      <c r="AZ99" s="222" t="s">
        <v>15</v>
      </c>
      <c r="BA99" s="221" t="s">
        <v>321</v>
      </c>
      <c r="BB99" s="148" t="s">
        <v>36</v>
      </c>
      <c r="BC99" s="222" t="s">
        <v>15</v>
      </c>
      <c r="BD99" s="221" t="s">
        <v>321</v>
      </c>
      <c r="BE99" s="148" t="s">
        <v>36</v>
      </c>
      <c r="BF99" s="222" t="s">
        <v>15</v>
      </c>
      <c r="BG99" s="221" t="s">
        <v>321</v>
      </c>
      <c r="BH99" s="148" t="s">
        <v>36</v>
      </c>
      <c r="BI99" s="222" t="s">
        <v>15</v>
      </c>
      <c r="BJ99" s="221" t="s">
        <v>321</v>
      </c>
      <c r="BK99" s="148" t="s">
        <v>36</v>
      </c>
      <c r="BL99" s="222" t="s">
        <v>15</v>
      </c>
      <c r="BM99" s="221" t="s">
        <v>321</v>
      </c>
      <c r="BN99" s="148" t="s">
        <v>36</v>
      </c>
      <c r="BO99" s="222" t="s">
        <v>15</v>
      </c>
      <c r="BP99" s="221" t="s">
        <v>321</v>
      </c>
      <c r="BQ99" s="148" t="s">
        <v>36</v>
      </c>
      <c r="BR99" s="222" t="s">
        <v>15</v>
      </c>
      <c r="BS99" s="221" t="s">
        <v>321</v>
      </c>
      <c r="BT99" s="148" t="s">
        <v>36</v>
      </c>
      <c r="BU99" s="222" t="s">
        <v>15</v>
      </c>
      <c r="BV99" s="221" t="s">
        <v>321</v>
      </c>
      <c r="BW99" s="148" t="s">
        <v>36</v>
      </c>
      <c r="BX99" s="222" t="s">
        <v>15</v>
      </c>
      <c r="BY99" s="221" t="s">
        <v>321</v>
      </c>
      <c r="BZ99" s="148" t="s">
        <v>36</v>
      </c>
      <c r="CA99" s="222" t="s">
        <v>15</v>
      </c>
      <c r="CB99" s="221">
        <f>PSD_S1311!CB99</f>
        <v>23958.32</v>
      </c>
      <c r="CC99" s="224" t="s">
        <v>307</v>
      </c>
      <c r="CD99" s="222" t="s">
        <v>15</v>
      </c>
      <c r="CE99" s="221" t="s">
        <v>321</v>
      </c>
      <c r="CF99" s="148" t="s">
        <v>36</v>
      </c>
      <c r="CG99" s="222" t="s">
        <v>15</v>
      </c>
      <c r="CH99" s="221" t="s">
        <v>321</v>
      </c>
      <c r="CI99" s="148" t="s">
        <v>36</v>
      </c>
      <c r="CJ99" s="222" t="s">
        <v>15</v>
      </c>
      <c r="CK99" s="221" t="s">
        <v>321</v>
      </c>
      <c r="CL99" s="148" t="s">
        <v>36</v>
      </c>
      <c r="CM99" s="222" t="s">
        <v>15</v>
      </c>
      <c r="CN99" s="221" t="s">
        <v>321</v>
      </c>
      <c r="CO99" s="148" t="s">
        <v>36</v>
      </c>
      <c r="CP99" s="222" t="s">
        <v>15</v>
      </c>
      <c r="CQ99" s="221">
        <f>PSD_S1311!CQ99</f>
        <v>71071.25</v>
      </c>
      <c r="CR99" s="83" t="s">
        <v>307</v>
      </c>
      <c r="CS99" s="84" t="s">
        <v>15</v>
      </c>
    </row>
    <row r="100" spans="1:97" ht="12" customHeight="1" x14ac:dyDescent="0.2">
      <c r="A100" s="81" t="s">
        <v>283</v>
      </c>
      <c r="B100" s="221" t="s">
        <v>321</v>
      </c>
      <c r="C100" s="148" t="s">
        <v>36</v>
      </c>
      <c r="D100" s="222" t="s">
        <v>15</v>
      </c>
      <c r="E100" s="221" t="s">
        <v>321</v>
      </c>
      <c r="F100" s="148" t="s">
        <v>36</v>
      </c>
      <c r="G100" s="222" t="s">
        <v>15</v>
      </c>
      <c r="H100" s="221" t="s">
        <v>321</v>
      </c>
      <c r="I100" s="148" t="s">
        <v>36</v>
      </c>
      <c r="J100" s="222" t="s">
        <v>15</v>
      </c>
      <c r="K100" s="221" t="s">
        <v>321</v>
      </c>
      <c r="L100" s="148" t="s">
        <v>36</v>
      </c>
      <c r="M100" s="222" t="s">
        <v>15</v>
      </c>
      <c r="N100" s="221" t="s">
        <v>321</v>
      </c>
      <c r="O100" s="148" t="s">
        <v>36</v>
      </c>
      <c r="P100" s="222" t="s">
        <v>15</v>
      </c>
      <c r="Q100" s="221">
        <f>PSD_S1311!Q100</f>
        <v>25839.19</v>
      </c>
      <c r="R100" s="224" t="s">
        <v>307</v>
      </c>
      <c r="S100" s="222" t="s">
        <v>15</v>
      </c>
      <c r="T100" s="221" t="s">
        <v>321</v>
      </c>
      <c r="U100" s="148" t="s">
        <v>36</v>
      </c>
      <c r="V100" s="222" t="s">
        <v>15</v>
      </c>
      <c r="W100" s="221" t="s">
        <v>321</v>
      </c>
      <c r="X100" s="148" t="s">
        <v>36</v>
      </c>
      <c r="Y100" s="222" t="s">
        <v>15</v>
      </c>
      <c r="Z100" s="221" t="s">
        <v>321</v>
      </c>
      <c r="AA100" s="148" t="s">
        <v>36</v>
      </c>
      <c r="AB100" s="222" t="s">
        <v>15</v>
      </c>
      <c r="AC100" s="221" t="s">
        <v>321</v>
      </c>
      <c r="AD100" s="148" t="s">
        <v>36</v>
      </c>
      <c r="AE100" s="222" t="s">
        <v>15</v>
      </c>
      <c r="AF100" s="221" t="s">
        <v>321</v>
      </c>
      <c r="AG100" s="148" t="s">
        <v>36</v>
      </c>
      <c r="AH100" s="222" t="s">
        <v>15</v>
      </c>
      <c r="AI100" s="221" t="s">
        <v>321</v>
      </c>
      <c r="AJ100" s="148" t="s">
        <v>36</v>
      </c>
      <c r="AK100" s="222" t="s">
        <v>15</v>
      </c>
      <c r="AL100" s="221" t="s">
        <v>321</v>
      </c>
      <c r="AM100" s="148" t="s">
        <v>36</v>
      </c>
      <c r="AN100" s="222" t="s">
        <v>15</v>
      </c>
      <c r="AO100" s="221" t="s">
        <v>321</v>
      </c>
      <c r="AP100" s="148" t="s">
        <v>36</v>
      </c>
      <c r="AQ100" s="222" t="s">
        <v>15</v>
      </c>
      <c r="AR100" s="221" t="s">
        <v>321</v>
      </c>
      <c r="AS100" s="148" t="s">
        <v>36</v>
      </c>
      <c r="AT100" s="222" t="s">
        <v>15</v>
      </c>
      <c r="AU100" s="221" t="s">
        <v>321</v>
      </c>
      <c r="AV100" s="148" t="s">
        <v>36</v>
      </c>
      <c r="AW100" s="222" t="s">
        <v>15</v>
      </c>
      <c r="AX100" s="221" t="s">
        <v>321</v>
      </c>
      <c r="AY100" s="148" t="s">
        <v>36</v>
      </c>
      <c r="AZ100" s="222" t="s">
        <v>15</v>
      </c>
      <c r="BA100" s="221" t="s">
        <v>321</v>
      </c>
      <c r="BB100" s="148" t="s">
        <v>36</v>
      </c>
      <c r="BC100" s="222" t="s">
        <v>15</v>
      </c>
      <c r="BD100" s="221" t="s">
        <v>321</v>
      </c>
      <c r="BE100" s="148" t="s">
        <v>36</v>
      </c>
      <c r="BF100" s="222" t="s">
        <v>15</v>
      </c>
      <c r="BG100" s="221" t="s">
        <v>321</v>
      </c>
      <c r="BH100" s="148" t="s">
        <v>36</v>
      </c>
      <c r="BI100" s="222" t="s">
        <v>15</v>
      </c>
      <c r="BJ100" s="221" t="s">
        <v>321</v>
      </c>
      <c r="BK100" s="148" t="s">
        <v>36</v>
      </c>
      <c r="BL100" s="222" t="s">
        <v>15</v>
      </c>
      <c r="BM100" s="221" t="s">
        <v>321</v>
      </c>
      <c r="BN100" s="148" t="s">
        <v>36</v>
      </c>
      <c r="BO100" s="222" t="s">
        <v>15</v>
      </c>
      <c r="BP100" s="221" t="s">
        <v>321</v>
      </c>
      <c r="BQ100" s="148" t="s">
        <v>36</v>
      </c>
      <c r="BR100" s="222" t="s">
        <v>15</v>
      </c>
      <c r="BS100" s="221" t="s">
        <v>321</v>
      </c>
      <c r="BT100" s="148" t="s">
        <v>36</v>
      </c>
      <c r="BU100" s="222" t="s">
        <v>15</v>
      </c>
      <c r="BV100" s="221" t="s">
        <v>321</v>
      </c>
      <c r="BW100" s="148" t="s">
        <v>36</v>
      </c>
      <c r="BX100" s="222" t="s">
        <v>15</v>
      </c>
      <c r="BY100" s="221" t="s">
        <v>321</v>
      </c>
      <c r="BZ100" s="148" t="s">
        <v>36</v>
      </c>
      <c r="CA100" s="222" t="s">
        <v>15</v>
      </c>
      <c r="CB100" s="221">
        <f>PSD_S1311!CB100</f>
        <v>25839.19</v>
      </c>
      <c r="CC100" s="224" t="s">
        <v>307</v>
      </c>
      <c r="CD100" s="222" t="s">
        <v>15</v>
      </c>
      <c r="CE100" s="221" t="s">
        <v>321</v>
      </c>
      <c r="CF100" s="148" t="s">
        <v>36</v>
      </c>
      <c r="CG100" s="222" t="s">
        <v>15</v>
      </c>
      <c r="CH100" s="221" t="s">
        <v>321</v>
      </c>
      <c r="CI100" s="148" t="s">
        <v>36</v>
      </c>
      <c r="CJ100" s="222" t="s">
        <v>15</v>
      </c>
      <c r="CK100" s="221" t="s">
        <v>321</v>
      </c>
      <c r="CL100" s="148" t="s">
        <v>36</v>
      </c>
      <c r="CM100" s="222" t="s">
        <v>15</v>
      </c>
      <c r="CN100" s="221" t="s">
        <v>321</v>
      </c>
      <c r="CO100" s="148" t="s">
        <v>36</v>
      </c>
      <c r="CP100" s="222" t="s">
        <v>15</v>
      </c>
      <c r="CQ100" s="221">
        <f>PSD_S1311!CQ100</f>
        <v>74140.98</v>
      </c>
      <c r="CR100" s="83" t="s">
        <v>307</v>
      </c>
      <c r="CS100" s="84" t="s">
        <v>15</v>
      </c>
    </row>
    <row r="101" spans="1:97" ht="12" customHeight="1" x14ac:dyDescent="0.2">
      <c r="A101" s="81" t="s">
        <v>284</v>
      </c>
      <c r="B101" s="221" t="s">
        <v>321</v>
      </c>
      <c r="C101" s="148" t="s">
        <v>36</v>
      </c>
      <c r="D101" s="222" t="s">
        <v>15</v>
      </c>
      <c r="E101" s="221" t="s">
        <v>321</v>
      </c>
      <c r="F101" s="148" t="s">
        <v>36</v>
      </c>
      <c r="G101" s="222" t="s">
        <v>15</v>
      </c>
      <c r="H101" s="221" t="s">
        <v>321</v>
      </c>
      <c r="I101" s="148" t="s">
        <v>36</v>
      </c>
      <c r="J101" s="222" t="s">
        <v>15</v>
      </c>
      <c r="K101" s="221" t="s">
        <v>321</v>
      </c>
      <c r="L101" s="148" t="s">
        <v>36</v>
      </c>
      <c r="M101" s="222" t="s">
        <v>15</v>
      </c>
      <c r="N101" s="221" t="s">
        <v>321</v>
      </c>
      <c r="O101" s="148" t="s">
        <v>36</v>
      </c>
      <c r="P101" s="222" t="s">
        <v>15</v>
      </c>
      <c r="Q101" s="221">
        <f>PSD_S1311!Q101</f>
        <v>19668.21</v>
      </c>
      <c r="R101" s="224" t="s">
        <v>307</v>
      </c>
      <c r="S101" s="222" t="s">
        <v>15</v>
      </c>
      <c r="T101" s="221" t="s">
        <v>321</v>
      </c>
      <c r="U101" s="148" t="s">
        <v>36</v>
      </c>
      <c r="V101" s="222" t="s">
        <v>15</v>
      </c>
      <c r="W101" s="221" t="s">
        <v>321</v>
      </c>
      <c r="X101" s="148" t="s">
        <v>36</v>
      </c>
      <c r="Y101" s="222" t="s">
        <v>15</v>
      </c>
      <c r="Z101" s="221" t="s">
        <v>321</v>
      </c>
      <c r="AA101" s="148" t="s">
        <v>36</v>
      </c>
      <c r="AB101" s="222" t="s">
        <v>15</v>
      </c>
      <c r="AC101" s="221" t="s">
        <v>321</v>
      </c>
      <c r="AD101" s="148" t="s">
        <v>36</v>
      </c>
      <c r="AE101" s="222" t="s">
        <v>15</v>
      </c>
      <c r="AF101" s="221" t="s">
        <v>321</v>
      </c>
      <c r="AG101" s="148" t="s">
        <v>36</v>
      </c>
      <c r="AH101" s="222" t="s">
        <v>15</v>
      </c>
      <c r="AI101" s="221" t="s">
        <v>321</v>
      </c>
      <c r="AJ101" s="148" t="s">
        <v>36</v>
      </c>
      <c r="AK101" s="222" t="s">
        <v>15</v>
      </c>
      <c r="AL101" s="221" t="s">
        <v>321</v>
      </c>
      <c r="AM101" s="148" t="s">
        <v>36</v>
      </c>
      <c r="AN101" s="222" t="s">
        <v>15</v>
      </c>
      <c r="AO101" s="221" t="s">
        <v>321</v>
      </c>
      <c r="AP101" s="148" t="s">
        <v>36</v>
      </c>
      <c r="AQ101" s="222" t="s">
        <v>15</v>
      </c>
      <c r="AR101" s="221" t="s">
        <v>321</v>
      </c>
      <c r="AS101" s="148" t="s">
        <v>36</v>
      </c>
      <c r="AT101" s="222" t="s">
        <v>15</v>
      </c>
      <c r="AU101" s="221" t="s">
        <v>321</v>
      </c>
      <c r="AV101" s="148" t="s">
        <v>36</v>
      </c>
      <c r="AW101" s="222" t="s">
        <v>15</v>
      </c>
      <c r="AX101" s="221" t="s">
        <v>321</v>
      </c>
      <c r="AY101" s="148" t="s">
        <v>36</v>
      </c>
      <c r="AZ101" s="222" t="s">
        <v>15</v>
      </c>
      <c r="BA101" s="221" t="s">
        <v>321</v>
      </c>
      <c r="BB101" s="148" t="s">
        <v>36</v>
      </c>
      <c r="BC101" s="222" t="s">
        <v>15</v>
      </c>
      <c r="BD101" s="221" t="s">
        <v>321</v>
      </c>
      <c r="BE101" s="148" t="s">
        <v>36</v>
      </c>
      <c r="BF101" s="222" t="s">
        <v>15</v>
      </c>
      <c r="BG101" s="221" t="s">
        <v>321</v>
      </c>
      <c r="BH101" s="148" t="s">
        <v>36</v>
      </c>
      <c r="BI101" s="222" t="s">
        <v>15</v>
      </c>
      <c r="BJ101" s="221" t="s">
        <v>321</v>
      </c>
      <c r="BK101" s="148" t="s">
        <v>36</v>
      </c>
      <c r="BL101" s="222" t="s">
        <v>15</v>
      </c>
      <c r="BM101" s="221" t="s">
        <v>321</v>
      </c>
      <c r="BN101" s="148" t="s">
        <v>36</v>
      </c>
      <c r="BO101" s="222" t="s">
        <v>15</v>
      </c>
      <c r="BP101" s="221" t="s">
        <v>321</v>
      </c>
      <c r="BQ101" s="148" t="s">
        <v>36</v>
      </c>
      <c r="BR101" s="222" t="s">
        <v>15</v>
      </c>
      <c r="BS101" s="221" t="s">
        <v>321</v>
      </c>
      <c r="BT101" s="148" t="s">
        <v>36</v>
      </c>
      <c r="BU101" s="222" t="s">
        <v>15</v>
      </c>
      <c r="BV101" s="221" t="s">
        <v>321</v>
      </c>
      <c r="BW101" s="148" t="s">
        <v>36</v>
      </c>
      <c r="BX101" s="222" t="s">
        <v>15</v>
      </c>
      <c r="BY101" s="221" t="s">
        <v>321</v>
      </c>
      <c r="BZ101" s="148" t="s">
        <v>36</v>
      </c>
      <c r="CA101" s="222" t="s">
        <v>15</v>
      </c>
      <c r="CB101" s="221">
        <f>PSD_S1311!CB101</f>
        <v>19668.21</v>
      </c>
      <c r="CC101" s="224" t="s">
        <v>307</v>
      </c>
      <c r="CD101" s="222" t="s">
        <v>15</v>
      </c>
      <c r="CE101" s="221" t="s">
        <v>321</v>
      </c>
      <c r="CF101" s="148" t="s">
        <v>36</v>
      </c>
      <c r="CG101" s="222" t="s">
        <v>15</v>
      </c>
      <c r="CH101" s="221" t="s">
        <v>321</v>
      </c>
      <c r="CI101" s="148" t="s">
        <v>36</v>
      </c>
      <c r="CJ101" s="222" t="s">
        <v>15</v>
      </c>
      <c r="CK101" s="221" t="s">
        <v>321</v>
      </c>
      <c r="CL101" s="148" t="s">
        <v>36</v>
      </c>
      <c r="CM101" s="222" t="s">
        <v>15</v>
      </c>
      <c r="CN101" s="221" t="s">
        <v>321</v>
      </c>
      <c r="CO101" s="148" t="s">
        <v>36</v>
      </c>
      <c r="CP101" s="222" t="s">
        <v>15</v>
      </c>
      <c r="CQ101" s="221">
        <f>PSD_S1311!CQ101</f>
        <v>82174.09</v>
      </c>
      <c r="CR101" s="83" t="s">
        <v>307</v>
      </c>
      <c r="CS101" s="84" t="s">
        <v>15</v>
      </c>
    </row>
    <row r="102" spans="1:97" ht="12" customHeight="1" x14ac:dyDescent="0.2">
      <c r="A102" s="81" t="s">
        <v>285</v>
      </c>
      <c r="B102" s="221" t="s">
        <v>321</v>
      </c>
      <c r="C102" s="148" t="s">
        <v>36</v>
      </c>
      <c r="D102" s="222" t="s">
        <v>15</v>
      </c>
      <c r="E102" s="221" t="s">
        <v>321</v>
      </c>
      <c r="F102" s="148" t="s">
        <v>36</v>
      </c>
      <c r="G102" s="222" t="s">
        <v>15</v>
      </c>
      <c r="H102" s="221" t="s">
        <v>321</v>
      </c>
      <c r="I102" s="148" t="s">
        <v>36</v>
      </c>
      <c r="J102" s="222" t="s">
        <v>15</v>
      </c>
      <c r="K102" s="221" t="s">
        <v>321</v>
      </c>
      <c r="L102" s="148" t="s">
        <v>36</v>
      </c>
      <c r="M102" s="222" t="s">
        <v>15</v>
      </c>
      <c r="N102" s="221" t="s">
        <v>321</v>
      </c>
      <c r="O102" s="148" t="s">
        <v>36</v>
      </c>
      <c r="P102" s="222" t="s">
        <v>15</v>
      </c>
      <c r="Q102" s="221">
        <f>PSD_S1311!Q102</f>
        <v>18916.990000000002</v>
      </c>
      <c r="R102" s="224" t="s">
        <v>307</v>
      </c>
      <c r="S102" s="222" t="s">
        <v>15</v>
      </c>
      <c r="T102" s="221" t="s">
        <v>321</v>
      </c>
      <c r="U102" s="148" t="s">
        <v>36</v>
      </c>
      <c r="V102" s="222" t="s">
        <v>15</v>
      </c>
      <c r="W102" s="221" t="s">
        <v>321</v>
      </c>
      <c r="X102" s="148" t="s">
        <v>36</v>
      </c>
      <c r="Y102" s="222" t="s">
        <v>15</v>
      </c>
      <c r="Z102" s="221" t="s">
        <v>321</v>
      </c>
      <c r="AA102" s="148" t="s">
        <v>36</v>
      </c>
      <c r="AB102" s="222" t="s">
        <v>15</v>
      </c>
      <c r="AC102" s="221" t="s">
        <v>321</v>
      </c>
      <c r="AD102" s="148" t="s">
        <v>36</v>
      </c>
      <c r="AE102" s="222" t="s">
        <v>15</v>
      </c>
      <c r="AF102" s="221" t="s">
        <v>321</v>
      </c>
      <c r="AG102" s="148" t="s">
        <v>36</v>
      </c>
      <c r="AH102" s="222" t="s">
        <v>15</v>
      </c>
      <c r="AI102" s="221" t="s">
        <v>321</v>
      </c>
      <c r="AJ102" s="148" t="s">
        <v>36</v>
      </c>
      <c r="AK102" s="222" t="s">
        <v>15</v>
      </c>
      <c r="AL102" s="221" t="s">
        <v>321</v>
      </c>
      <c r="AM102" s="148" t="s">
        <v>36</v>
      </c>
      <c r="AN102" s="222" t="s">
        <v>15</v>
      </c>
      <c r="AO102" s="221" t="s">
        <v>321</v>
      </c>
      <c r="AP102" s="148" t="s">
        <v>36</v>
      </c>
      <c r="AQ102" s="222" t="s">
        <v>15</v>
      </c>
      <c r="AR102" s="221" t="s">
        <v>321</v>
      </c>
      <c r="AS102" s="148" t="s">
        <v>36</v>
      </c>
      <c r="AT102" s="222" t="s">
        <v>15</v>
      </c>
      <c r="AU102" s="221" t="s">
        <v>321</v>
      </c>
      <c r="AV102" s="148" t="s">
        <v>36</v>
      </c>
      <c r="AW102" s="222" t="s">
        <v>15</v>
      </c>
      <c r="AX102" s="221" t="s">
        <v>321</v>
      </c>
      <c r="AY102" s="148" t="s">
        <v>36</v>
      </c>
      <c r="AZ102" s="222" t="s">
        <v>15</v>
      </c>
      <c r="BA102" s="221" t="s">
        <v>321</v>
      </c>
      <c r="BB102" s="148" t="s">
        <v>36</v>
      </c>
      <c r="BC102" s="222" t="s">
        <v>15</v>
      </c>
      <c r="BD102" s="221" t="s">
        <v>321</v>
      </c>
      <c r="BE102" s="148" t="s">
        <v>36</v>
      </c>
      <c r="BF102" s="222" t="s">
        <v>15</v>
      </c>
      <c r="BG102" s="221" t="s">
        <v>321</v>
      </c>
      <c r="BH102" s="148" t="s">
        <v>36</v>
      </c>
      <c r="BI102" s="222" t="s">
        <v>15</v>
      </c>
      <c r="BJ102" s="221" t="s">
        <v>321</v>
      </c>
      <c r="BK102" s="148" t="s">
        <v>36</v>
      </c>
      <c r="BL102" s="222" t="s">
        <v>15</v>
      </c>
      <c r="BM102" s="221" t="s">
        <v>321</v>
      </c>
      <c r="BN102" s="148" t="s">
        <v>36</v>
      </c>
      <c r="BO102" s="222" t="s">
        <v>15</v>
      </c>
      <c r="BP102" s="221" t="s">
        <v>321</v>
      </c>
      <c r="BQ102" s="148" t="s">
        <v>36</v>
      </c>
      <c r="BR102" s="222" t="s">
        <v>15</v>
      </c>
      <c r="BS102" s="221" t="s">
        <v>321</v>
      </c>
      <c r="BT102" s="148" t="s">
        <v>36</v>
      </c>
      <c r="BU102" s="222" t="s">
        <v>15</v>
      </c>
      <c r="BV102" s="221" t="s">
        <v>321</v>
      </c>
      <c r="BW102" s="148" t="s">
        <v>36</v>
      </c>
      <c r="BX102" s="222" t="s">
        <v>15</v>
      </c>
      <c r="BY102" s="221" t="s">
        <v>321</v>
      </c>
      <c r="BZ102" s="148" t="s">
        <v>36</v>
      </c>
      <c r="CA102" s="222" t="s">
        <v>15</v>
      </c>
      <c r="CB102" s="221">
        <f>PSD_S1311!CB102</f>
        <v>18916.990000000002</v>
      </c>
      <c r="CC102" s="224" t="s">
        <v>307</v>
      </c>
      <c r="CD102" s="222" t="s">
        <v>15</v>
      </c>
      <c r="CE102" s="221" t="s">
        <v>321</v>
      </c>
      <c r="CF102" s="148" t="s">
        <v>36</v>
      </c>
      <c r="CG102" s="222" t="s">
        <v>15</v>
      </c>
      <c r="CH102" s="221" t="s">
        <v>321</v>
      </c>
      <c r="CI102" s="148" t="s">
        <v>36</v>
      </c>
      <c r="CJ102" s="222" t="s">
        <v>15</v>
      </c>
      <c r="CK102" s="221" t="s">
        <v>321</v>
      </c>
      <c r="CL102" s="148" t="s">
        <v>36</v>
      </c>
      <c r="CM102" s="222" t="s">
        <v>15</v>
      </c>
      <c r="CN102" s="221" t="s">
        <v>321</v>
      </c>
      <c r="CO102" s="148" t="s">
        <v>36</v>
      </c>
      <c r="CP102" s="222" t="s">
        <v>15</v>
      </c>
      <c r="CQ102" s="221">
        <f>PSD_S1311!CQ102</f>
        <v>84384.82</v>
      </c>
      <c r="CR102" s="83" t="s">
        <v>307</v>
      </c>
      <c r="CS102" s="84" t="s">
        <v>15</v>
      </c>
    </row>
    <row r="103" spans="1:97" ht="12" customHeight="1" x14ac:dyDescent="0.2">
      <c r="A103" s="81" t="s">
        <v>286</v>
      </c>
      <c r="B103" s="221" t="s">
        <v>321</v>
      </c>
      <c r="C103" s="148" t="s">
        <v>36</v>
      </c>
      <c r="D103" s="222" t="s">
        <v>15</v>
      </c>
      <c r="E103" s="221" t="s">
        <v>321</v>
      </c>
      <c r="F103" s="148" t="s">
        <v>36</v>
      </c>
      <c r="G103" s="222" t="s">
        <v>15</v>
      </c>
      <c r="H103" s="221" t="s">
        <v>321</v>
      </c>
      <c r="I103" s="148" t="s">
        <v>36</v>
      </c>
      <c r="J103" s="222" t="s">
        <v>15</v>
      </c>
      <c r="K103" s="221" t="s">
        <v>321</v>
      </c>
      <c r="L103" s="148" t="s">
        <v>36</v>
      </c>
      <c r="M103" s="222" t="s">
        <v>15</v>
      </c>
      <c r="N103" s="221" t="s">
        <v>321</v>
      </c>
      <c r="O103" s="148" t="s">
        <v>36</v>
      </c>
      <c r="P103" s="222" t="s">
        <v>15</v>
      </c>
      <c r="Q103" s="221">
        <f>PSD_S1311!Q103</f>
        <v>19413.650000000001</v>
      </c>
      <c r="R103" s="224" t="s">
        <v>307</v>
      </c>
      <c r="S103" s="222" t="s">
        <v>15</v>
      </c>
      <c r="T103" s="221" t="s">
        <v>321</v>
      </c>
      <c r="U103" s="148" t="s">
        <v>36</v>
      </c>
      <c r="V103" s="222" t="s">
        <v>15</v>
      </c>
      <c r="W103" s="221" t="s">
        <v>321</v>
      </c>
      <c r="X103" s="148" t="s">
        <v>36</v>
      </c>
      <c r="Y103" s="222" t="s">
        <v>15</v>
      </c>
      <c r="Z103" s="221" t="s">
        <v>321</v>
      </c>
      <c r="AA103" s="148" t="s">
        <v>36</v>
      </c>
      <c r="AB103" s="222" t="s">
        <v>15</v>
      </c>
      <c r="AC103" s="221" t="s">
        <v>321</v>
      </c>
      <c r="AD103" s="148" t="s">
        <v>36</v>
      </c>
      <c r="AE103" s="222" t="s">
        <v>15</v>
      </c>
      <c r="AF103" s="221" t="s">
        <v>321</v>
      </c>
      <c r="AG103" s="148" t="s">
        <v>36</v>
      </c>
      <c r="AH103" s="222" t="s">
        <v>15</v>
      </c>
      <c r="AI103" s="221" t="s">
        <v>321</v>
      </c>
      <c r="AJ103" s="148" t="s">
        <v>36</v>
      </c>
      <c r="AK103" s="222" t="s">
        <v>15</v>
      </c>
      <c r="AL103" s="221" t="s">
        <v>321</v>
      </c>
      <c r="AM103" s="148" t="s">
        <v>36</v>
      </c>
      <c r="AN103" s="222" t="s">
        <v>15</v>
      </c>
      <c r="AO103" s="221" t="s">
        <v>321</v>
      </c>
      <c r="AP103" s="148" t="s">
        <v>36</v>
      </c>
      <c r="AQ103" s="222" t="s">
        <v>15</v>
      </c>
      <c r="AR103" s="221" t="s">
        <v>321</v>
      </c>
      <c r="AS103" s="148" t="s">
        <v>36</v>
      </c>
      <c r="AT103" s="222" t="s">
        <v>15</v>
      </c>
      <c r="AU103" s="221" t="s">
        <v>321</v>
      </c>
      <c r="AV103" s="148" t="s">
        <v>36</v>
      </c>
      <c r="AW103" s="222" t="s">
        <v>15</v>
      </c>
      <c r="AX103" s="221" t="s">
        <v>321</v>
      </c>
      <c r="AY103" s="148" t="s">
        <v>36</v>
      </c>
      <c r="AZ103" s="222" t="s">
        <v>15</v>
      </c>
      <c r="BA103" s="221" t="s">
        <v>321</v>
      </c>
      <c r="BB103" s="148" t="s">
        <v>36</v>
      </c>
      <c r="BC103" s="222" t="s">
        <v>15</v>
      </c>
      <c r="BD103" s="221" t="s">
        <v>321</v>
      </c>
      <c r="BE103" s="148" t="s">
        <v>36</v>
      </c>
      <c r="BF103" s="222" t="s">
        <v>15</v>
      </c>
      <c r="BG103" s="221" t="s">
        <v>321</v>
      </c>
      <c r="BH103" s="148" t="s">
        <v>36</v>
      </c>
      <c r="BI103" s="222" t="s">
        <v>15</v>
      </c>
      <c r="BJ103" s="221" t="s">
        <v>321</v>
      </c>
      <c r="BK103" s="148" t="s">
        <v>36</v>
      </c>
      <c r="BL103" s="222" t="s">
        <v>15</v>
      </c>
      <c r="BM103" s="221" t="s">
        <v>321</v>
      </c>
      <c r="BN103" s="148" t="s">
        <v>36</v>
      </c>
      <c r="BO103" s="222" t="s">
        <v>15</v>
      </c>
      <c r="BP103" s="221" t="s">
        <v>321</v>
      </c>
      <c r="BQ103" s="148" t="s">
        <v>36</v>
      </c>
      <c r="BR103" s="222" t="s">
        <v>15</v>
      </c>
      <c r="BS103" s="221" t="s">
        <v>321</v>
      </c>
      <c r="BT103" s="148" t="s">
        <v>36</v>
      </c>
      <c r="BU103" s="222" t="s">
        <v>15</v>
      </c>
      <c r="BV103" s="221" t="s">
        <v>321</v>
      </c>
      <c r="BW103" s="148" t="s">
        <v>36</v>
      </c>
      <c r="BX103" s="222" t="s">
        <v>15</v>
      </c>
      <c r="BY103" s="221" t="s">
        <v>321</v>
      </c>
      <c r="BZ103" s="148" t="s">
        <v>36</v>
      </c>
      <c r="CA103" s="222" t="s">
        <v>15</v>
      </c>
      <c r="CB103" s="221">
        <f>PSD_S1311!CB103</f>
        <v>19413.650000000001</v>
      </c>
      <c r="CC103" s="224" t="s">
        <v>307</v>
      </c>
      <c r="CD103" s="222" t="s">
        <v>15</v>
      </c>
      <c r="CE103" s="221" t="s">
        <v>321</v>
      </c>
      <c r="CF103" s="148" t="s">
        <v>36</v>
      </c>
      <c r="CG103" s="222" t="s">
        <v>15</v>
      </c>
      <c r="CH103" s="221" t="s">
        <v>321</v>
      </c>
      <c r="CI103" s="148" t="s">
        <v>36</v>
      </c>
      <c r="CJ103" s="222" t="s">
        <v>15</v>
      </c>
      <c r="CK103" s="221" t="s">
        <v>321</v>
      </c>
      <c r="CL103" s="148" t="s">
        <v>36</v>
      </c>
      <c r="CM103" s="222" t="s">
        <v>15</v>
      </c>
      <c r="CN103" s="221" t="s">
        <v>321</v>
      </c>
      <c r="CO103" s="148" t="s">
        <v>36</v>
      </c>
      <c r="CP103" s="222" t="s">
        <v>15</v>
      </c>
      <c r="CQ103" s="221">
        <f>PSD_S1311!CQ103</f>
        <v>101786.48</v>
      </c>
      <c r="CR103" s="83" t="s">
        <v>307</v>
      </c>
      <c r="CS103" s="84" t="s">
        <v>15</v>
      </c>
    </row>
    <row r="104" spans="1:97" ht="12" customHeight="1" x14ac:dyDescent="0.2">
      <c r="A104" s="81" t="s">
        <v>287</v>
      </c>
      <c r="B104" s="221" t="s">
        <v>321</v>
      </c>
      <c r="C104" s="148" t="s">
        <v>36</v>
      </c>
      <c r="D104" s="222" t="s">
        <v>15</v>
      </c>
      <c r="E104" s="221" t="s">
        <v>321</v>
      </c>
      <c r="F104" s="148" t="s">
        <v>36</v>
      </c>
      <c r="G104" s="222" t="s">
        <v>15</v>
      </c>
      <c r="H104" s="221" t="s">
        <v>321</v>
      </c>
      <c r="I104" s="148" t="s">
        <v>36</v>
      </c>
      <c r="J104" s="222" t="s">
        <v>15</v>
      </c>
      <c r="K104" s="221" t="s">
        <v>321</v>
      </c>
      <c r="L104" s="148" t="s">
        <v>36</v>
      </c>
      <c r="M104" s="222" t="s">
        <v>15</v>
      </c>
      <c r="N104" s="221" t="s">
        <v>321</v>
      </c>
      <c r="O104" s="148" t="s">
        <v>36</v>
      </c>
      <c r="P104" s="222" t="s">
        <v>15</v>
      </c>
      <c r="Q104" s="221">
        <f>PSD_S1311!Q104</f>
        <v>24971.17</v>
      </c>
      <c r="R104" s="224" t="s">
        <v>307</v>
      </c>
      <c r="S104" s="222" t="s">
        <v>15</v>
      </c>
      <c r="T104" s="221" t="s">
        <v>321</v>
      </c>
      <c r="U104" s="148" t="s">
        <v>36</v>
      </c>
      <c r="V104" s="222" t="s">
        <v>15</v>
      </c>
      <c r="W104" s="221" t="s">
        <v>321</v>
      </c>
      <c r="X104" s="148" t="s">
        <v>36</v>
      </c>
      <c r="Y104" s="222" t="s">
        <v>15</v>
      </c>
      <c r="Z104" s="221" t="s">
        <v>321</v>
      </c>
      <c r="AA104" s="148" t="s">
        <v>36</v>
      </c>
      <c r="AB104" s="222" t="s">
        <v>15</v>
      </c>
      <c r="AC104" s="221" t="s">
        <v>321</v>
      </c>
      <c r="AD104" s="148" t="s">
        <v>36</v>
      </c>
      <c r="AE104" s="222" t="s">
        <v>15</v>
      </c>
      <c r="AF104" s="221" t="s">
        <v>321</v>
      </c>
      <c r="AG104" s="148" t="s">
        <v>36</v>
      </c>
      <c r="AH104" s="222" t="s">
        <v>15</v>
      </c>
      <c r="AI104" s="221" t="s">
        <v>321</v>
      </c>
      <c r="AJ104" s="148" t="s">
        <v>36</v>
      </c>
      <c r="AK104" s="222" t="s">
        <v>15</v>
      </c>
      <c r="AL104" s="221" t="s">
        <v>321</v>
      </c>
      <c r="AM104" s="148" t="s">
        <v>36</v>
      </c>
      <c r="AN104" s="222" t="s">
        <v>15</v>
      </c>
      <c r="AO104" s="221" t="s">
        <v>321</v>
      </c>
      <c r="AP104" s="148" t="s">
        <v>36</v>
      </c>
      <c r="AQ104" s="222" t="s">
        <v>15</v>
      </c>
      <c r="AR104" s="221" t="s">
        <v>321</v>
      </c>
      <c r="AS104" s="148" t="s">
        <v>36</v>
      </c>
      <c r="AT104" s="222" t="s">
        <v>15</v>
      </c>
      <c r="AU104" s="221" t="s">
        <v>321</v>
      </c>
      <c r="AV104" s="148" t="s">
        <v>36</v>
      </c>
      <c r="AW104" s="222" t="s">
        <v>15</v>
      </c>
      <c r="AX104" s="221" t="s">
        <v>321</v>
      </c>
      <c r="AY104" s="148" t="s">
        <v>36</v>
      </c>
      <c r="AZ104" s="222" t="s">
        <v>15</v>
      </c>
      <c r="BA104" s="221" t="s">
        <v>321</v>
      </c>
      <c r="BB104" s="148" t="s">
        <v>36</v>
      </c>
      <c r="BC104" s="222" t="s">
        <v>15</v>
      </c>
      <c r="BD104" s="221" t="s">
        <v>321</v>
      </c>
      <c r="BE104" s="148" t="s">
        <v>36</v>
      </c>
      <c r="BF104" s="222" t="s">
        <v>15</v>
      </c>
      <c r="BG104" s="221" t="s">
        <v>321</v>
      </c>
      <c r="BH104" s="148" t="s">
        <v>36</v>
      </c>
      <c r="BI104" s="222" t="s">
        <v>15</v>
      </c>
      <c r="BJ104" s="221" t="s">
        <v>321</v>
      </c>
      <c r="BK104" s="148" t="s">
        <v>36</v>
      </c>
      <c r="BL104" s="222" t="s">
        <v>15</v>
      </c>
      <c r="BM104" s="221" t="s">
        <v>321</v>
      </c>
      <c r="BN104" s="148" t="s">
        <v>36</v>
      </c>
      <c r="BO104" s="222" t="s">
        <v>15</v>
      </c>
      <c r="BP104" s="221" t="s">
        <v>321</v>
      </c>
      <c r="BQ104" s="148" t="s">
        <v>36</v>
      </c>
      <c r="BR104" s="222" t="s">
        <v>15</v>
      </c>
      <c r="BS104" s="221" t="s">
        <v>321</v>
      </c>
      <c r="BT104" s="148" t="s">
        <v>36</v>
      </c>
      <c r="BU104" s="222" t="s">
        <v>15</v>
      </c>
      <c r="BV104" s="221" t="s">
        <v>321</v>
      </c>
      <c r="BW104" s="148" t="s">
        <v>36</v>
      </c>
      <c r="BX104" s="222" t="s">
        <v>15</v>
      </c>
      <c r="BY104" s="221" t="s">
        <v>321</v>
      </c>
      <c r="BZ104" s="148" t="s">
        <v>36</v>
      </c>
      <c r="CA104" s="222" t="s">
        <v>15</v>
      </c>
      <c r="CB104" s="221">
        <f>PSD_S1311!CB104</f>
        <v>24971.17</v>
      </c>
      <c r="CC104" s="224" t="s">
        <v>307</v>
      </c>
      <c r="CD104" s="222" t="s">
        <v>15</v>
      </c>
      <c r="CE104" s="221" t="s">
        <v>321</v>
      </c>
      <c r="CF104" s="148" t="s">
        <v>36</v>
      </c>
      <c r="CG104" s="222" t="s">
        <v>15</v>
      </c>
      <c r="CH104" s="221" t="s">
        <v>321</v>
      </c>
      <c r="CI104" s="148" t="s">
        <v>36</v>
      </c>
      <c r="CJ104" s="222" t="s">
        <v>15</v>
      </c>
      <c r="CK104" s="221" t="s">
        <v>321</v>
      </c>
      <c r="CL104" s="148" t="s">
        <v>36</v>
      </c>
      <c r="CM104" s="222" t="s">
        <v>15</v>
      </c>
      <c r="CN104" s="221" t="s">
        <v>321</v>
      </c>
      <c r="CO104" s="148" t="s">
        <v>36</v>
      </c>
      <c r="CP104" s="222" t="s">
        <v>15</v>
      </c>
      <c r="CQ104" s="221">
        <f>PSD_S1311!CQ104</f>
        <v>104621.43</v>
      </c>
      <c r="CR104" s="83" t="s">
        <v>307</v>
      </c>
      <c r="CS104" s="84" t="s">
        <v>15</v>
      </c>
    </row>
    <row r="105" spans="1:97" ht="12" customHeight="1" x14ac:dyDescent="0.2">
      <c r="A105" s="81" t="s">
        <v>288</v>
      </c>
      <c r="B105" s="221" t="s">
        <v>321</v>
      </c>
      <c r="C105" s="148" t="s">
        <v>36</v>
      </c>
      <c r="D105" s="222" t="s">
        <v>15</v>
      </c>
      <c r="E105" s="221" t="s">
        <v>321</v>
      </c>
      <c r="F105" s="148" t="s">
        <v>36</v>
      </c>
      <c r="G105" s="222" t="s">
        <v>15</v>
      </c>
      <c r="H105" s="221" t="s">
        <v>321</v>
      </c>
      <c r="I105" s="148" t="s">
        <v>36</v>
      </c>
      <c r="J105" s="222" t="s">
        <v>15</v>
      </c>
      <c r="K105" s="221" t="s">
        <v>321</v>
      </c>
      <c r="L105" s="148" t="s">
        <v>36</v>
      </c>
      <c r="M105" s="222" t="s">
        <v>15</v>
      </c>
      <c r="N105" s="221" t="s">
        <v>321</v>
      </c>
      <c r="O105" s="148" t="s">
        <v>36</v>
      </c>
      <c r="P105" s="222" t="s">
        <v>15</v>
      </c>
      <c r="Q105" s="221">
        <f>PSD_S1311!Q105</f>
        <v>23183.23</v>
      </c>
      <c r="R105" s="224" t="s">
        <v>307</v>
      </c>
      <c r="S105" s="222" t="s">
        <v>15</v>
      </c>
      <c r="T105" s="221" t="s">
        <v>321</v>
      </c>
      <c r="U105" s="148" t="s">
        <v>36</v>
      </c>
      <c r="V105" s="222" t="s">
        <v>15</v>
      </c>
      <c r="W105" s="221" t="s">
        <v>321</v>
      </c>
      <c r="X105" s="148" t="s">
        <v>36</v>
      </c>
      <c r="Y105" s="222" t="s">
        <v>15</v>
      </c>
      <c r="Z105" s="221" t="s">
        <v>321</v>
      </c>
      <c r="AA105" s="148" t="s">
        <v>36</v>
      </c>
      <c r="AB105" s="222" t="s">
        <v>15</v>
      </c>
      <c r="AC105" s="221" t="s">
        <v>321</v>
      </c>
      <c r="AD105" s="148" t="s">
        <v>36</v>
      </c>
      <c r="AE105" s="222" t="s">
        <v>15</v>
      </c>
      <c r="AF105" s="221" t="s">
        <v>321</v>
      </c>
      <c r="AG105" s="148" t="s">
        <v>36</v>
      </c>
      <c r="AH105" s="222" t="s">
        <v>15</v>
      </c>
      <c r="AI105" s="221" t="s">
        <v>321</v>
      </c>
      <c r="AJ105" s="148" t="s">
        <v>36</v>
      </c>
      <c r="AK105" s="222" t="s">
        <v>15</v>
      </c>
      <c r="AL105" s="221" t="s">
        <v>321</v>
      </c>
      <c r="AM105" s="148" t="s">
        <v>36</v>
      </c>
      <c r="AN105" s="222" t="s">
        <v>15</v>
      </c>
      <c r="AO105" s="221" t="s">
        <v>321</v>
      </c>
      <c r="AP105" s="148" t="s">
        <v>36</v>
      </c>
      <c r="AQ105" s="222" t="s">
        <v>15</v>
      </c>
      <c r="AR105" s="221" t="s">
        <v>321</v>
      </c>
      <c r="AS105" s="148" t="s">
        <v>36</v>
      </c>
      <c r="AT105" s="222" t="s">
        <v>15</v>
      </c>
      <c r="AU105" s="221" t="s">
        <v>321</v>
      </c>
      <c r="AV105" s="148" t="s">
        <v>36</v>
      </c>
      <c r="AW105" s="222" t="s">
        <v>15</v>
      </c>
      <c r="AX105" s="221" t="s">
        <v>321</v>
      </c>
      <c r="AY105" s="148" t="s">
        <v>36</v>
      </c>
      <c r="AZ105" s="222" t="s">
        <v>15</v>
      </c>
      <c r="BA105" s="221" t="s">
        <v>321</v>
      </c>
      <c r="BB105" s="148" t="s">
        <v>36</v>
      </c>
      <c r="BC105" s="222" t="s">
        <v>15</v>
      </c>
      <c r="BD105" s="221" t="s">
        <v>321</v>
      </c>
      <c r="BE105" s="148" t="s">
        <v>36</v>
      </c>
      <c r="BF105" s="222" t="s">
        <v>15</v>
      </c>
      <c r="BG105" s="221" t="s">
        <v>321</v>
      </c>
      <c r="BH105" s="148" t="s">
        <v>36</v>
      </c>
      <c r="BI105" s="222" t="s">
        <v>15</v>
      </c>
      <c r="BJ105" s="221" t="s">
        <v>321</v>
      </c>
      <c r="BK105" s="148" t="s">
        <v>36</v>
      </c>
      <c r="BL105" s="222" t="s">
        <v>15</v>
      </c>
      <c r="BM105" s="221" t="s">
        <v>321</v>
      </c>
      <c r="BN105" s="148" t="s">
        <v>36</v>
      </c>
      <c r="BO105" s="222" t="s">
        <v>15</v>
      </c>
      <c r="BP105" s="221" t="s">
        <v>321</v>
      </c>
      <c r="BQ105" s="148" t="s">
        <v>36</v>
      </c>
      <c r="BR105" s="222" t="s">
        <v>15</v>
      </c>
      <c r="BS105" s="221" t="s">
        <v>321</v>
      </c>
      <c r="BT105" s="148" t="s">
        <v>36</v>
      </c>
      <c r="BU105" s="222" t="s">
        <v>15</v>
      </c>
      <c r="BV105" s="221" t="s">
        <v>321</v>
      </c>
      <c r="BW105" s="148" t="s">
        <v>36</v>
      </c>
      <c r="BX105" s="222" t="s">
        <v>15</v>
      </c>
      <c r="BY105" s="221" t="s">
        <v>321</v>
      </c>
      <c r="BZ105" s="148" t="s">
        <v>36</v>
      </c>
      <c r="CA105" s="222" t="s">
        <v>15</v>
      </c>
      <c r="CB105" s="221">
        <f>PSD_S1311!CB105</f>
        <v>23183.23</v>
      </c>
      <c r="CC105" s="224" t="s">
        <v>307</v>
      </c>
      <c r="CD105" s="222" t="s">
        <v>15</v>
      </c>
      <c r="CE105" s="221" t="s">
        <v>321</v>
      </c>
      <c r="CF105" s="148" t="s">
        <v>36</v>
      </c>
      <c r="CG105" s="222" t="s">
        <v>15</v>
      </c>
      <c r="CH105" s="221" t="s">
        <v>321</v>
      </c>
      <c r="CI105" s="148" t="s">
        <v>36</v>
      </c>
      <c r="CJ105" s="222" t="s">
        <v>15</v>
      </c>
      <c r="CK105" s="221" t="s">
        <v>321</v>
      </c>
      <c r="CL105" s="148" t="s">
        <v>36</v>
      </c>
      <c r="CM105" s="222" t="s">
        <v>15</v>
      </c>
      <c r="CN105" s="221" t="s">
        <v>321</v>
      </c>
      <c r="CO105" s="148" t="s">
        <v>36</v>
      </c>
      <c r="CP105" s="222" t="s">
        <v>15</v>
      </c>
      <c r="CQ105" s="221">
        <f>PSD_S1311!CQ105</f>
        <v>106475.09</v>
      </c>
      <c r="CR105" s="83" t="s">
        <v>307</v>
      </c>
      <c r="CS105" s="84" t="s">
        <v>15</v>
      </c>
    </row>
    <row r="106" spans="1:97" ht="12" customHeight="1" x14ac:dyDescent="0.2">
      <c r="A106" s="81" t="s">
        <v>289</v>
      </c>
      <c r="B106" s="225">
        <f>E106+H106+K106</f>
        <v>58115.199999999997</v>
      </c>
      <c r="C106" s="224" t="s">
        <v>307</v>
      </c>
      <c r="D106" s="222" t="s">
        <v>15</v>
      </c>
      <c r="E106" s="225">
        <f>3911+10410.3</f>
        <v>14321.3</v>
      </c>
      <c r="F106" s="224" t="s">
        <v>307</v>
      </c>
      <c r="G106" s="222" t="s">
        <v>15</v>
      </c>
      <c r="H106" s="221">
        <v>43793.9</v>
      </c>
      <c r="I106" s="224" t="s">
        <v>307</v>
      </c>
      <c r="J106" s="222" t="s">
        <v>15</v>
      </c>
      <c r="K106" s="221">
        <v>0</v>
      </c>
      <c r="L106" s="224" t="s">
        <v>307</v>
      </c>
      <c r="M106" s="222" t="s">
        <v>15</v>
      </c>
      <c r="N106" s="221" t="s">
        <v>321</v>
      </c>
      <c r="O106" s="148" t="s">
        <v>36</v>
      </c>
      <c r="P106" s="222" t="s">
        <v>15</v>
      </c>
      <c r="Q106" s="221">
        <f>PSD_S1311!Q106</f>
        <v>27508.89</v>
      </c>
      <c r="R106" s="224" t="s">
        <v>307</v>
      </c>
      <c r="S106" s="222" t="s">
        <v>15</v>
      </c>
      <c r="T106" s="221">
        <f>W106+AO106</f>
        <v>146492.76</v>
      </c>
      <c r="U106" s="224" t="s">
        <v>307</v>
      </c>
      <c r="V106" s="222" t="s">
        <v>15</v>
      </c>
      <c r="W106" s="221">
        <f>Z106+AC106+AF106+AI106</f>
        <v>18277.7</v>
      </c>
      <c r="X106" s="224" t="s">
        <v>307</v>
      </c>
      <c r="Y106" s="222" t="s">
        <v>15</v>
      </c>
      <c r="Z106" s="221">
        <v>0</v>
      </c>
      <c r="AA106" s="224" t="s">
        <v>307</v>
      </c>
      <c r="AB106" s="222" t="s">
        <v>15</v>
      </c>
      <c r="AC106" s="221">
        <v>13429.1</v>
      </c>
      <c r="AD106" s="224" t="s">
        <v>307</v>
      </c>
      <c r="AE106" s="222" t="s">
        <v>15</v>
      </c>
      <c r="AF106" s="221">
        <v>4848.6000000000004</v>
      </c>
      <c r="AG106" s="224" t="s">
        <v>307</v>
      </c>
      <c r="AH106" s="222" t="s">
        <v>15</v>
      </c>
      <c r="AI106" s="221">
        <v>0</v>
      </c>
      <c r="AJ106" s="224" t="s">
        <v>307</v>
      </c>
      <c r="AK106" s="222" t="s">
        <v>15</v>
      </c>
      <c r="AL106" s="221" t="s">
        <v>321</v>
      </c>
      <c r="AM106" s="224" t="s">
        <v>307</v>
      </c>
      <c r="AN106" s="222" t="s">
        <v>15</v>
      </c>
      <c r="AO106" s="225">
        <f>AU106+AX106+BA106</f>
        <v>128215.06</v>
      </c>
      <c r="AP106" s="224" t="s">
        <v>307</v>
      </c>
      <c r="AQ106" s="222" t="s">
        <v>15</v>
      </c>
      <c r="AR106" s="221" t="s">
        <v>321</v>
      </c>
      <c r="AS106" s="148" t="s">
        <v>36</v>
      </c>
      <c r="AT106" s="222" t="s">
        <v>15</v>
      </c>
      <c r="AU106" s="221">
        <v>0</v>
      </c>
      <c r="AV106" s="224" t="s">
        <v>307</v>
      </c>
      <c r="AW106" s="222" t="s">
        <v>15</v>
      </c>
      <c r="AX106" s="221">
        <v>68857.100000000006</v>
      </c>
      <c r="AY106" s="224" t="s">
        <v>307</v>
      </c>
      <c r="AZ106" s="222" t="s">
        <v>15</v>
      </c>
      <c r="BA106" s="221">
        <v>59357.96</v>
      </c>
      <c r="BB106" s="224" t="s">
        <v>307</v>
      </c>
      <c r="BC106" s="222" t="s">
        <v>15</v>
      </c>
      <c r="BD106" s="225">
        <f>PSD_S1311!BD106</f>
        <v>99.1</v>
      </c>
      <c r="BE106" s="224" t="s">
        <v>307</v>
      </c>
      <c r="BF106" s="222" t="s">
        <v>15</v>
      </c>
      <c r="BG106" s="221" t="s">
        <v>321</v>
      </c>
      <c r="BH106" s="148" t="s">
        <v>36</v>
      </c>
      <c r="BI106" s="222" t="s">
        <v>15</v>
      </c>
      <c r="BJ106" s="221">
        <f>BP106+BS106+BV106</f>
        <v>204607.96</v>
      </c>
      <c r="BK106" s="224" t="s">
        <v>307</v>
      </c>
      <c r="BL106" s="222" t="s">
        <v>15</v>
      </c>
      <c r="BM106" s="221">
        <v>0</v>
      </c>
      <c r="BN106" s="224" t="s">
        <v>307</v>
      </c>
      <c r="BO106" s="222" t="s">
        <v>15</v>
      </c>
      <c r="BP106" s="221">
        <f>E106+Z106+AU106</f>
        <v>14321.3</v>
      </c>
      <c r="BQ106" s="224" t="s">
        <v>307</v>
      </c>
      <c r="BR106" s="222" t="s">
        <v>15</v>
      </c>
      <c r="BS106" s="221">
        <f>H106+AC106+AX106</f>
        <v>126080.1</v>
      </c>
      <c r="BT106" s="224" t="s">
        <v>307</v>
      </c>
      <c r="BU106" s="222" t="s">
        <v>15</v>
      </c>
      <c r="BV106" s="221">
        <f>K106+AF106+BA106</f>
        <v>64206.559999999998</v>
      </c>
      <c r="BW106" s="224" t="s">
        <v>307</v>
      </c>
      <c r="BX106" s="222" t="s">
        <v>15</v>
      </c>
      <c r="BY106" s="225">
        <f>PSD_S1311!BY106</f>
        <v>99.1</v>
      </c>
      <c r="BZ106" s="224" t="s">
        <v>307</v>
      </c>
      <c r="CA106" s="222" t="s">
        <v>15</v>
      </c>
      <c r="CB106" s="221">
        <f>PSD_S1311!CB106</f>
        <v>27508.89</v>
      </c>
      <c r="CC106" s="224" t="s">
        <v>307</v>
      </c>
      <c r="CD106" s="222" t="s">
        <v>15</v>
      </c>
      <c r="CE106" s="221">
        <v>125886.68000000001</v>
      </c>
      <c r="CF106" s="224" t="s">
        <v>307</v>
      </c>
      <c r="CG106" s="222" t="s">
        <v>15</v>
      </c>
      <c r="CH106" s="221">
        <v>106418.61</v>
      </c>
      <c r="CI106" s="224" t="s">
        <v>307</v>
      </c>
      <c r="CJ106" s="222" t="s">
        <v>15</v>
      </c>
      <c r="CK106" s="221">
        <v>135624.49</v>
      </c>
      <c r="CL106" s="224" t="s">
        <v>307</v>
      </c>
      <c r="CM106" s="222" t="s">
        <v>15</v>
      </c>
      <c r="CN106" s="221">
        <v>96680.8</v>
      </c>
      <c r="CO106" s="224" t="s">
        <v>307</v>
      </c>
      <c r="CP106" s="222" t="s">
        <v>15</v>
      </c>
      <c r="CQ106" s="221">
        <f>PSD_S1311!CQ106</f>
        <v>130185.44</v>
      </c>
      <c r="CR106" s="83" t="s">
        <v>307</v>
      </c>
      <c r="CS106" s="84" t="s">
        <v>15</v>
      </c>
    </row>
    <row r="107" spans="1:97" ht="12" customHeight="1" x14ac:dyDescent="0.2">
      <c r="A107" s="81" t="s">
        <v>290</v>
      </c>
      <c r="B107" s="225">
        <f t="shared" ref="B107:B155" si="0">E107+H107+K107</f>
        <v>44944.9</v>
      </c>
      <c r="C107" s="224" t="s">
        <v>307</v>
      </c>
      <c r="D107" s="222" t="s">
        <v>15</v>
      </c>
      <c r="E107" s="225">
        <f>3819.4+9315.3</f>
        <v>13134.699999999999</v>
      </c>
      <c r="F107" s="224" t="s">
        <v>307</v>
      </c>
      <c r="G107" s="222" t="s">
        <v>15</v>
      </c>
      <c r="H107" s="221">
        <v>31810.2</v>
      </c>
      <c r="I107" s="224" t="s">
        <v>307</v>
      </c>
      <c r="J107" s="222" t="s">
        <v>15</v>
      </c>
      <c r="K107" s="221">
        <v>0</v>
      </c>
      <c r="L107" s="224" t="s">
        <v>307</v>
      </c>
      <c r="M107" s="222" t="s">
        <v>15</v>
      </c>
      <c r="N107" s="221" t="s">
        <v>321</v>
      </c>
      <c r="O107" s="148" t="s">
        <v>36</v>
      </c>
      <c r="P107" s="222" t="s">
        <v>15</v>
      </c>
      <c r="Q107" s="221">
        <f>PSD_S1311!Q107</f>
        <v>24983.84</v>
      </c>
      <c r="R107" s="224" t="s">
        <v>307</v>
      </c>
      <c r="S107" s="222" t="s">
        <v>15</v>
      </c>
      <c r="T107" s="221">
        <f t="shared" ref="T107:T155" si="1">W107+AO107</f>
        <v>156433.19999999998</v>
      </c>
      <c r="U107" s="224" t="s">
        <v>307</v>
      </c>
      <c r="V107" s="222" t="s">
        <v>15</v>
      </c>
      <c r="W107" s="221">
        <f>Z107+AC107+AF107+AI107</f>
        <v>16146.970000000001</v>
      </c>
      <c r="X107" s="224" t="s">
        <v>307</v>
      </c>
      <c r="Y107" s="222" t="s">
        <v>15</v>
      </c>
      <c r="Z107" s="221">
        <v>0</v>
      </c>
      <c r="AA107" s="224" t="s">
        <v>307</v>
      </c>
      <c r="AB107" s="222" t="s">
        <v>15</v>
      </c>
      <c r="AC107" s="221">
        <v>10351.18</v>
      </c>
      <c r="AD107" s="224" t="s">
        <v>307</v>
      </c>
      <c r="AE107" s="222" t="s">
        <v>15</v>
      </c>
      <c r="AF107" s="221">
        <v>5795.79</v>
      </c>
      <c r="AG107" s="224" t="s">
        <v>307</v>
      </c>
      <c r="AH107" s="222" t="s">
        <v>15</v>
      </c>
      <c r="AI107" s="221">
        <v>0</v>
      </c>
      <c r="AJ107" s="224" t="s">
        <v>307</v>
      </c>
      <c r="AK107" s="222" t="s">
        <v>15</v>
      </c>
      <c r="AL107" s="221" t="s">
        <v>321</v>
      </c>
      <c r="AM107" s="224" t="s">
        <v>307</v>
      </c>
      <c r="AN107" s="222" t="s">
        <v>15</v>
      </c>
      <c r="AO107" s="225">
        <f t="shared" ref="AO107:AO155" si="2">AU107+AX107+BA107</f>
        <v>140286.22999999998</v>
      </c>
      <c r="AP107" s="224" t="s">
        <v>307</v>
      </c>
      <c r="AQ107" s="222" t="s">
        <v>15</v>
      </c>
      <c r="AR107" s="221" t="s">
        <v>321</v>
      </c>
      <c r="AS107" s="148" t="s">
        <v>36</v>
      </c>
      <c r="AT107" s="222" t="s">
        <v>15</v>
      </c>
      <c r="AU107" s="221">
        <v>0</v>
      </c>
      <c r="AV107" s="224" t="s">
        <v>307</v>
      </c>
      <c r="AW107" s="222" t="s">
        <v>15</v>
      </c>
      <c r="AX107" s="221">
        <v>79472.01999999999</v>
      </c>
      <c r="AY107" s="224" t="s">
        <v>307</v>
      </c>
      <c r="AZ107" s="222" t="s">
        <v>15</v>
      </c>
      <c r="BA107" s="221">
        <v>60814.21</v>
      </c>
      <c r="BB107" s="224" t="s">
        <v>307</v>
      </c>
      <c r="BC107" s="222" t="s">
        <v>15</v>
      </c>
      <c r="BD107" s="225">
        <f>PSD_S1311!BD107</f>
        <v>108.9</v>
      </c>
      <c r="BE107" s="224" t="s">
        <v>307</v>
      </c>
      <c r="BF107" s="222" t="s">
        <v>15</v>
      </c>
      <c r="BG107" s="221" t="s">
        <v>321</v>
      </c>
      <c r="BH107" s="148" t="s">
        <v>36</v>
      </c>
      <c r="BI107" s="222" t="s">
        <v>15</v>
      </c>
      <c r="BJ107" s="221">
        <f t="shared" ref="BJ107:BJ159" si="3">BP107+BS107+BV107</f>
        <v>201378.1</v>
      </c>
      <c r="BK107" s="224" t="s">
        <v>307</v>
      </c>
      <c r="BL107" s="222" t="s">
        <v>15</v>
      </c>
      <c r="BM107" s="221">
        <v>0</v>
      </c>
      <c r="BN107" s="224" t="s">
        <v>307</v>
      </c>
      <c r="BO107" s="222" t="s">
        <v>15</v>
      </c>
      <c r="BP107" s="221">
        <f t="shared" ref="BP107:BP159" si="4">E107+Z107+AU107</f>
        <v>13134.699999999999</v>
      </c>
      <c r="BQ107" s="224" t="s">
        <v>307</v>
      </c>
      <c r="BR107" s="222" t="s">
        <v>15</v>
      </c>
      <c r="BS107" s="221">
        <f t="shared" ref="BS107:BS154" si="5">H107+AC107+AX107</f>
        <v>121633.4</v>
      </c>
      <c r="BT107" s="224" t="s">
        <v>307</v>
      </c>
      <c r="BU107" s="222" t="s">
        <v>15</v>
      </c>
      <c r="BV107" s="221">
        <f t="shared" ref="BV107:BV153" si="6">K107+AF107+BA107</f>
        <v>66610</v>
      </c>
      <c r="BW107" s="224" t="s">
        <v>307</v>
      </c>
      <c r="BX107" s="222" t="s">
        <v>15</v>
      </c>
      <c r="BY107" s="225">
        <f>PSD_S1311!BY107</f>
        <v>108.9</v>
      </c>
      <c r="BZ107" s="224" t="s">
        <v>307</v>
      </c>
      <c r="CA107" s="222" t="s">
        <v>15</v>
      </c>
      <c r="CB107" s="221">
        <f>PSD_S1311!CB107</f>
        <v>24983.84</v>
      </c>
      <c r="CC107" s="224" t="s">
        <v>307</v>
      </c>
      <c r="CD107" s="222" t="s">
        <v>15</v>
      </c>
      <c r="CE107" s="221">
        <v>120662.9</v>
      </c>
      <c r="CF107" s="224" t="s">
        <v>307</v>
      </c>
      <c r="CG107" s="222" t="s">
        <v>15</v>
      </c>
      <c r="CH107" s="221">
        <v>105897.23999999999</v>
      </c>
      <c r="CI107" s="224" t="s">
        <v>307</v>
      </c>
      <c r="CJ107" s="222" t="s">
        <v>15</v>
      </c>
      <c r="CK107" s="221">
        <v>131766.98999999996</v>
      </c>
      <c r="CL107" s="224" t="s">
        <v>307</v>
      </c>
      <c r="CM107" s="222" t="s">
        <v>15</v>
      </c>
      <c r="CN107" s="221">
        <v>94793.15</v>
      </c>
      <c r="CO107" s="224" t="s">
        <v>307</v>
      </c>
      <c r="CP107" s="222" t="s">
        <v>15</v>
      </c>
      <c r="CQ107" s="221">
        <f>PSD_S1311!CQ107</f>
        <v>125654.81</v>
      </c>
      <c r="CR107" s="83" t="s">
        <v>307</v>
      </c>
      <c r="CS107" s="84" t="s">
        <v>15</v>
      </c>
    </row>
    <row r="108" spans="1:97" ht="12" customHeight="1" x14ac:dyDescent="0.2">
      <c r="A108" s="81" t="s">
        <v>291</v>
      </c>
      <c r="B108" s="225">
        <f t="shared" si="0"/>
        <v>40288.400000000001</v>
      </c>
      <c r="C108" s="224" t="s">
        <v>307</v>
      </c>
      <c r="D108" s="222" t="s">
        <v>15</v>
      </c>
      <c r="E108" s="225">
        <f>4205.7+9161.7</f>
        <v>13367.400000000001</v>
      </c>
      <c r="F108" s="224" t="s">
        <v>307</v>
      </c>
      <c r="G108" s="222" t="s">
        <v>15</v>
      </c>
      <c r="H108" s="221">
        <v>26921</v>
      </c>
      <c r="I108" s="224" t="s">
        <v>307</v>
      </c>
      <c r="J108" s="222" t="s">
        <v>15</v>
      </c>
      <c r="K108" s="221">
        <v>0</v>
      </c>
      <c r="L108" s="224" t="s">
        <v>307</v>
      </c>
      <c r="M108" s="222" t="s">
        <v>15</v>
      </c>
      <c r="N108" s="221" t="s">
        <v>321</v>
      </c>
      <c r="O108" s="148" t="s">
        <v>36</v>
      </c>
      <c r="P108" s="222" t="s">
        <v>15</v>
      </c>
      <c r="Q108" s="221">
        <f>PSD_S1311!Q108</f>
        <v>26093.4</v>
      </c>
      <c r="R108" s="224" t="s">
        <v>307</v>
      </c>
      <c r="S108" s="222" t="s">
        <v>15</v>
      </c>
      <c r="T108" s="221">
        <f t="shared" si="1"/>
        <v>159846.29999999999</v>
      </c>
      <c r="U108" s="224" t="s">
        <v>307</v>
      </c>
      <c r="V108" s="222" t="s">
        <v>15</v>
      </c>
      <c r="W108" s="221">
        <f t="shared" ref="W108:W159" si="7">Z108+AC108+AF108+AI108</f>
        <v>23418.13</v>
      </c>
      <c r="X108" s="224" t="s">
        <v>307</v>
      </c>
      <c r="Y108" s="222" t="s">
        <v>15</v>
      </c>
      <c r="Z108" s="221">
        <v>0</v>
      </c>
      <c r="AA108" s="224" t="s">
        <v>307</v>
      </c>
      <c r="AB108" s="222" t="s">
        <v>15</v>
      </c>
      <c r="AC108" s="221">
        <v>15922.33</v>
      </c>
      <c r="AD108" s="224" t="s">
        <v>307</v>
      </c>
      <c r="AE108" s="222" t="s">
        <v>15</v>
      </c>
      <c r="AF108" s="221">
        <v>7495.8</v>
      </c>
      <c r="AG108" s="224" t="s">
        <v>307</v>
      </c>
      <c r="AH108" s="222" t="s">
        <v>15</v>
      </c>
      <c r="AI108" s="221">
        <v>0</v>
      </c>
      <c r="AJ108" s="224" t="s">
        <v>307</v>
      </c>
      <c r="AK108" s="222" t="s">
        <v>15</v>
      </c>
      <c r="AL108" s="221" t="s">
        <v>321</v>
      </c>
      <c r="AM108" s="224" t="s">
        <v>307</v>
      </c>
      <c r="AN108" s="222" t="s">
        <v>15</v>
      </c>
      <c r="AO108" s="225">
        <f t="shared" si="2"/>
        <v>136428.16999999998</v>
      </c>
      <c r="AP108" s="224" t="s">
        <v>307</v>
      </c>
      <c r="AQ108" s="222" t="s">
        <v>15</v>
      </c>
      <c r="AR108" s="221" t="s">
        <v>321</v>
      </c>
      <c r="AS108" s="148" t="s">
        <v>36</v>
      </c>
      <c r="AT108" s="222" t="s">
        <v>15</v>
      </c>
      <c r="AU108" s="221">
        <v>0</v>
      </c>
      <c r="AV108" s="224" t="s">
        <v>307</v>
      </c>
      <c r="AW108" s="222" t="s">
        <v>15</v>
      </c>
      <c r="AX108" s="221">
        <v>76957.47</v>
      </c>
      <c r="AY108" s="224" t="s">
        <v>307</v>
      </c>
      <c r="AZ108" s="222" t="s">
        <v>15</v>
      </c>
      <c r="BA108" s="221">
        <v>59470.7</v>
      </c>
      <c r="BB108" s="224" t="s">
        <v>307</v>
      </c>
      <c r="BC108" s="222" t="s">
        <v>15</v>
      </c>
      <c r="BD108" s="225">
        <f>PSD_S1311!BD108</f>
        <v>118.69</v>
      </c>
      <c r="BE108" s="224" t="s">
        <v>307</v>
      </c>
      <c r="BF108" s="222" t="s">
        <v>15</v>
      </c>
      <c r="BG108" s="221" t="s">
        <v>321</v>
      </c>
      <c r="BH108" s="148" t="s">
        <v>36</v>
      </c>
      <c r="BI108" s="222" t="s">
        <v>15</v>
      </c>
      <c r="BJ108" s="221">
        <f t="shared" si="3"/>
        <v>200134.7</v>
      </c>
      <c r="BK108" s="224" t="s">
        <v>307</v>
      </c>
      <c r="BL108" s="222" t="s">
        <v>15</v>
      </c>
      <c r="BM108" s="221">
        <v>0</v>
      </c>
      <c r="BN108" s="224" t="s">
        <v>307</v>
      </c>
      <c r="BO108" s="222" t="s">
        <v>15</v>
      </c>
      <c r="BP108" s="221">
        <f t="shared" si="4"/>
        <v>13367.400000000001</v>
      </c>
      <c r="BQ108" s="224" t="s">
        <v>307</v>
      </c>
      <c r="BR108" s="222" t="s">
        <v>15</v>
      </c>
      <c r="BS108" s="221">
        <f t="shared" si="5"/>
        <v>119800.8</v>
      </c>
      <c r="BT108" s="224" t="s">
        <v>307</v>
      </c>
      <c r="BU108" s="222" t="s">
        <v>15</v>
      </c>
      <c r="BV108" s="221">
        <f t="shared" si="6"/>
        <v>66966.5</v>
      </c>
      <c r="BW108" s="224" t="s">
        <v>307</v>
      </c>
      <c r="BX108" s="222" t="s">
        <v>15</v>
      </c>
      <c r="BY108" s="225">
        <f>PSD_S1311!BY108</f>
        <v>118.69</v>
      </c>
      <c r="BZ108" s="224" t="s">
        <v>307</v>
      </c>
      <c r="CA108" s="222" t="s">
        <v>15</v>
      </c>
      <c r="CB108" s="221">
        <f>PSD_S1311!CB108</f>
        <v>26093.4</v>
      </c>
      <c r="CC108" s="224" t="s">
        <v>307</v>
      </c>
      <c r="CD108" s="222" t="s">
        <v>15</v>
      </c>
      <c r="CE108" s="221">
        <v>115630.68</v>
      </c>
      <c r="CF108" s="224" t="s">
        <v>307</v>
      </c>
      <c r="CG108" s="222" t="s">
        <v>15</v>
      </c>
      <c r="CH108" s="221">
        <v>110805.41</v>
      </c>
      <c r="CI108" s="224" t="s">
        <v>307</v>
      </c>
      <c r="CJ108" s="222" t="s">
        <v>15</v>
      </c>
      <c r="CK108" s="221">
        <v>128782.48999999999</v>
      </c>
      <c r="CL108" s="224" t="s">
        <v>307</v>
      </c>
      <c r="CM108" s="222" t="s">
        <v>15</v>
      </c>
      <c r="CN108" s="221">
        <v>97653.6</v>
      </c>
      <c r="CO108" s="224" t="s">
        <v>307</v>
      </c>
      <c r="CP108" s="222" t="s">
        <v>15</v>
      </c>
      <c r="CQ108" s="221">
        <f>PSD_S1311!CQ108</f>
        <v>129819.42</v>
      </c>
      <c r="CR108" s="83" t="s">
        <v>307</v>
      </c>
      <c r="CS108" s="84" t="s">
        <v>15</v>
      </c>
    </row>
    <row r="109" spans="1:97" ht="12" customHeight="1" x14ac:dyDescent="0.2">
      <c r="A109" s="81" t="s">
        <v>292</v>
      </c>
      <c r="B109" s="225">
        <f t="shared" si="0"/>
        <v>41093.600000000006</v>
      </c>
      <c r="C109" s="224" t="s">
        <v>307</v>
      </c>
      <c r="D109" s="222" t="s">
        <v>15</v>
      </c>
      <c r="E109" s="225">
        <f>4987.2+7680.5</f>
        <v>12667.7</v>
      </c>
      <c r="F109" s="224" t="s">
        <v>307</v>
      </c>
      <c r="G109" s="222" t="s">
        <v>15</v>
      </c>
      <c r="H109" s="221">
        <v>28425.9</v>
      </c>
      <c r="I109" s="224" t="s">
        <v>307</v>
      </c>
      <c r="J109" s="222" t="s">
        <v>15</v>
      </c>
      <c r="K109" s="221">
        <v>0</v>
      </c>
      <c r="L109" s="224" t="s">
        <v>307</v>
      </c>
      <c r="M109" s="222" t="s">
        <v>15</v>
      </c>
      <c r="N109" s="221" t="s">
        <v>321</v>
      </c>
      <c r="O109" s="148" t="s">
        <v>36</v>
      </c>
      <c r="P109" s="222" t="s">
        <v>15</v>
      </c>
      <c r="Q109" s="221">
        <f>PSD_S1311!Q109</f>
        <v>29834.81</v>
      </c>
      <c r="R109" s="224" t="s">
        <v>307</v>
      </c>
      <c r="S109" s="222" t="s">
        <v>15</v>
      </c>
      <c r="T109" s="221">
        <f t="shared" si="1"/>
        <v>170063.9</v>
      </c>
      <c r="U109" s="224" t="s">
        <v>307</v>
      </c>
      <c r="V109" s="222" t="s">
        <v>15</v>
      </c>
      <c r="W109" s="221">
        <f t="shared" si="7"/>
        <v>27613.599999999999</v>
      </c>
      <c r="X109" s="224" t="s">
        <v>307</v>
      </c>
      <c r="Y109" s="222" t="s">
        <v>15</v>
      </c>
      <c r="Z109" s="221">
        <v>0</v>
      </c>
      <c r="AA109" s="224" t="s">
        <v>307</v>
      </c>
      <c r="AB109" s="222" t="s">
        <v>15</v>
      </c>
      <c r="AC109" s="221">
        <v>19708.8</v>
      </c>
      <c r="AD109" s="224" t="s">
        <v>307</v>
      </c>
      <c r="AE109" s="222" t="s">
        <v>15</v>
      </c>
      <c r="AF109" s="221">
        <v>7904.8</v>
      </c>
      <c r="AG109" s="224" t="s">
        <v>307</v>
      </c>
      <c r="AH109" s="222" t="s">
        <v>15</v>
      </c>
      <c r="AI109" s="221">
        <v>0</v>
      </c>
      <c r="AJ109" s="224" t="s">
        <v>307</v>
      </c>
      <c r="AK109" s="222" t="s">
        <v>15</v>
      </c>
      <c r="AL109" s="221" t="s">
        <v>321</v>
      </c>
      <c r="AM109" s="224" t="s">
        <v>307</v>
      </c>
      <c r="AN109" s="222" t="s">
        <v>15</v>
      </c>
      <c r="AO109" s="225">
        <f t="shared" si="2"/>
        <v>142450.29999999999</v>
      </c>
      <c r="AP109" s="224" t="s">
        <v>307</v>
      </c>
      <c r="AQ109" s="222" t="s">
        <v>15</v>
      </c>
      <c r="AR109" s="221" t="s">
        <v>321</v>
      </c>
      <c r="AS109" s="148" t="s">
        <v>36</v>
      </c>
      <c r="AT109" s="222" t="s">
        <v>15</v>
      </c>
      <c r="AU109" s="221">
        <v>0</v>
      </c>
      <c r="AV109" s="224" t="s">
        <v>307</v>
      </c>
      <c r="AW109" s="222" t="s">
        <v>15</v>
      </c>
      <c r="AX109" s="221">
        <v>85134.2</v>
      </c>
      <c r="AY109" s="224" t="s">
        <v>307</v>
      </c>
      <c r="AZ109" s="222" t="s">
        <v>15</v>
      </c>
      <c r="BA109" s="221">
        <v>57316.1</v>
      </c>
      <c r="BB109" s="224" t="s">
        <v>307</v>
      </c>
      <c r="BC109" s="222" t="s">
        <v>15</v>
      </c>
      <c r="BD109" s="225">
        <f>PSD_S1311!BD109</f>
        <v>128.49</v>
      </c>
      <c r="BE109" s="224" t="s">
        <v>307</v>
      </c>
      <c r="BF109" s="222" t="s">
        <v>15</v>
      </c>
      <c r="BG109" s="221" t="s">
        <v>321</v>
      </c>
      <c r="BH109" s="148" t="s">
        <v>36</v>
      </c>
      <c r="BI109" s="222" t="s">
        <v>15</v>
      </c>
      <c r="BJ109" s="221">
        <f t="shared" si="3"/>
        <v>211157.5</v>
      </c>
      <c r="BK109" s="224" t="s">
        <v>307</v>
      </c>
      <c r="BL109" s="222" t="s">
        <v>15</v>
      </c>
      <c r="BM109" s="221">
        <v>0</v>
      </c>
      <c r="BN109" s="224" t="s">
        <v>307</v>
      </c>
      <c r="BO109" s="222" t="s">
        <v>15</v>
      </c>
      <c r="BP109" s="221">
        <f t="shared" si="4"/>
        <v>12667.7</v>
      </c>
      <c r="BQ109" s="224" t="s">
        <v>307</v>
      </c>
      <c r="BR109" s="222" t="s">
        <v>15</v>
      </c>
      <c r="BS109" s="221">
        <f t="shared" si="5"/>
        <v>133268.9</v>
      </c>
      <c r="BT109" s="224" t="s">
        <v>307</v>
      </c>
      <c r="BU109" s="222" t="s">
        <v>15</v>
      </c>
      <c r="BV109" s="221">
        <f t="shared" si="6"/>
        <v>65220.9</v>
      </c>
      <c r="BW109" s="224" t="s">
        <v>307</v>
      </c>
      <c r="BX109" s="222" t="s">
        <v>15</v>
      </c>
      <c r="BY109" s="225">
        <f>PSD_S1311!BY109</f>
        <v>128.49</v>
      </c>
      <c r="BZ109" s="224" t="s">
        <v>307</v>
      </c>
      <c r="CA109" s="222" t="s">
        <v>15</v>
      </c>
      <c r="CB109" s="221">
        <f>PSD_S1311!CB109</f>
        <v>29834.81</v>
      </c>
      <c r="CC109" s="224" t="s">
        <v>307</v>
      </c>
      <c r="CD109" s="222" t="s">
        <v>15</v>
      </c>
      <c r="CE109" s="221">
        <v>125910.98</v>
      </c>
      <c r="CF109" s="224" t="s">
        <v>307</v>
      </c>
      <c r="CG109" s="222" t="s">
        <v>15</v>
      </c>
      <c r="CH109" s="221">
        <v>114414.3</v>
      </c>
      <c r="CI109" s="224" t="s">
        <v>307</v>
      </c>
      <c r="CJ109" s="222" t="s">
        <v>15</v>
      </c>
      <c r="CK109" s="221">
        <v>135414.38</v>
      </c>
      <c r="CL109" s="224" t="s">
        <v>307</v>
      </c>
      <c r="CM109" s="222" t="s">
        <v>15</v>
      </c>
      <c r="CN109" s="221">
        <v>104910.9</v>
      </c>
      <c r="CO109" s="224" t="s">
        <v>307</v>
      </c>
      <c r="CP109" s="222" t="s">
        <v>15</v>
      </c>
      <c r="CQ109" s="221">
        <f>PSD_S1311!CQ109</f>
        <v>140308.22</v>
      </c>
      <c r="CR109" s="83" t="s">
        <v>307</v>
      </c>
      <c r="CS109" s="84" t="s">
        <v>15</v>
      </c>
    </row>
    <row r="110" spans="1:97" ht="12" customHeight="1" x14ac:dyDescent="0.2">
      <c r="A110" s="81" t="s">
        <v>293</v>
      </c>
      <c r="B110" s="225">
        <f t="shared" si="0"/>
        <v>34770.9</v>
      </c>
      <c r="C110" s="224" t="s">
        <v>307</v>
      </c>
      <c r="D110" s="222" t="s">
        <v>15</v>
      </c>
      <c r="E110" s="225">
        <f>3892.9+10834.2</f>
        <v>14727.1</v>
      </c>
      <c r="F110" s="224" t="s">
        <v>307</v>
      </c>
      <c r="G110" s="222" t="s">
        <v>15</v>
      </c>
      <c r="H110" s="221">
        <v>20043.8</v>
      </c>
      <c r="I110" s="224" t="s">
        <v>307</v>
      </c>
      <c r="J110" s="222" t="s">
        <v>15</v>
      </c>
      <c r="K110" s="221">
        <v>0</v>
      </c>
      <c r="L110" s="224" t="s">
        <v>307</v>
      </c>
      <c r="M110" s="222" t="s">
        <v>15</v>
      </c>
      <c r="N110" s="221" t="s">
        <v>321</v>
      </c>
      <c r="O110" s="148" t="s">
        <v>36</v>
      </c>
      <c r="P110" s="222" t="s">
        <v>15</v>
      </c>
      <c r="Q110" s="221">
        <f>PSD_S1311!Q110</f>
        <v>25225.61</v>
      </c>
      <c r="R110" s="224" t="s">
        <v>307</v>
      </c>
      <c r="S110" s="222" t="s">
        <v>15</v>
      </c>
      <c r="T110" s="221">
        <f t="shared" si="1"/>
        <v>187429</v>
      </c>
      <c r="U110" s="224" t="s">
        <v>307</v>
      </c>
      <c r="V110" s="222" t="s">
        <v>15</v>
      </c>
      <c r="W110" s="221">
        <f t="shared" si="7"/>
        <v>29896.600000000002</v>
      </c>
      <c r="X110" s="224" t="s">
        <v>307</v>
      </c>
      <c r="Y110" s="222" t="s">
        <v>15</v>
      </c>
      <c r="Z110" s="221">
        <v>0</v>
      </c>
      <c r="AA110" s="224" t="s">
        <v>307</v>
      </c>
      <c r="AB110" s="222" t="s">
        <v>15</v>
      </c>
      <c r="AC110" s="221">
        <v>21332.9</v>
      </c>
      <c r="AD110" s="224" t="s">
        <v>307</v>
      </c>
      <c r="AE110" s="222" t="s">
        <v>15</v>
      </c>
      <c r="AF110" s="221">
        <v>8563.7000000000007</v>
      </c>
      <c r="AG110" s="224" t="s">
        <v>307</v>
      </c>
      <c r="AH110" s="222" t="s">
        <v>15</v>
      </c>
      <c r="AI110" s="221">
        <v>0</v>
      </c>
      <c r="AJ110" s="224" t="s">
        <v>307</v>
      </c>
      <c r="AK110" s="222" t="s">
        <v>15</v>
      </c>
      <c r="AL110" s="221" t="s">
        <v>321</v>
      </c>
      <c r="AM110" s="224" t="s">
        <v>307</v>
      </c>
      <c r="AN110" s="222" t="s">
        <v>15</v>
      </c>
      <c r="AO110" s="225">
        <f t="shared" si="2"/>
        <v>157532.4</v>
      </c>
      <c r="AP110" s="224" t="s">
        <v>307</v>
      </c>
      <c r="AQ110" s="222" t="s">
        <v>15</v>
      </c>
      <c r="AR110" s="221" t="s">
        <v>321</v>
      </c>
      <c r="AS110" s="148" t="s">
        <v>36</v>
      </c>
      <c r="AT110" s="222" t="s">
        <v>15</v>
      </c>
      <c r="AU110" s="221">
        <v>0</v>
      </c>
      <c r="AV110" s="224" t="s">
        <v>307</v>
      </c>
      <c r="AW110" s="222" t="s">
        <v>15</v>
      </c>
      <c r="AX110" s="221">
        <v>102258.79999999999</v>
      </c>
      <c r="AY110" s="224" t="s">
        <v>307</v>
      </c>
      <c r="AZ110" s="222" t="s">
        <v>15</v>
      </c>
      <c r="BA110" s="221">
        <v>55273.600000000006</v>
      </c>
      <c r="BB110" s="224" t="s">
        <v>307</v>
      </c>
      <c r="BC110" s="222" t="s">
        <v>15</v>
      </c>
      <c r="BD110" s="225">
        <f>PSD_S1311!BD110</f>
        <v>137.41</v>
      </c>
      <c r="BE110" s="224" t="s">
        <v>307</v>
      </c>
      <c r="BF110" s="222" t="s">
        <v>15</v>
      </c>
      <c r="BG110" s="221" t="s">
        <v>321</v>
      </c>
      <c r="BH110" s="148" t="s">
        <v>36</v>
      </c>
      <c r="BI110" s="222" t="s">
        <v>15</v>
      </c>
      <c r="BJ110" s="221">
        <f t="shared" si="3"/>
        <v>222199.90000000002</v>
      </c>
      <c r="BK110" s="224" t="s">
        <v>307</v>
      </c>
      <c r="BL110" s="222" t="s">
        <v>15</v>
      </c>
      <c r="BM110" s="221">
        <v>0</v>
      </c>
      <c r="BN110" s="224" t="s">
        <v>307</v>
      </c>
      <c r="BO110" s="222" t="s">
        <v>15</v>
      </c>
      <c r="BP110" s="221">
        <f t="shared" si="4"/>
        <v>14727.1</v>
      </c>
      <c r="BQ110" s="224" t="s">
        <v>307</v>
      </c>
      <c r="BR110" s="222" t="s">
        <v>15</v>
      </c>
      <c r="BS110" s="221">
        <f t="shared" si="5"/>
        <v>143635.5</v>
      </c>
      <c r="BT110" s="224" t="s">
        <v>307</v>
      </c>
      <c r="BU110" s="222" t="s">
        <v>15</v>
      </c>
      <c r="BV110" s="221">
        <f t="shared" si="6"/>
        <v>63837.3</v>
      </c>
      <c r="BW110" s="224" t="s">
        <v>307</v>
      </c>
      <c r="BX110" s="222" t="s">
        <v>15</v>
      </c>
      <c r="BY110" s="225">
        <f>PSD_S1311!BY110</f>
        <v>137.41</v>
      </c>
      <c r="BZ110" s="224" t="s">
        <v>307</v>
      </c>
      <c r="CA110" s="222" t="s">
        <v>15</v>
      </c>
      <c r="CB110" s="221">
        <f>PSD_S1311!CB110</f>
        <v>25225.61</v>
      </c>
      <c r="CC110" s="224" t="s">
        <v>307</v>
      </c>
      <c r="CD110" s="222" t="s">
        <v>15</v>
      </c>
      <c r="CE110" s="221">
        <v>128379.26000000002</v>
      </c>
      <c r="CF110" s="224" t="s">
        <v>307</v>
      </c>
      <c r="CG110" s="222" t="s">
        <v>15</v>
      </c>
      <c r="CH110" s="221">
        <v>118407.89999999995</v>
      </c>
      <c r="CI110" s="224" t="s">
        <v>307</v>
      </c>
      <c r="CJ110" s="222" t="s">
        <v>15</v>
      </c>
      <c r="CK110" s="221">
        <v>127513.26000000002</v>
      </c>
      <c r="CL110" s="224" t="s">
        <v>307</v>
      </c>
      <c r="CM110" s="222" t="s">
        <v>15</v>
      </c>
      <c r="CN110" s="221">
        <v>119273.9</v>
      </c>
      <c r="CO110" s="224" t="s">
        <v>307</v>
      </c>
      <c r="CP110" s="222" t="s">
        <v>15</v>
      </c>
      <c r="CQ110" s="221">
        <f>PSD_S1311!CQ110</f>
        <v>146937.42000000001</v>
      </c>
      <c r="CR110" s="83" t="s">
        <v>307</v>
      </c>
      <c r="CS110" s="84" t="s">
        <v>15</v>
      </c>
    </row>
    <row r="111" spans="1:97" ht="12" customHeight="1" x14ac:dyDescent="0.2">
      <c r="A111" s="81" t="s">
        <v>294</v>
      </c>
      <c r="B111" s="225">
        <f t="shared" si="0"/>
        <v>28922.799999999999</v>
      </c>
      <c r="C111" s="224" t="s">
        <v>307</v>
      </c>
      <c r="D111" s="222" t="s">
        <v>15</v>
      </c>
      <c r="E111" s="225">
        <f>4225.3+10712</f>
        <v>14937.3</v>
      </c>
      <c r="F111" s="224" t="s">
        <v>307</v>
      </c>
      <c r="G111" s="222" t="s">
        <v>15</v>
      </c>
      <c r="H111" s="221">
        <v>13985.5</v>
      </c>
      <c r="I111" s="224" t="s">
        <v>307</v>
      </c>
      <c r="J111" s="222" t="s">
        <v>15</v>
      </c>
      <c r="K111" s="221">
        <v>0</v>
      </c>
      <c r="L111" s="224" t="s">
        <v>307</v>
      </c>
      <c r="M111" s="222" t="s">
        <v>15</v>
      </c>
      <c r="N111" s="221" t="s">
        <v>321</v>
      </c>
      <c r="O111" s="148" t="s">
        <v>36</v>
      </c>
      <c r="P111" s="222" t="s">
        <v>15</v>
      </c>
      <c r="Q111" s="221">
        <f>PSD_S1311!Q111</f>
        <v>29759.31</v>
      </c>
      <c r="R111" s="224" t="s">
        <v>307</v>
      </c>
      <c r="S111" s="222" t="s">
        <v>15</v>
      </c>
      <c r="T111" s="221">
        <f t="shared" si="1"/>
        <v>196811.7</v>
      </c>
      <c r="U111" s="224" t="s">
        <v>307</v>
      </c>
      <c r="V111" s="222" t="s">
        <v>15</v>
      </c>
      <c r="W111" s="221">
        <f t="shared" si="7"/>
        <v>40551.24</v>
      </c>
      <c r="X111" s="224" t="s">
        <v>307</v>
      </c>
      <c r="Y111" s="222" t="s">
        <v>15</v>
      </c>
      <c r="Z111" s="221">
        <v>0</v>
      </c>
      <c r="AA111" s="224" t="s">
        <v>307</v>
      </c>
      <c r="AB111" s="222" t="s">
        <v>15</v>
      </c>
      <c r="AC111" s="221">
        <v>31978.44</v>
      </c>
      <c r="AD111" s="224" t="s">
        <v>307</v>
      </c>
      <c r="AE111" s="222" t="s">
        <v>15</v>
      </c>
      <c r="AF111" s="221">
        <v>8572.7999999999993</v>
      </c>
      <c r="AG111" s="224" t="s">
        <v>307</v>
      </c>
      <c r="AH111" s="222" t="s">
        <v>15</v>
      </c>
      <c r="AI111" s="221">
        <v>0</v>
      </c>
      <c r="AJ111" s="224" t="s">
        <v>307</v>
      </c>
      <c r="AK111" s="222" t="s">
        <v>15</v>
      </c>
      <c r="AL111" s="221" t="s">
        <v>321</v>
      </c>
      <c r="AM111" s="224" t="s">
        <v>307</v>
      </c>
      <c r="AN111" s="222" t="s">
        <v>15</v>
      </c>
      <c r="AO111" s="225">
        <f t="shared" si="2"/>
        <v>156260.46000000002</v>
      </c>
      <c r="AP111" s="224" t="s">
        <v>307</v>
      </c>
      <c r="AQ111" s="222" t="s">
        <v>15</v>
      </c>
      <c r="AR111" s="221" t="s">
        <v>321</v>
      </c>
      <c r="AS111" s="148" t="s">
        <v>36</v>
      </c>
      <c r="AT111" s="222" t="s">
        <v>15</v>
      </c>
      <c r="AU111" s="221">
        <v>0</v>
      </c>
      <c r="AV111" s="224" t="s">
        <v>307</v>
      </c>
      <c r="AW111" s="222" t="s">
        <v>15</v>
      </c>
      <c r="AX111" s="221">
        <v>101620.26000000001</v>
      </c>
      <c r="AY111" s="224" t="s">
        <v>307</v>
      </c>
      <c r="AZ111" s="222" t="s">
        <v>15</v>
      </c>
      <c r="BA111" s="221">
        <v>54640.2</v>
      </c>
      <c r="BB111" s="224" t="s">
        <v>307</v>
      </c>
      <c r="BC111" s="222" t="s">
        <v>15</v>
      </c>
      <c r="BD111" s="225">
        <f>PSD_S1311!BD111</f>
        <v>146.33000000000001</v>
      </c>
      <c r="BE111" s="224" t="s">
        <v>307</v>
      </c>
      <c r="BF111" s="222" t="s">
        <v>15</v>
      </c>
      <c r="BG111" s="221" t="s">
        <v>321</v>
      </c>
      <c r="BH111" s="148" t="s">
        <v>36</v>
      </c>
      <c r="BI111" s="222" t="s">
        <v>15</v>
      </c>
      <c r="BJ111" s="221">
        <f t="shared" si="3"/>
        <v>225734.5</v>
      </c>
      <c r="BK111" s="224" t="s">
        <v>307</v>
      </c>
      <c r="BL111" s="222" t="s">
        <v>15</v>
      </c>
      <c r="BM111" s="221">
        <v>0</v>
      </c>
      <c r="BN111" s="224" t="s">
        <v>307</v>
      </c>
      <c r="BO111" s="222" t="s">
        <v>15</v>
      </c>
      <c r="BP111" s="221">
        <f t="shared" si="4"/>
        <v>14937.3</v>
      </c>
      <c r="BQ111" s="224" t="s">
        <v>307</v>
      </c>
      <c r="BR111" s="222" t="s">
        <v>15</v>
      </c>
      <c r="BS111" s="221">
        <f t="shared" si="5"/>
        <v>147584.20000000001</v>
      </c>
      <c r="BT111" s="224" t="s">
        <v>307</v>
      </c>
      <c r="BU111" s="222" t="s">
        <v>15</v>
      </c>
      <c r="BV111" s="221">
        <f t="shared" si="6"/>
        <v>63213</v>
      </c>
      <c r="BW111" s="224" t="s">
        <v>307</v>
      </c>
      <c r="BX111" s="222" t="s">
        <v>15</v>
      </c>
      <c r="BY111" s="225">
        <f>PSD_S1311!BY111</f>
        <v>146.33000000000001</v>
      </c>
      <c r="BZ111" s="224" t="s">
        <v>307</v>
      </c>
      <c r="CA111" s="222" t="s">
        <v>15</v>
      </c>
      <c r="CB111" s="221">
        <f>PSD_S1311!CB111</f>
        <v>29759.31</v>
      </c>
      <c r="CC111" s="224" t="s">
        <v>307</v>
      </c>
      <c r="CD111" s="222" t="s">
        <v>15</v>
      </c>
      <c r="CE111" s="221">
        <v>127896.73</v>
      </c>
      <c r="CF111" s="224" t="s">
        <v>307</v>
      </c>
      <c r="CG111" s="222" t="s">
        <v>15</v>
      </c>
      <c r="CH111" s="221">
        <v>126987.4</v>
      </c>
      <c r="CI111" s="224" t="s">
        <v>307</v>
      </c>
      <c r="CJ111" s="222" t="s">
        <v>15</v>
      </c>
      <c r="CK111" s="221">
        <v>133127.03</v>
      </c>
      <c r="CL111" s="224" t="s">
        <v>307</v>
      </c>
      <c r="CM111" s="222" t="s">
        <v>15</v>
      </c>
      <c r="CN111" s="221">
        <v>121757.15</v>
      </c>
      <c r="CO111" s="224" t="s">
        <v>307</v>
      </c>
      <c r="CP111" s="222" t="s">
        <v>15</v>
      </c>
      <c r="CQ111" s="221">
        <f>PSD_S1311!CQ111</f>
        <v>150425.68</v>
      </c>
      <c r="CR111" s="83" t="s">
        <v>307</v>
      </c>
      <c r="CS111" s="84" t="s">
        <v>15</v>
      </c>
    </row>
    <row r="112" spans="1:97" ht="12" customHeight="1" x14ac:dyDescent="0.2">
      <c r="A112" s="81" t="s">
        <v>295</v>
      </c>
      <c r="B112" s="225">
        <f t="shared" si="0"/>
        <v>26471.599999999999</v>
      </c>
      <c r="C112" s="224" t="s">
        <v>307</v>
      </c>
      <c r="D112" s="222" t="s">
        <v>15</v>
      </c>
      <c r="E112" s="225">
        <f>4337.9+10484</f>
        <v>14821.9</v>
      </c>
      <c r="F112" s="224" t="s">
        <v>307</v>
      </c>
      <c r="G112" s="222" t="s">
        <v>15</v>
      </c>
      <c r="H112" s="221">
        <v>11649.7</v>
      </c>
      <c r="I112" s="224" t="s">
        <v>307</v>
      </c>
      <c r="J112" s="222" t="s">
        <v>15</v>
      </c>
      <c r="K112" s="221">
        <v>0</v>
      </c>
      <c r="L112" s="224" t="s">
        <v>307</v>
      </c>
      <c r="M112" s="222" t="s">
        <v>15</v>
      </c>
      <c r="N112" s="221" t="s">
        <v>321</v>
      </c>
      <c r="O112" s="148" t="s">
        <v>36</v>
      </c>
      <c r="P112" s="222" t="s">
        <v>15</v>
      </c>
      <c r="Q112" s="221">
        <f>PSD_S1311!Q112</f>
        <v>31528.58</v>
      </c>
      <c r="R112" s="224" t="s">
        <v>307</v>
      </c>
      <c r="S112" s="222" t="s">
        <v>15</v>
      </c>
      <c r="T112" s="221">
        <f t="shared" si="1"/>
        <v>204319.59999999998</v>
      </c>
      <c r="U112" s="224" t="s">
        <v>307</v>
      </c>
      <c r="V112" s="222" t="s">
        <v>15</v>
      </c>
      <c r="W112" s="221">
        <f t="shared" si="7"/>
        <v>41116.400000000001</v>
      </c>
      <c r="X112" s="224" t="s">
        <v>307</v>
      </c>
      <c r="Y112" s="222" t="s">
        <v>15</v>
      </c>
      <c r="Z112" s="221">
        <v>0</v>
      </c>
      <c r="AA112" s="224" t="s">
        <v>307</v>
      </c>
      <c r="AB112" s="222" t="s">
        <v>15</v>
      </c>
      <c r="AC112" s="221">
        <v>32649.3</v>
      </c>
      <c r="AD112" s="224" t="s">
        <v>307</v>
      </c>
      <c r="AE112" s="222" t="s">
        <v>15</v>
      </c>
      <c r="AF112" s="221">
        <v>8467.1</v>
      </c>
      <c r="AG112" s="224" t="s">
        <v>307</v>
      </c>
      <c r="AH112" s="222" t="s">
        <v>15</v>
      </c>
      <c r="AI112" s="221">
        <v>0</v>
      </c>
      <c r="AJ112" s="224" t="s">
        <v>307</v>
      </c>
      <c r="AK112" s="222" t="s">
        <v>15</v>
      </c>
      <c r="AL112" s="221" t="s">
        <v>321</v>
      </c>
      <c r="AM112" s="224" t="s">
        <v>307</v>
      </c>
      <c r="AN112" s="222" t="s">
        <v>15</v>
      </c>
      <c r="AO112" s="225">
        <f t="shared" si="2"/>
        <v>163203.19999999998</v>
      </c>
      <c r="AP112" s="224" t="s">
        <v>307</v>
      </c>
      <c r="AQ112" s="222" t="s">
        <v>15</v>
      </c>
      <c r="AR112" s="221" t="s">
        <v>321</v>
      </c>
      <c r="AS112" s="148" t="s">
        <v>36</v>
      </c>
      <c r="AT112" s="222" t="s">
        <v>15</v>
      </c>
      <c r="AU112" s="221">
        <v>0</v>
      </c>
      <c r="AV112" s="224" t="s">
        <v>307</v>
      </c>
      <c r="AW112" s="222" t="s">
        <v>15</v>
      </c>
      <c r="AX112" s="221">
        <v>109216.09999999999</v>
      </c>
      <c r="AY112" s="224" t="s">
        <v>307</v>
      </c>
      <c r="AZ112" s="222" t="s">
        <v>15</v>
      </c>
      <c r="BA112" s="221">
        <v>53987.1</v>
      </c>
      <c r="BB112" s="224" t="s">
        <v>307</v>
      </c>
      <c r="BC112" s="222" t="s">
        <v>15</v>
      </c>
      <c r="BD112" s="225">
        <f>PSD_S1311!BD112</f>
        <v>155.25</v>
      </c>
      <c r="BE112" s="224" t="s">
        <v>307</v>
      </c>
      <c r="BF112" s="222" t="s">
        <v>15</v>
      </c>
      <c r="BG112" s="221" t="s">
        <v>321</v>
      </c>
      <c r="BH112" s="148" t="s">
        <v>36</v>
      </c>
      <c r="BI112" s="222" t="s">
        <v>15</v>
      </c>
      <c r="BJ112" s="221">
        <f t="shared" si="3"/>
        <v>230791.19999999995</v>
      </c>
      <c r="BK112" s="224" t="s">
        <v>307</v>
      </c>
      <c r="BL112" s="222" t="s">
        <v>15</v>
      </c>
      <c r="BM112" s="221">
        <v>0</v>
      </c>
      <c r="BN112" s="224" t="s">
        <v>307</v>
      </c>
      <c r="BO112" s="222" t="s">
        <v>15</v>
      </c>
      <c r="BP112" s="221">
        <f t="shared" si="4"/>
        <v>14821.9</v>
      </c>
      <c r="BQ112" s="224" t="s">
        <v>307</v>
      </c>
      <c r="BR112" s="222" t="s">
        <v>15</v>
      </c>
      <c r="BS112" s="221">
        <f t="shared" si="5"/>
        <v>153515.09999999998</v>
      </c>
      <c r="BT112" s="224" t="s">
        <v>307</v>
      </c>
      <c r="BU112" s="222" t="s">
        <v>15</v>
      </c>
      <c r="BV112" s="221">
        <f t="shared" si="6"/>
        <v>62454.2</v>
      </c>
      <c r="BW112" s="224" t="s">
        <v>307</v>
      </c>
      <c r="BX112" s="222" t="s">
        <v>15</v>
      </c>
      <c r="BY112" s="225">
        <f>PSD_S1311!BY112</f>
        <v>155.25</v>
      </c>
      <c r="BZ112" s="224" t="s">
        <v>307</v>
      </c>
      <c r="CA112" s="222" t="s">
        <v>15</v>
      </c>
      <c r="CB112" s="221">
        <f>PSD_S1311!CB112</f>
        <v>31528.58</v>
      </c>
      <c r="CC112" s="224" t="s">
        <v>307</v>
      </c>
      <c r="CD112" s="222" t="s">
        <v>15</v>
      </c>
      <c r="CE112" s="221">
        <v>129451.38</v>
      </c>
      <c r="CF112" s="224" t="s">
        <v>307</v>
      </c>
      <c r="CG112" s="222" t="s">
        <v>15</v>
      </c>
      <c r="CH112" s="221">
        <v>132287.39000000001</v>
      </c>
      <c r="CI112" s="224" t="s">
        <v>307</v>
      </c>
      <c r="CJ112" s="222" t="s">
        <v>15</v>
      </c>
      <c r="CK112" s="221">
        <v>135210.37</v>
      </c>
      <c r="CL112" s="224" t="s">
        <v>307</v>
      </c>
      <c r="CM112" s="222" t="s">
        <v>15</v>
      </c>
      <c r="CN112" s="221">
        <v>126528.4</v>
      </c>
      <c r="CO112" s="224" t="s">
        <v>307</v>
      </c>
      <c r="CP112" s="222" t="s">
        <v>15</v>
      </c>
      <c r="CQ112" s="221">
        <f>PSD_S1311!CQ112</f>
        <v>158317.1</v>
      </c>
      <c r="CR112" s="83" t="s">
        <v>307</v>
      </c>
      <c r="CS112" s="84" t="s">
        <v>15</v>
      </c>
    </row>
    <row r="113" spans="1:97" ht="12" customHeight="1" x14ac:dyDescent="0.2">
      <c r="A113" s="81" t="s">
        <v>296</v>
      </c>
      <c r="B113" s="225">
        <f t="shared" si="0"/>
        <v>24031.3</v>
      </c>
      <c r="C113" s="224" t="s">
        <v>307</v>
      </c>
      <c r="D113" s="222" t="s">
        <v>15</v>
      </c>
      <c r="E113" s="225">
        <f>4222.3+9400</f>
        <v>13622.3</v>
      </c>
      <c r="F113" s="224" t="s">
        <v>307</v>
      </c>
      <c r="G113" s="222" t="s">
        <v>15</v>
      </c>
      <c r="H113" s="221">
        <v>10409</v>
      </c>
      <c r="I113" s="224" t="s">
        <v>307</v>
      </c>
      <c r="J113" s="222" t="s">
        <v>15</v>
      </c>
      <c r="K113" s="221">
        <v>0</v>
      </c>
      <c r="L113" s="224" t="s">
        <v>307</v>
      </c>
      <c r="M113" s="222" t="s">
        <v>15</v>
      </c>
      <c r="N113" s="221" t="s">
        <v>321</v>
      </c>
      <c r="O113" s="148" t="s">
        <v>36</v>
      </c>
      <c r="P113" s="222" t="s">
        <v>15</v>
      </c>
      <c r="Q113" s="221">
        <f>PSD_S1311!Q113</f>
        <v>34987.32</v>
      </c>
      <c r="R113" s="224" t="s">
        <v>307</v>
      </c>
      <c r="S113" s="222" t="s">
        <v>15</v>
      </c>
      <c r="T113" s="221">
        <f t="shared" si="1"/>
        <v>208303.8</v>
      </c>
      <c r="U113" s="224" t="s">
        <v>307</v>
      </c>
      <c r="V113" s="222" t="s">
        <v>15</v>
      </c>
      <c r="W113" s="221">
        <f t="shared" si="7"/>
        <v>34498.65</v>
      </c>
      <c r="X113" s="224" t="s">
        <v>307</v>
      </c>
      <c r="Y113" s="222" t="s">
        <v>15</v>
      </c>
      <c r="Z113" s="221">
        <v>0</v>
      </c>
      <c r="AA113" s="224" t="s">
        <v>307</v>
      </c>
      <c r="AB113" s="222" t="s">
        <v>15</v>
      </c>
      <c r="AC113" s="221">
        <v>27121.75</v>
      </c>
      <c r="AD113" s="224" t="s">
        <v>307</v>
      </c>
      <c r="AE113" s="222" t="s">
        <v>15</v>
      </c>
      <c r="AF113" s="221">
        <v>7376.9</v>
      </c>
      <c r="AG113" s="224" t="s">
        <v>307</v>
      </c>
      <c r="AH113" s="222" t="s">
        <v>15</v>
      </c>
      <c r="AI113" s="221">
        <v>0</v>
      </c>
      <c r="AJ113" s="224" t="s">
        <v>307</v>
      </c>
      <c r="AK113" s="222" t="s">
        <v>15</v>
      </c>
      <c r="AL113" s="221" t="s">
        <v>321</v>
      </c>
      <c r="AM113" s="224" t="s">
        <v>307</v>
      </c>
      <c r="AN113" s="222" t="s">
        <v>15</v>
      </c>
      <c r="AO113" s="225">
        <f t="shared" si="2"/>
        <v>173805.15</v>
      </c>
      <c r="AP113" s="224" t="s">
        <v>307</v>
      </c>
      <c r="AQ113" s="222" t="s">
        <v>15</v>
      </c>
      <c r="AR113" s="221" t="s">
        <v>321</v>
      </c>
      <c r="AS113" s="148" t="s">
        <v>36</v>
      </c>
      <c r="AT113" s="222" t="s">
        <v>15</v>
      </c>
      <c r="AU113" s="221">
        <v>0</v>
      </c>
      <c r="AV113" s="224" t="s">
        <v>307</v>
      </c>
      <c r="AW113" s="222" t="s">
        <v>15</v>
      </c>
      <c r="AX113" s="221">
        <v>116857.54999999999</v>
      </c>
      <c r="AY113" s="224" t="s">
        <v>307</v>
      </c>
      <c r="AZ113" s="222" t="s">
        <v>15</v>
      </c>
      <c r="BA113" s="221">
        <v>56947.6</v>
      </c>
      <c r="BB113" s="224" t="s">
        <v>307</v>
      </c>
      <c r="BC113" s="222" t="s">
        <v>15</v>
      </c>
      <c r="BD113" s="225">
        <f>PSD_S1311!BD113</f>
        <v>164.17</v>
      </c>
      <c r="BE113" s="224" t="s">
        <v>307</v>
      </c>
      <c r="BF113" s="222" t="s">
        <v>15</v>
      </c>
      <c r="BG113" s="221" t="s">
        <v>321</v>
      </c>
      <c r="BH113" s="148" t="s">
        <v>36</v>
      </c>
      <c r="BI113" s="222" t="s">
        <v>15</v>
      </c>
      <c r="BJ113" s="221">
        <f t="shared" si="3"/>
        <v>232335.09999999998</v>
      </c>
      <c r="BK113" s="224" t="s">
        <v>307</v>
      </c>
      <c r="BL113" s="222" t="s">
        <v>15</v>
      </c>
      <c r="BM113" s="221">
        <v>0</v>
      </c>
      <c r="BN113" s="224" t="s">
        <v>307</v>
      </c>
      <c r="BO113" s="222" t="s">
        <v>15</v>
      </c>
      <c r="BP113" s="221">
        <f t="shared" si="4"/>
        <v>13622.3</v>
      </c>
      <c r="BQ113" s="224" t="s">
        <v>307</v>
      </c>
      <c r="BR113" s="222" t="s">
        <v>15</v>
      </c>
      <c r="BS113" s="221">
        <f t="shared" si="5"/>
        <v>154388.29999999999</v>
      </c>
      <c r="BT113" s="224" t="s">
        <v>307</v>
      </c>
      <c r="BU113" s="222" t="s">
        <v>15</v>
      </c>
      <c r="BV113" s="221">
        <f t="shared" si="6"/>
        <v>64324.5</v>
      </c>
      <c r="BW113" s="224" t="s">
        <v>307</v>
      </c>
      <c r="BX113" s="222" t="s">
        <v>15</v>
      </c>
      <c r="BY113" s="225">
        <f>PSD_S1311!BY113</f>
        <v>164.17</v>
      </c>
      <c r="BZ113" s="224" t="s">
        <v>307</v>
      </c>
      <c r="CA113" s="222" t="s">
        <v>15</v>
      </c>
      <c r="CB113" s="221">
        <f>PSD_S1311!CB113</f>
        <v>34987.32</v>
      </c>
      <c r="CC113" s="224" t="s">
        <v>307</v>
      </c>
      <c r="CD113" s="222" t="s">
        <v>15</v>
      </c>
      <c r="CE113" s="221">
        <v>140543.72</v>
      </c>
      <c r="CF113" s="224" t="s">
        <v>307</v>
      </c>
      <c r="CG113" s="222" t="s">
        <v>15</v>
      </c>
      <c r="CH113" s="221">
        <v>123920.59999999998</v>
      </c>
      <c r="CI113" s="224" t="s">
        <v>307</v>
      </c>
      <c r="CJ113" s="222" t="s">
        <v>15</v>
      </c>
      <c r="CK113" s="221">
        <v>140664.32000000001</v>
      </c>
      <c r="CL113" s="224" t="s">
        <v>307</v>
      </c>
      <c r="CM113" s="222" t="s">
        <v>15</v>
      </c>
      <c r="CN113" s="221">
        <v>123800</v>
      </c>
      <c r="CO113" s="224" t="s">
        <v>307</v>
      </c>
      <c r="CP113" s="222" t="s">
        <v>15</v>
      </c>
      <c r="CQ113" s="221">
        <f>PSD_S1311!CQ113</f>
        <v>162319.20000000001</v>
      </c>
      <c r="CR113" s="83" t="s">
        <v>307</v>
      </c>
      <c r="CS113" s="84" t="s">
        <v>15</v>
      </c>
    </row>
    <row r="114" spans="1:97" ht="12" customHeight="1" x14ac:dyDescent="0.2">
      <c r="A114" s="81" t="s">
        <v>297</v>
      </c>
      <c r="B114" s="225">
        <f t="shared" si="0"/>
        <v>24016.400000000001</v>
      </c>
      <c r="C114" s="224" t="s">
        <v>307</v>
      </c>
      <c r="D114" s="222" t="s">
        <v>15</v>
      </c>
      <c r="E114" s="225">
        <f>3507.5+12580.4</f>
        <v>16087.9</v>
      </c>
      <c r="F114" s="224" t="s">
        <v>307</v>
      </c>
      <c r="G114" s="222" t="s">
        <v>15</v>
      </c>
      <c r="H114" s="221">
        <v>7928.5</v>
      </c>
      <c r="I114" s="224" t="s">
        <v>307</v>
      </c>
      <c r="J114" s="222" t="s">
        <v>15</v>
      </c>
      <c r="K114" s="221">
        <v>0</v>
      </c>
      <c r="L114" s="224" t="s">
        <v>307</v>
      </c>
      <c r="M114" s="222" t="s">
        <v>15</v>
      </c>
      <c r="N114" s="221" t="s">
        <v>321</v>
      </c>
      <c r="O114" s="148" t="s">
        <v>36</v>
      </c>
      <c r="P114" s="222" t="s">
        <v>15</v>
      </c>
      <c r="Q114" s="221">
        <f>PSD_S1311!Q114</f>
        <v>39667.07</v>
      </c>
      <c r="R114" s="224" t="s">
        <v>307</v>
      </c>
      <c r="S114" s="222" t="s">
        <v>15</v>
      </c>
      <c r="T114" s="221">
        <f t="shared" si="1"/>
        <v>218099.00000000003</v>
      </c>
      <c r="U114" s="224" t="s">
        <v>307</v>
      </c>
      <c r="V114" s="222" t="s">
        <v>15</v>
      </c>
      <c r="W114" s="221">
        <f t="shared" si="7"/>
        <v>41364.339999999997</v>
      </c>
      <c r="X114" s="224" t="s">
        <v>307</v>
      </c>
      <c r="Y114" s="222" t="s">
        <v>15</v>
      </c>
      <c r="Z114" s="221">
        <v>0</v>
      </c>
      <c r="AA114" s="224" t="s">
        <v>307</v>
      </c>
      <c r="AB114" s="222" t="s">
        <v>15</v>
      </c>
      <c r="AC114" s="221">
        <v>27617.43</v>
      </c>
      <c r="AD114" s="224" t="s">
        <v>307</v>
      </c>
      <c r="AE114" s="222" t="s">
        <v>15</v>
      </c>
      <c r="AF114" s="221">
        <v>13746.91</v>
      </c>
      <c r="AG114" s="224" t="s">
        <v>307</v>
      </c>
      <c r="AH114" s="222" t="s">
        <v>15</v>
      </c>
      <c r="AI114" s="221">
        <v>0</v>
      </c>
      <c r="AJ114" s="224" t="s">
        <v>307</v>
      </c>
      <c r="AK114" s="222" t="s">
        <v>15</v>
      </c>
      <c r="AL114" s="221" t="s">
        <v>321</v>
      </c>
      <c r="AM114" s="224" t="s">
        <v>307</v>
      </c>
      <c r="AN114" s="222" t="s">
        <v>15</v>
      </c>
      <c r="AO114" s="225">
        <f t="shared" si="2"/>
        <v>176734.66000000003</v>
      </c>
      <c r="AP114" s="224" t="s">
        <v>307</v>
      </c>
      <c r="AQ114" s="222" t="s">
        <v>15</v>
      </c>
      <c r="AR114" s="221" t="s">
        <v>321</v>
      </c>
      <c r="AS114" s="148" t="s">
        <v>36</v>
      </c>
      <c r="AT114" s="222" t="s">
        <v>15</v>
      </c>
      <c r="AU114" s="221">
        <v>0</v>
      </c>
      <c r="AV114" s="224" t="s">
        <v>307</v>
      </c>
      <c r="AW114" s="222" t="s">
        <v>15</v>
      </c>
      <c r="AX114" s="221">
        <v>128547.17000000001</v>
      </c>
      <c r="AY114" s="224" t="s">
        <v>307</v>
      </c>
      <c r="AZ114" s="222" t="s">
        <v>15</v>
      </c>
      <c r="BA114" s="221">
        <v>48187.490000000005</v>
      </c>
      <c r="BB114" s="224" t="s">
        <v>307</v>
      </c>
      <c r="BC114" s="222" t="s">
        <v>15</v>
      </c>
      <c r="BD114" s="225">
        <f>PSD_S1311!BD114</f>
        <v>173.67</v>
      </c>
      <c r="BE114" s="224" t="s">
        <v>307</v>
      </c>
      <c r="BF114" s="222" t="s">
        <v>15</v>
      </c>
      <c r="BG114" s="221" t="s">
        <v>321</v>
      </c>
      <c r="BH114" s="148" t="s">
        <v>36</v>
      </c>
      <c r="BI114" s="222" t="s">
        <v>15</v>
      </c>
      <c r="BJ114" s="221">
        <f t="shared" si="3"/>
        <v>242115.40000000002</v>
      </c>
      <c r="BK114" s="224" t="s">
        <v>307</v>
      </c>
      <c r="BL114" s="222" t="s">
        <v>15</v>
      </c>
      <c r="BM114" s="221">
        <v>0</v>
      </c>
      <c r="BN114" s="224" t="s">
        <v>307</v>
      </c>
      <c r="BO114" s="222" t="s">
        <v>15</v>
      </c>
      <c r="BP114" s="221">
        <f t="shared" si="4"/>
        <v>16087.9</v>
      </c>
      <c r="BQ114" s="224" t="s">
        <v>307</v>
      </c>
      <c r="BR114" s="222" t="s">
        <v>15</v>
      </c>
      <c r="BS114" s="221">
        <f t="shared" si="5"/>
        <v>164093.1</v>
      </c>
      <c r="BT114" s="224" t="s">
        <v>307</v>
      </c>
      <c r="BU114" s="222" t="s">
        <v>15</v>
      </c>
      <c r="BV114" s="221">
        <f t="shared" si="6"/>
        <v>61934.400000000009</v>
      </c>
      <c r="BW114" s="224" t="s">
        <v>307</v>
      </c>
      <c r="BX114" s="222" t="s">
        <v>15</v>
      </c>
      <c r="BY114" s="225">
        <f>PSD_S1311!BY114</f>
        <v>173.67</v>
      </c>
      <c r="BZ114" s="224" t="s">
        <v>307</v>
      </c>
      <c r="CA114" s="222" t="s">
        <v>15</v>
      </c>
      <c r="CB114" s="221">
        <f>PSD_S1311!CB114</f>
        <v>39667.07</v>
      </c>
      <c r="CC114" s="224" t="s">
        <v>307</v>
      </c>
      <c r="CD114" s="222" t="s">
        <v>15</v>
      </c>
      <c r="CE114" s="221">
        <v>146120.44</v>
      </c>
      <c r="CF114" s="224" t="s">
        <v>307</v>
      </c>
      <c r="CG114" s="222" t="s">
        <v>15</v>
      </c>
      <c r="CH114" s="221">
        <v>132881.4</v>
      </c>
      <c r="CI114" s="224" t="s">
        <v>307</v>
      </c>
      <c r="CJ114" s="222" t="s">
        <v>15</v>
      </c>
      <c r="CK114" s="221">
        <v>156012.74</v>
      </c>
      <c r="CL114" s="224" t="s">
        <v>307</v>
      </c>
      <c r="CM114" s="222" t="s">
        <v>15</v>
      </c>
      <c r="CN114" s="221">
        <v>122989.1</v>
      </c>
      <c r="CO114" s="224" t="s">
        <v>307</v>
      </c>
      <c r="CP114" s="222" t="s">
        <v>15</v>
      </c>
      <c r="CQ114" s="221">
        <f>PSD_S1311!CQ114</f>
        <v>173034.74</v>
      </c>
      <c r="CR114" s="83" t="s">
        <v>307</v>
      </c>
      <c r="CS114" s="84" t="s">
        <v>15</v>
      </c>
    </row>
    <row r="115" spans="1:97" ht="12" customHeight="1" x14ac:dyDescent="0.2">
      <c r="A115" s="81" t="s">
        <v>298</v>
      </c>
      <c r="B115" s="225">
        <f t="shared" si="0"/>
        <v>26355.200000000001</v>
      </c>
      <c r="C115" s="224" t="s">
        <v>307</v>
      </c>
      <c r="D115" s="222" t="s">
        <v>15</v>
      </c>
      <c r="E115" s="225">
        <f>4331.5+12259.9</f>
        <v>16591.400000000001</v>
      </c>
      <c r="F115" s="224" t="s">
        <v>307</v>
      </c>
      <c r="G115" s="222" t="s">
        <v>15</v>
      </c>
      <c r="H115" s="221">
        <v>9763.7999999999993</v>
      </c>
      <c r="I115" s="224" t="s">
        <v>307</v>
      </c>
      <c r="J115" s="222" t="s">
        <v>15</v>
      </c>
      <c r="K115" s="221">
        <v>0</v>
      </c>
      <c r="L115" s="224" t="s">
        <v>307</v>
      </c>
      <c r="M115" s="222" t="s">
        <v>15</v>
      </c>
      <c r="N115" s="221" t="s">
        <v>321</v>
      </c>
      <c r="O115" s="148" t="s">
        <v>36</v>
      </c>
      <c r="P115" s="222" t="s">
        <v>15</v>
      </c>
      <c r="Q115" s="221">
        <f>PSD_S1311!Q115</f>
        <v>41335.33</v>
      </c>
      <c r="R115" s="224" t="s">
        <v>307</v>
      </c>
      <c r="S115" s="222" t="s">
        <v>15</v>
      </c>
      <c r="T115" s="221">
        <f t="shared" si="1"/>
        <v>218468.7</v>
      </c>
      <c r="U115" s="224" t="s">
        <v>307</v>
      </c>
      <c r="V115" s="222" t="s">
        <v>15</v>
      </c>
      <c r="W115" s="221">
        <f t="shared" si="7"/>
        <v>45575.3704</v>
      </c>
      <c r="X115" s="224" t="s">
        <v>307</v>
      </c>
      <c r="Y115" s="222" t="s">
        <v>15</v>
      </c>
      <c r="Z115" s="221">
        <v>0</v>
      </c>
      <c r="AA115" s="224" t="s">
        <v>307</v>
      </c>
      <c r="AB115" s="222" t="s">
        <v>15</v>
      </c>
      <c r="AC115" s="221">
        <v>33207.54</v>
      </c>
      <c r="AD115" s="224" t="s">
        <v>307</v>
      </c>
      <c r="AE115" s="222" t="s">
        <v>15</v>
      </c>
      <c r="AF115" s="221">
        <v>12367.830399999997</v>
      </c>
      <c r="AG115" s="224" t="s">
        <v>307</v>
      </c>
      <c r="AH115" s="222" t="s">
        <v>15</v>
      </c>
      <c r="AI115" s="221">
        <v>0</v>
      </c>
      <c r="AJ115" s="224" t="s">
        <v>307</v>
      </c>
      <c r="AK115" s="222" t="s">
        <v>15</v>
      </c>
      <c r="AL115" s="221" t="s">
        <v>321</v>
      </c>
      <c r="AM115" s="224" t="s">
        <v>307</v>
      </c>
      <c r="AN115" s="222" t="s">
        <v>15</v>
      </c>
      <c r="AO115" s="225">
        <f t="shared" si="2"/>
        <v>172893.32960000003</v>
      </c>
      <c r="AP115" s="224" t="s">
        <v>307</v>
      </c>
      <c r="AQ115" s="222" t="s">
        <v>15</v>
      </c>
      <c r="AR115" s="221" t="s">
        <v>321</v>
      </c>
      <c r="AS115" s="148" t="s">
        <v>36</v>
      </c>
      <c r="AT115" s="222" t="s">
        <v>15</v>
      </c>
      <c r="AU115" s="221">
        <v>0</v>
      </c>
      <c r="AV115" s="224" t="s">
        <v>307</v>
      </c>
      <c r="AW115" s="222" t="s">
        <v>15</v>
      </c>
      <c r="AX115" s="221">
        <v>124572.86000000002</v>
      </c>
      <c r="AY115" s="224" t="s">
        <v>307</v>
      </c>
      <c r="AZ115" s="222" t="s">
        <v>15</v>
      </c>
      <c r="BA115" s="221">
        <v>48320.469600000004</v>
      </c>
      <c r="BB115" s="224" t="s">
        <v>307</v>
      </c>
      <c r="BC115" s="222" t="s">
        <v>15</v>
      </c>
      <c r="BD115" s="225">
        <f>PSD_S1311!BD115</f>
        <v>183.17</v>
      </c>
      <c r="BE115" s="224" t="s">
        <v>307</v>
      </c>
      <c r="BF115" s="222" t="s">
        <v>15</v>
      </c>
      <c r="BG115" s="221" t="s">
        <v>321</v>
      </c>
      <c r="BH115" s="148" t="s">
        <v>36</v>
      </c>
      <c r="BI115" s="222" t="s">
        <v>15</v>
      </c>
      <c r="BJ115" s="221">
        <f t="shared" si="3"/>
        <v>244823.90000000002</v>
      </c>
      <c r="BK115" s="224" t="s">
        <v>307</v>
      </c>
      <c r="BL115" s="222" t="s">
        <v>15</v>
      </c>
      <c r="BM115" s="221">
        <v>0</v>
      </c>
      <c r="BN115" s="224" t="s">
        <v>307</v>
      </c>
      <c r="BO115" s="222" t="s">
        <v>15</v>
      </c>
      <c r="BP115" s="221">
        <f t="shared" si="4"/>
        <v>16591.400000000001</v>
      </c>
      <c r="BQ115" s="224" t="s">
        <v>307</v>
      </c>
      <c r="BR115" s="222" t="s">
        <v>15</v>
      </c>
      <c r="BS115" s="221">
        <f t="shared" si="5"/>
        <v>167544.20000000001</v>
      </c>
      <c r="BT115" s="224" t="s">
        <v>307</v>
      </c>
      <c r="BU115" s="222" t="s">
        <v>15</v>
      </c>
      <c r="BV115" s="221">
        <f t="shared" si="6"/>
        <v>60688.3</v>
      </c>
      <c r="BW115" s="224" t="s">
        <v>307</v>
      </c>
      <c r="BX115" s="222" t="s">
        <v>15</v>
      </c>
      <c r="BY115" s="225">
        <f>PSD_S1311!BY115</f>
        <v>183.17</v>
      </c>
      <c r="BZ115" s="224" t="s">
        <v>307</v>
      </c>
      <c r="CA115" s="222" t="s">
        <v>15</v>
      </c>
      <c r="CB115" s="221">
        <f>PSD_S1311!CB115</f>
        <v>41335.33</v>
      </c>
      <c r="CC115" s="224" t="s">
        <v>307</v>
      </c>
      <c r="CD115" s="222" t="s">
        <v>15</v>
      </c>
      <c r="CE115" s="221">
        <v>152479.57</v>
      </c>
      <c r="CF115" s="224" t="s">
        <v>307</v>
      </c>
      <c r="CG115" s="222" t="s">
        <v>15</v>
      </c>
      <c r="CH115" s="221">
        <v>130956.8</v>
      </c>
      <c r="CI115" s="224" t="s">
        <v>307</v>
      </c>
      <c r="CJ115" s="222" t="s">
        <v>15</v>
      </c>
      <c r="CK115" s="221">
        <v>155747.66999999998</v>
      </c>
      <c r="CL115" s="224" t="s">
        <v>307</v>
      </c>
      <c r="CM115" s="222" t="s">
        <v>15</v>
      </c>
      <c r="CN115" s="221">
        <v>127688.7</v>
      </c>
      <c r="CO115" s="224" t="s">
        <v>307</v>
      </c>
      <c r="CP115" s="222" t="s">
        <v>15</v>
      </c>
      <c r="CQ115" s="221">
        <f>PSD_S1311!CQ115</f>
        <v>178245.9</v>
      </c>
      <c r="CR115" s="83" t="s">
        <v>307</v>
      </c>
      <c r="CS115" s="84" t="s">
        <v>15</v>
      </c>
    </row>
    <row r="116" spans="1:97" ht="12" customHeight="1" x14ac:dyDescent="0.2">
      <c r="A116" s="81" t="s">
        <v>299</v>
      </c>
      <c r="B116" s="225">
        <f t="shared" si="0"/>
        <v>26684.799999999999</v>
      </c>
      <c r="C116" s="224" t="s">
        <v>307</v>
      </c>
      <c r="D116" s="222" t="s">
        <v>15</v>
      </c>
      <c r="E116" s="225">
        <f>4139+12517.5</f>
        <v>16656.5</v>
      </c>
      <c r="F116" s="224" t="s">
        <v>307</v>
      </c>
      <c r="G116" s="222" t="s">
        <v>15</v>
      </c>
      <c r="H116" s="221">
        <v>10028.299999999999</v>
      </c>
      <c r="I116" s="224" t="s">
        <v>307</v>
      </c>
      <c r="J116" s="222" t="s">
        <v>15</v>
      </c>
      <c r="K116" s="221">
        <v>0</v>
      </c>
      <c r="L116" s="224" t="s">
        <v>307</v>
      </c>
      <c r="M116" s="222" t="s">
        <v>15</v>
      </c>
      <c r="N116" s="221" t="s">
        <v>321</v>
      </c>
      <c r="O116" s="148" t="s">
        <v>36</v>
      </c>
      <c r="P116" s="222" t="s">
        <v>15</v>
      </c>
      <c r="Q116" s="221">
        <f>PSD_S1311!Q116</f>
        <v>40034.9</v>
      </c>
      <c r="R116" s="224" t="s">
        <v>307</v>
      </c>
      <c r="S116" s="222" t="s">
        <v>15</v>
      </c>
      <c r="T116" s="221">
        <f t="shared" si="1"/>
        <v>220195.20000000004</v>
      </c>
      <c r="U116" s="224" t="s">
        <v>307</v>
      </c>
      <c r="V116" s="222" t="s">
        <v>15</v>
      </c>
      <c r="W116" s="221">
        <f t="shared" si="7"/>
        <v>33338.759140000002</v>
      </c>
      <c r="X116" s="224" t="s">
        <v>307</v>
      </c>
      <c r="Y116" s="222" t="s">
        <v>15</v>
      </c>
      <c r="Z116" s="221">
        <v>0</v>
      </c>
      <c r="AA116" s="224" t="s">
        <v>307</v>
      </c>
      <c r="AB116" s="222" t="s">
        <v>15</v>
      </c>
      <c r="AC116" s="221">
        <v>22001.02</v>
      </c>
      <c r="AD116" s="224" t="s">
        <v>307</v>
      </c>
      <c r="AE116" s="222" t="s">
        <v>15</v>
      </c>
      <c r="AF116" s="221">
        <v>11337.739140000001</v>
      </c>
      <c r="AG116" s="224" t="s">
        <v>307</v>
      </c>
      <c r="AH116" s="222" t="s">
        <v>15</v>
      </c>
      <c r="AI116" s="221">
        <v>0</v>
      </c>
      <c r="AJ116" s="224" t="s">
        <v>307</v>
      </c>
      <c r="AK116" s="222" t="s">
        <v>15</v>
      </c>
      <c r="AL116" s="221" t="s">
        <v>321</v>
      </c>
      <c r="AM116" s="224" t="s">
        <v>307</v>
      </c>
      <c r="AN116" s="222" t="s">
        <v>15</v>
      </c>
      <c r="AO116" s="225">
        <f t="shared" si="2"/>
        <v>186856.44086000003</v>
      </c>
      <c r="AP116" s="224" t="s">
        <v>307</v>
      </c>
      <c r="AQ116" s="222" t="s">
        <v>15</v>
      </c>
      <c r="AR116" s="221" t="s">
        <v>321</v>
      </c>
      <c r="AS116" s="148" t="s">
        <v>36</v>
      </c>
      <c r="AT116" s="222" t="s">
        <v>15</v>
      </c>
      <c r="AU116" s="221">
        <v>0</v>
      </c>
      <c r="AV116" s="224" t="s">
        <v>307</v>
      </c>
      <c r="AW116" s="222" t="s">
        <v>15</v>
      </c>
      <c r="AX116" s="221">
        <v>138827.68000000002</v>
      </c>
      <c r="AY116" s="224" t="s">
        <v>307</v>
      </c>
      <c r="AZ116" s="222" t="s">
        <v>15</v>
      </c>
      <c r="BA116" s="221">
        <v>48028.760859999995</v>
      </c>
      <c r="BB116" s="224" t="s">
        <v>307</v>
      </c>
      <c r="BC116" s="222" t="s">
        <v>15</v>
      </c>
      <c r="BD116" s="225">
        <f>PSD_S1311!BD116</f>
        <v>192.67</v>
      </c>
      <c r="BE116" s="224" t="s">
        <v>307</v>
      </c>
      <c r="BF116" s="222" t="s">
        <v>15</v>
      </c>
      <c r="BG116" s="221" t="s">
        <v>321</v>
      </c>
      <c r="BH116" s="148" t="s">
        <v>36</v>
      </c>
      <c r="BI116" s="222" t="s">
        <v>15</v>
      </c>
      <c r="BJ116" s="221">
        <f t="shared" si="3"/>
        <v>246880.00000000003</v>
      </c>
      <c r="BK116" s="224" t="s">
        <v>307</v>
      </c>
      <c r="BL116" s="222" t="s">
        <v>15</v>
      </c>
      <c r="BM116" s="221">
        <v>0</v>
      </c>
      <c r="BN116" s="224" t="s">
        <v>307</v>
      </c>
      <c r="BO116" s="222" t="s">
        <v>15</v>
      </c>
      <c r="BP116" s="221">
        <f t="shared" si="4"/>
        <v>16656.5</v>
      </c>
      <c r="BQ116" s="224" t="s">
        <v>307</v>
      </c>
      <c r="BR116" s="222" t="s">
        <v>15</v>
      </c>
      <c r="BS116" s="221">
        <f t="shared" si="5"/>
        <v>170857.00000000003</v>
      </c>
      <c r="BT116" s="224" t="s">
        <v>307</v>
      </c>
      <c r="BU116" s="222" t="s">
        <v>15</v>
      </c>
      <c r="BV116" s="221">
        <f t="shared" si="6"/>
        <v>59366.5</v>
      </c>
      <c r="BW116" s="224" t="s">
        <v>307</v>
      </c>
      <c r="BX116" s="222" t="s">
        <v>15</v>
      </c>
      <c r="BY116" s="225">
        <f>PSD_S1311!BY116</f>
        <v>192.67</v>
      </c>
      <c r="BZ116" s="224" t="s">
        <v>307</v>
      </c>
      <c r="CA116" s="222" t="s">
        <v>15</v>
      </c>
      <c r="CB116" s="221">
        <f>PSD_S1311!CB116</f>
        <v>40034.9</v>
      </c>
      <c r="CC116" s="224" t="s">
        <v>307</v>
      </c>
      <c r="CD116" s="222" t="s">
        <v>15</v>
      </c>
      <c r="CE116" s="221">
        <v>151577.62000000002</v>
      </c>
      <c r="CF116" s="224" t="s">
        <v>307</v>
      </c>
      <c r="CG116" s="222" t="s">
        <v>15</v>
      </c>
      <c r="CH116" s="221">
        <v>132672.20000000001</v>
      </c>
      <c r="CI116" s="224" t="s">
        <v>307</v>
      </c>
      <c r="CJ116" s="222" t="s">
        <v>15</v>
      </c>
      <c r="CK116" s="221">
        <v>160453.62000000002</v>
      </c>
      <c r="CL116" s="224" t="s">
        <v>307</v>
      </c>
      <c r="CM116" s="222" t="s">
        <v>15</v>
      </c>
      <c r="CN116" s="221">
        <v>123796.2</v>
      </c>
      <c r="CO116" s="224" t="s">
        <v>307</v>
      </c>
      <c r="CP116" s="222" t="s">
        <v>15</v>
      </c>
      <c r="CQ116" s="221">
        <f>PSD_S1311!CQ116</f>
        <v>182722.93</v>
      </c>
      <c r="CR116" s="83" t="s">
        <v>307</v>
      </c>
      <c r="CS116" s="84" t="s">
        <v>15</v>
      </c>
    </row>
    <row r="117" spans="1:97" ht="12" customHeight="1" x14ac:dyDescent="0.2">
      <c r="A117" s="81" t="s">
        <v>300</v>
      </c>
      <c r="B117" s="225">
        <f t="shared" si="0"/>
        <v>28310.7</v>
      </c>
      <c r="C117" s="224" t="s">
        <v>307</v>
      </c>
      <c r="D117" s="222" t="s">
        <v>15</v>
      </c>
      <c r="E117" s="225">
        <f>5950.5+11650</f>
        <v>17600.5</v>
      </c>
      <c r="F117" s="224" t="s">
        <v>307</v>
      </c>
      <c r="G117" s="222" t="s">
        <v>15</v>
      </c>
      <c r="H117" s="221">
        <v>10710.2</v>
      </c>
      <c r="I117" s="224" t="s">
        <v>307</v>
      </c>
      <c r="J117" s="222" t="s">
        <v>15</v>
      </c>
      <c r="K117" s="221">
        <v>0</v>
      </c>
      <c r="L117" s="224" t="s">
        <v>307</v>
      </c>
      <c r="M117" s="222" t="s">
        <v>15</v>
      </c>
      <c r="N117" s="221" t="s">
        <v>321</v>
      </c>
      <c r="O117" s="148" t="s">
        <v>36</v>
      </c>
      <c r="P117" s="222" t="s">
        <v>15</v>
      </c>
      <c r="Q117" s="221">
        <f>PSD_S1311!Q117</f>
        <v>33581.89</v>
      </c>
      <c r="R117" s="224" t="s">
        <v>307</v>
      </c>
      <c r="S117" s="222" t="s">
        <v>15</v>
      </c>
      <c r="T117" s="221">
        <f t="shared" si="1"/>
        <v>229119.69999999998</v>
      </c>
      <c r="U117" s="224" t="s">
        <v>307</v>
      </c>
      <c r="V117" s="222" t="s">
        <v>15</v>
      </c>
      <c r="W117" s="221">
        <f t="shared" si="7"/>
        <v>34093.948340000003</v>
      </c>
      <c r="X117" s="224" t="s">
        <v>307</v>
      </c>
      <c r="Y117" s="222" t="s">
        <v>15</v>
      </c>
      <c r="Z117" s="221">
        <v>0</v>
      </c>
      <c r="AA117" s="224" t="s">
        <v>307</v>
      </c>
      <c r="AB117" s="222" t="s">
        <v>15</v>
      </c>
      <c r="AC117" s="221">
        <v>23088.6</v>
      </c>
      <c r="AD117" s="224" t="s">
        <v>307</v>
      </c>
      <c r="AE117" s="222" t="s">
        <v>15</v>
      </c>
      <c r="AF117" s="221">
        <v>11005.34834</v>
      </c>
      <c r="AG117" s="224" t="s">
        <v>307</v>
      </c>
      <c r="AH117" s="222" t="s">
        <v>15</v>
      </c>
      <c r="AI117" s="221">
        <v>0</v>
      </c>
      <c r="AJ117" s="224" t="s">
        <v>307</v>
      </c>
      <c r="AK117" s="222" t="s">
        <v>15</v>
      </c>
      <c r="AL117" s="221" t="s">
        <v>321</v>
      </c>
      <c r="AM117" s="224" t="s">
        <v>307</v>
      </c>
      <c r="AN117" s="222" t="s">
        <v>15</v>
      </c>
      <c r="AO117" s="225">
        <f t="shared" si="2"/>
        <v>195025.75165999998</v>
      </c>
      <c r="AP117" s="224" t="s">
        <v>307</v>
      </c>
      <c r="AQ117" s="222" t="s">
        <v>15</v>
      </c>
      <c r="AR117" s="221" t="s">
        <v>321</v>
      </c>
      <c r="AS117" s="148" t="s">
        <v>36</v>
      </c>
      <c r="AT117" s="222" t="s">
        <v>15</v>
      </c>
      <c r="AU117" s="221">
        <v>0</v>
      </c>
      <c r="AV117" s="224" t="s">
        <v>307</v>
      </c>
      <c r="AW117" s="222" t="s">
        <v>15</v>
      </c>
      <c r="AX117" s="221">
        <v>146972.59999999998</v>
      </c>
      <c r="AY117" s="224" t="s">
        <v>307</v>
      </c>
      <c r="AZ117" s="222" t="s">
        <v>15</v>
      </c>
      <c r="BA117" s="221">
        <v>48053.151660000003</v>
      </c>
      <c r="BB117" s="224" t="s">
        <v>307</v>
      </c>
      <c r="BC117" s="222" t="s">
        <v>15</v>
      </c>
      <c r="BD117" s="225">
        <f>PSD_S1311!BD117</f>
        <v>202.17</v>
      </c>
      <c r="BE117" s="224" t="s">
        <v>307</v>
      </c>
      <c r="BF117" s="222" t="s">
        <v>15</v>
      </c>
      <c r="BG117" s="221" t="s">
        <v>321</v>
      </c>
      <c r="BH117" s="148" t="s">
        <v>36</v>
      </c>
      <c r="BI117" s="222" t="s">
        <v>15</v>
      </c>
      <c r="BJ117" s="221">
        <f t="shared" si="3"/>
        <v>257430.39999999997</v>
      </c>
      <c r="BK117" s="224" t="s">
        <v>307</v>
      </c>
      <c r="BL117" s="222" t="s">
        <v>15</v>
      </c>
      <c r="BM117" s="221">
        <v>0</v>
      </c>
      <c r="BN117" s="224" t="s">
        <v>307</v>
      </c>
      <c r="BO117" s="222" t="s">
        <v>15</v>
      </c>
      <c r="BP117" s="221">
        <f t="shared" si="4"/>
        <v>17600.5</v>
      </c>
      <c r="BQ117" s="224" t="s">
        <v>307</v>
      </c>
      <c r="BR117" s="222" t="s">
        <v>15</v>
      </c>
      <c r="BS117" s="221">
        <f t="shared" si="5"/>
        <v>180771.39999999997</v>
      </c>
      <c r="BT117" s="224" t="s">
        <v>307</v>
      </c>
      <c r="BU117" s="222" t="s">
        <v>15</v>
      </c>
      <c r="BV117" s="221">
        <f t="shared" si="6"/>
        <v>59058.5</v>
      </c>
      <c r="BW117" s="224" t="s">
        <v>307</v>
      </c>
      <c r="BX117" s="222" t="s">
        <v>15</v>
      </c>
      <c r="BY117" s="225">
        <f>PSD_S1311!BY117</f>
        <v>202.17</v>
      </c>
      <c r="BZ117" s="224" t="s">
        <v>307</v>
      </c>
      <c r="CA117" s="222" t="s">
        <v>15</v>
      </c>
      <c r="CB117" s="221">
        <f>PSD_S1311!CB117</f>
        <v>33581.89</v>
      </c>
      <c r="CC117" s="224" t="s">
        <v>307</v>
      </c>
      <c r="CD117" s="222" t="s">
        <v>15</v>
      </c>
      <c r="CE117" s="221">
        <v>147838.35999999999</v>
      </c>
      <c r="CF117" s="224" t="s">
        <v>307</v>
      </c>
      <c r="CG117" s="222" t="s">
        <v>15</v>
      </c>
      <c r="CH117" s="221">
        <v>140588</v>
      </c>
      <c r="CI117" s="224" t="s">
        <v>307</v>
      </c>
      <c r="CJ117" s="222" t="s">
        <v>15</v>
      </c>
      <c r="CK117" s="221">
        <v>158547.96000000002</v>
      </c>
      <c r="CL117" s="224" t="s">
        <v>307</v>
      </c>
      <c r="CM117" s="222" t="s">
        <v>15</v>
      </c>
      <c r="CN117" s="221">
        <v>129878.39999999999</v>
      </c>
      <c r="CO117" s="224" t="s">
        <v>307</v>
      </c>
      <c r="CP117" s="222" t="s">
        <v>15</v>
      </c>
      <c r="CQ117" s="221">
        <f>PSD_S1311!CQ117</f>
        <v>196108.38</v>
      </c>
      <c r="CR117" s="83" t="s">
        <v>307</v>
      </c>
      <c r="CS117" s="84" t="s">
        <v>15</v>
      </c>
    </row>
    <row r="118" spans="1:97" ht="12" customHeight="1" x14ac:dyDescent="0.2">
      <c r="A118" s="81" t="s">
        <v>301</v>
      </c>
      <c r="B118" s="225">
        <f t="shared" si="0"/>
        <v>31880.7</v>
      </c>
      <c r="C118" s="224" t="s">
        <v>307</v>
      </c>
      <c r="D118" s="222" t="s">
        <v>15</v>
      </c>
      <c r="E118" s="225">
        <f>4098.3+16144.1</f>
        <v>20242.400000000001</v>
      </c>
      <c r="F118" s="224" t="s">
        <v>307</v>
      </c>
      <c r="G118" s="222" t="s">
        <v>15</v>
      </c>
      <c r="H118" s="221">
        <v>11638.3</v>
      </c>
      <c r="I118" s="224" t="s">
        <v>307</v>
      </c>
      <c r="J118" s="222" t="s">
        <v>15</v>
      </c>
      <c r="K118" s="221">
        <v>0</v>
      </c>
      <c r="L118" s="224" t="s">
        <v>307</v>
      </c>
      <c r="M118" s="222" t="s">
        <v>15</v>
      </c>
      <c r="N118" s="221" t="s">
        <v>321</v>
      </c>
      <c r="O118" s="148" t="s">
        <v>36</v>
      </c>
      <c r="P118" s="222" t="s">
        <v>15</v>
      </c>
      <c r="Q118" s="221">
        <f>PSD_S1311!Q118</f>
        <v>38532.730000000003</v>
      </c>
      <c r="R118" s="224" t="s">
        <v>307</v>
      </c>
      <c r="S118" s="222" t="s">
        <v>15</v>
      </c>
      <c r="T118" s="221">
        <f t="shared" si="1"/>
        <v>225726.50000000003</v>
      </c>
      <c r="U118" s="224" t="s">
        <v>307</v>
      </c>
      <c r="V118" s="222" t="s">
        <v>15</v>
      </c>
      <c r="W118" s="221">
        <f t="shared" si="7"/>
        <v>28885.767619999999</v>
      </c>
      <c r="X118" s="224" t="s">
        <v>307</v>
      </c>
      <c r="Y118" s="222" t="s">
        <v>15</v>
      </c>
      <c r="Z118" s="221">
        <v>0</v>
      </c>
      <c r="AA118" s="224" t="s">
        <v>307</v>
      </c>
      <c r="AB118" s="222" t="s">
        <v>15</v>
      </c>
      <c r="AC118" s="221">
        <v>25327.5</v>
      </c>
      <c r="AD118" s="224" t="s">
        <v>307</v>
      </c>
      <c r="AE118" s="222" t="s">
        <v>15</v>
      </c>
      <c r="AF118" s="221">
        <v>3558.2676199999996</v>
      </c>
      <c r="AG118" s="224" t="s">
        <v>307</v>
      </c>
      <c r="AH118" s="222" t="s">
        <v>15</v>
      </c>
      <c r="AI118" s="221">
        <v>0</v>
      </c>
      <c r="AJ118" s="224" t="s">
        <v>307</v>
      </c>
      <c r="AK118" s="222" t="s">
        <v>15</v>
      </c>
      <c r="AL118" s="221" t="s">
        <v>321</v>
      </c>
      <c r="AM118" s="224" t="s">
        <v>307</v>
      </c>
      <c r="AN118" s="222" t="s">
        <v>15</v>
      </c>
      <c r="AO118" s="225">
        <f t="shared" si="2"/>
        <v>196840.73238000003</v>
      </c>
      <c r="AP118" s="224" t="s">
        <v>307</v>
      </c>
      <c r="AQ118" s="222" t="s">
        <v>15</v>
      </c>
      <c r="AR118" s="221" t="s">
        <v>321</v>
      </c>
      <c r="AS118" s="148" t="s">
        <v>36</v>
      </c>
      <c r="AT118" s="222" t="s">
        <v>15</v>
      </c>
      <c r="AU118" s="221">
        <v>0</v>
      </c>
      <c r="AV118" s="224" t="s">
        <v>307</v>
      </c>
      <c r="AW118" s="222" t="s">
        <v>15</v>
      </c>
      <c r="AX118" s="221">
        <v>149758.40000000002</v>
      </c>
      <c r="AY118" s="224" t="s">
        <v>307</v>
      </c>
      <c r="AZ118" s="222" t="s">
        <v>15</v>
      </c>
      <c r="BA118" s="221">
        <v>47082.33238</v>
      </c>
      <c r="BB118" s="224" t="s">
        <v>307</v>
      </c>
      <c r="BC118" s="222" t="s">
        <v>15</v>
      </c>
      <c r="BD118" s="225">
        <f>PSD_S1311!BD118</f>
        <v>210.07</v>
      </c>
      <c r="BE118" s="224" t="s">
        <v>307</v>
      </c>
      <c r="BF118" s="222" t="s">
        <v>15</v>
      </c>
      <c r="BG118" s="221" t="s">
        <v>321</v>
      </c>
      <c r="BH118" s="148" t="s">
        <v>36</v>
      </c>
      <c r="BI118" s="222" t="s">
        <v>15</v>
      </c>
      <c r="BJ118" s="221">
        <f t="shared" si="3"/>
        <v>257607.2</v>
      </c>
      <c r="BK118" s="224" t="s">
        <v>307</v>
      </c>
      <c r="BL118" s="222" t="s">
        <v>15</v>
      </c>
      <c r="BM118" s="221">
        <v>0</v>
      </c>
      <c r="BN118" s="224" t="s">
        <v>307</v>
      </c>
      <c r="BO118" s="222" t="s">
        <v>15</v>
      </c>
      <c r="BP118" s="221">
        <f t="shared" si="4"/>
        <v>20242.400000000001</v>
      </c>
      <c r="BQ118" s="224" t="s">
        <v>307</v>
      </c>
      <c r="BR118" s="222" t="s">
        <v>15</v>
      </c>
      <c r="BS118" s="221">
        <f t="shared" si="5"/>
        <v>186724.2</v>
      </c>
      <c r="BT118" s="224" t="s">
        <v>307</v>
      </c>
      <c r="BU118" s="222" t="s">
        <v>15</v>
      </c>
      <c r="BV118" s="221">
        <f t="shared" si="6"/>
        <v>50640.6</v>
      </c>
      <c r="BW118" s="224" t="s">
        <v>307</v>
      </c>
      <c r="BX118" s="222" t="s">
        <v>15</v>
      </c>
      <c r="BY118" s="225">
        <f>PSD_S1311!BY118</f>
        <v>210.07</v>
      </c>
      <c r="BZ118" s="224" t="s">
        <v>307</v>
      </c>
      <c r="CA118" s="222" t="s">
        <v>15</v>
      </c>
      <c r="CB118" s="221">
        <f>PSD_S1311!CB118</f>
        <v>38532.730000000003</v>
      </c>
      <c r="CC118" s="224" t="s">
        <v>307</v>
      </c>
      <c r="CD118" s="222" t="s">
        <v>15</v>
      </c>
      <c r="CE118" s="221">
        <v>162176.17000000001</v>
      </c>
      <c r="CF118" s="224" t="s">
        <v>307</v>
      </c>
      <c r="CG118" s="222" t="s">
        <v>15</v>
      </c>
      <c r="CH118" s="221">
        <v>131441.90000000002</v>
      </c>
      <c r="CI118" s="224" t="s">
        <v>307</v>
      </c>
      <c r="CJ118" s="222" t="s">
        <v>15</v>
      </c>
      <c r="CK118" s="221">
        <v>174047.47000000003</v>
      </c>
      <c r="CL118" s="224" t="s">
        <v>307</v>
      </c>
      <c r="CM118" s="222" t="s">
        <v>15</v>
      </c>
      <c r="CN118" s="221">
        <v>119570.6</v>
      </c>
      <c r="CO118" s="224" t="s">
        <v>307</v>
      </c>
      <c r="CP118" s="222" t="s">
        <v>15</v>
      </c>
      <c r="CQ118" s="221">
        <f>PSD_S1311!CQ118</f>
        <v>205456.63</v>
      </c>
      <c r="CR118" s="83" t="s">
        <v>307</v>
      </c>
      <c r="CS118" s="84" t="s">
        <v>15</v>
      </c>
    </row>
    <row r="119" spans="1:97" ht="12" customHeight="1" x14ac:dyDescent="0.2">
      <c r="A119" s="81" t="s">
        <v>302</v>
      </c>
      <c r="B119" s="225">
        <f t="shared" si="0"/>
        <v>32083.600000000002</v>
      </c>
      <c r="C119" s="224" t="s">
        <v>307</v>
      </c>
      <c r="D119" s="222" t="s">
        <v>15</v>
      </c>
      <c r="E119" s="225">
        <f>5104.6+16722.2</f>
        <v>21826.800000000003</v>
      </c>
      <c r="F119" s="224" t="s">
        <v>307</v>
      </c>
      <c r="G119" s="222" t="s">
        <v>15</v>
      </c>
      <c r="H119" s="221">
        <v>10256.799999999999</v>
      </c>
      <c r="I119" s="224" t="s">
        <v>307</v>
      </c>
      <c r="J119" s="222" t="s">
        <v>15</v>
      </c>
      <c r="K119" s="221">
        <v>0</v>
      </c>
      <c r="L119" s="224" t="s">
        <v>307</v>
      </c>
      <c r="M119" s="222" t="s">
        <v>15</v>
      </c>
      <c r="N119" s="221" t="s">
        <v>321</v>
      </c>
      <c r="O119" s="148" t="s">
        <v>36</v>
      </c>
      <c r="P119" s="222" t="s">
        <v>15</v>
      </c>
      <c r="Q119" s="221">
        <f>PSD_S1311!Q119</f>
        <v>37963.1</v>
      </c>
      <c r="R119" s="224" t="s">
        <v>307</v>
      </c>
      <c r="S119" s="222" t="s">
        <v>15</v>
      </c>
      <c r="T119" s="221">
        <f t="shared" si="1"/>
        <v>225938</v>
      </c>
      <c r="U119" s="224" t="s">
        <v>307</v>
      </c>
      <c r="V119" s="222" t="s">
        <v>15</v>
      </c>
      <c r="W119" s="221">
        <f t="shared" si="7"/>
        <v>42388.298599999995</v>
      </c>
      <c r="X119" s="224" t="s">
        <v>307</v>
      </c>
      <c r="Y119" s="222" t="s">
        <v>15</v>
      </c>
      <c r="Z119" s="221">
        <v>0</v>
      </c>
      <c r="AA119" s="224" t="s">
        <v>307</v>
      </c>
      <c r="AB119" s="222" t="s">
        <v>15</v>
      </c>
      <c r="AC119" s="221">
        <v>39222.85</v>
      </c>
      <c r="AD119" s="224" t="s">
        <v>307</v>
      </c>
      <c r="AE119" s="222" t="s">
        <v>15</v>
      </c>
      <c r="AF119" s="221">
        <v>3165.4485999999997</v>
      </c>
      <c r="AG119" s="224" t="s">
        <v>307</v>
      </c>
      <c r="AH119" s="222" t="s">
        <v>15</v>
      </c>
      <c r="AI119" s="221">
        <v>0</v>
      </c>
      <c r="AJ119" s="224" t="s">
        <v>307</v>
      </c>
      <c r="AK119" s="222" t="s">
        <v>15</v>
      </c>
      <c r="AL119" s="221" t="s">
        <v>321</v>
      </c>
      <c r="AM119" s="224" t="s">
        <v>307</v>
      </c>
      <c r="AN119" s="222" t="s">
        <v>15</v>
      </c>
      <c r="AO119" s="225">
        <f t="shared" si="2"/>
        <v>183549.70140000002</v>
      </c>
      <c r="AP119" s="224" t="s">
        <v>307</v>
      </c>
      <c r="AQ119" s="222" t="s">
        <v>15</v>
      </c>
      <c r="AR119" s="221" t="s">
        <v>321</v>
      </c>
      <c r="AS119" s="148" t="s">
        <v>36</v>
      </c>
      <c r="AT119" s="222" t="s">
        <v>15</v>
      </c>
      <c r="AU119" s="221">
        <v>0</v>
      </c>
      <c r="AV119" s="224" t="s">
        <v>307</v>
      </c>
      <c r="AW119" s="222" t="s">
        <v>15</v>
      </c>
      <c r="AX119" s="221">
        <v>133067.5</v>
      </c>
      <c r="AY119" s="224" t="s">
        <v>307</v>
      </c>
      <c r="AZ119" s="222" t="s">
        <v>15</v>
      </c>
      <c r="BA119" s="221">
        <v>50482.201400000005</v>
      </c>
      <c r="BB119" s="224" t="s">
        <v>307</v>
      </c>
      <c r="BC119" s="222" t="s">
        <v>15</v>
      </c>
      <c r="BD119" s="225">
        <f>PSD_S1311!BD119</f>
        <v>226.77</v>
      </c>
      <c r="BE119" s="224" t="s">
        <v>307</v>
      </c>
      <c r="BF119" s="222" t="s">
        <v>15</v>
      </c>
      <c r="BG119" s="221" t="s">
        <v>321</v>
      </c>
      <c r="BH119" s="148" t="s">
        <v>36</v>
      </c>
      <c r="BI119" s="222" t="s">
        <v>15</v>
      </c>
      <c r="BJ119" s="221">
        <f t="shared" si="3"/>
        <v>258021.60000000003</v>
      </c>
      <c r="BK119" s="224" t="s">
        <v>307</v>
      </c>
      <c r="BL119" s="222" t="s">
        <v>15</v>
      </c>
      <c r="BM119" s="221">
        <v>0</v>
      </c>
      <c r="BN119" s="224" t="s">
        <v>307</v>
      </c>
      <c r="BO119" s="222" t="s">
        <v>15</v>
      </c>
      <c r="BP119" s="221">
        <f t="shared" si="4"/>
        <v>21826.800000000003</v>
      </c>
      <c r="BQ119" s="224" t="s">
        <v>307</v>
      </c>
      <c r="BR119" s="222" t="s">
        <v>15</v>
      </c>
      <c r="BS119" s="221">
        <f t="shared" si="5"/>
        <v>182547.15</v>
      </c>
      <c r="BT119" s="224" t="s">
        <v>307</v>
      </c>
      <c r="BU119" s="222" t="s">
        <v>15</v>
      </c>
      <c r="BV119" s="221">
        <f t="shared" si="6"/>
        <v>53647.650000000009</v>
      </c>
      <c r="BW119" s="224" t="s">
        <v>307</v>
      </c>
      <c r="BX119" s="222" t="s">
        <v>15</v>
      </c>
      <c r="BY119" s="225">
        <f>PSD_S1311!BY119</f>
        <v>226.77</v>
      </c>
      <c r="BZ119" s="224" t="s">
        <v>307</v>
      </c>
      <c r="CA119" s="222" t="s">
        <v>15</v>
      </c>
      <c r="CB119" s="221">
        <f>PSD_S1311!CB119</f>
        <v>37963.1</v>
      </c>
      <c r="CC119" s="224" t="s">
        <v>307</v>
      </c>
      <c r="CD119" s="222" t="s">
        <v>15</v>
      </c>
      <c r="CE119" s="221">
        <v>158926.40999999997</v>
      </c>
      <c r="CF119" s="224" t="s">
        <v>307</v>
      </c>
      <c r="CG119" s="222" t="s">
        <v>15</v>
      </c>
      <c r="CH119" s="221">
        <v>134618.10000000003</v>
      </c>
      <c r="CI119" s="224" t="s">
        <v>307</v>
      </c>
      <c r="CJ119" s="222" t="s">
        <v>15</v>
      </c>
      <c r="CK119" s="221">
        <v>173113.01</v>
      </c>
      <c r="CL119" s="224" t="s">
        <v>307</v>
      </c>
      <c r="CM119" s="222" t="s">
        <v>15</v>
      </c>
      <c r="CN119" s="221">
        <v>120431.5</v>
      </c>
      <c r="CO119" s="224" t="s">
        <v>307</v>
      </c>
      <c r="CP119" s="222" t="s">
        <v>15</v>
      </c>
      <c r="CQ119" s="221">
        <f>PSD_S1311!CQ119</f>
        <v>194111.77</v>
      </c>
      <c r="CR119" s="83" t="s">
        <v>307</v>
      </c>
      <c r="CS119" s="84" t="s">
        <v>15</v>
      </c>
    </row>
    <row r="120" spans="1:97" ht="12" customHeight="1" x14ac:dyDescent="0.2">
      <c r="A120" s="81" t="s">
        <v>303</v>
      </c>
      <c r="B120" s="225">
        <f t="shared" si="0"/>
        <v>33924</v>
      </c>
      <c r="C120" s="224" t="s">
        <v>307</v>
      </c>
      <c r="D120" s="222" t="s">
        <v>15</v>
      </c>
      <c r="E120" s="225">
        <f>6324.2+18276.5</f>
        <v>24600.7</v>
      </c>
      <c r="F120" s="224" t="s">
        <v>307</v>
      </c>
      <c r="G120" s="222" t="s">
        <v>15</v>
      </c>
      <c r="H120" s="221">
        <v>9323.2999999999993</v>
      </c>
      <c r="I120" s="224" t="s">
        <v>307</v>
      </c>
      <c r="J120" s="222" t="s">
        <v>15</v>
      </c>
      <c r="K120" s="221">
        <v>0</v>
      </c>
      <c r="L120" s="224" t="s">
        <v>307</v>
      </c>
      <c r="M120" s="222" t="s">
        <v>15</v>
      </c>
      <c r="N120" s="221" t="s">
        <v>321</v>
      </c>
      <c r="O120" s="148" t="s">
        <v>36</v>
      </c>
      <c r="P120" s="222" t="s">
        <v>15</v>
      </c>
      <c r="Q120" s="221">
        <f>PSD_S1311!Q120</f>
        <v>40446.99</v>
      </c>
      <c r="R120" s="224" t="s">
        <v>307</v>
      </c>
      <c r="S120" s="222" t="s">
        <v>15</v>
      </c>
      <c r="T120" s="221">
        <f t="shared" si="1"/>
        <v>225534.3</v>
      </c>
      <c r="U120" s="224" t="s">
        <v>307</v>
      </c>
      <c r="V120" s="222" t="s">
        <v>15</v>
      </c>
      <c r="W120" s="221">
        <f t="shared" si="7"/>
        <v>45168.022899999996</v>
      </c>
      <c r="X120" s="224" t="s">
        <v>307</v>
      </c>
      <c r="Y120" s="222" t="s">
        <v>15</v>
      </c>
      <c r="Z120" s="221">
        <v>0</v>
      </c>
      <c r="AA120" s="224" t="s">
        <v>307</v>
      </c>
      <c r="AB120" s="222" t="s">
        <v>15</v>
      </c>
      <c r="AC120" s="221">
        <v>42133.75</v>
      </c>
      <c r="AD120" s="224" t="s">
        <v>307</v>
      </c>
      <c r="AE120" s="222" t="s">
        <v>15</v>
      </c>
      <c r="AF120" s="221">
        <v>3034.2728999999999</v>
      </c>
      <c r="AG120" s="224" t="s">
        <v>307</v>
      </c>
      <c r="AH120" s="222" t="s">
        <v>15</v>
      </c>
      <c r="AI120" s="221">
        <v>0</v>
      </c>
      <c r="AJ120" s="224" t="s">
        <v>307</v>
      </c>
      <c r="AK120" s="222" t="s">
        <v>15</v>
      </c>
      <c r="AL120" s="221" t="s">
        <v>321</v>
      </c>
      <c r="AM120" s="224" t="s">
        <v>307</v>
      </c>
      <c r="AN120" s="222" t="s">
        <v>15</v>
      </c>
      <c r="AO120" s="225">
        <f t="shared" si="2"/>
        <v>180366.27710000001</v>
      </c>
      <c r="AP120" s="224" t="s">
        <v>307</v>
      </c>
      <c r="AQ120" s="222" t="s">
        <v>15</v>
      </c>
      <c r="AR120" s="221" t="s">
        <v>321</v>
      </c>
      <c r="AS120" s="148" t="s">
        <v>36</v>
      </c>
      <c r="AT120" s="222" t="s">
        <v>15</v>
      </c>
      <c r="AU120" s="221">
        <v>0</v>
      </c>
      <c r="AV120" s="224" t="s">
        <v>307</v>
      </c>
      <c r="AW120" s="222" t="s">
        <v>15</v>
      </c>
      <c r="AX120" s="221">
        <v>130880.45000000001</v>
      </c>
      <c r="AY120" s="224" t="s">
        <v>307</v>
      </c>
      <c r="AZ120" s="222" t="s">
        <v>15</v>
      </c>
      <c r="BA120" s="221">
        <v>49485.827099999995</v>
      </c>
      <c r="BB120" s="224" t="s">
        <v>307</v>
      </c>
      <c r="BC120" s="222" t="s">
        <v>15</v>
      </c>
      <c r="BD120" s="225">
        <f>PSD_S1311!BD120</f>
        <v>244.37</v>
      </c>
      <c r="BE120" s="224" t="s">
        <v>307</v>
      </c>
      <c r="BF120" s="222" t="s">
        <v>15</v>
      </c>
      <c r="BG120" s="221" t="s">
        <v>321</v>
      </c>
      <c r="BH120" s="148" t="s">
        <v>36</v>
      </c>
      <c r="BI120" s="222" t="s">
        <v>15</v>
      </c>
      <c r="BJ120" s="221">
        <f t="shared" si="3"/>
        <v>259458.3</v>
      </c>
      <c r="BK120" s="224" t="s">
        <v>307</v>
      </c>
      <c r="BL120" s="222" t="s">
        <v>15</v>
      </c>
      <c r="BM120" s="221">
        <v>0</v>
      </c>
      <c r="BN120" s="224" t="s">
        <v>307</v>
      </c>
      <c r="BO120" s="222" t="s">
        <v>15</v>
      </c>
      <c r="BP120" s="221">
        <f t="shared" si="4"/>
        <v>24600.7</v>
      </c>
      <c r="BQ120" s="224" t="s">
        <v>307</v>
      </c>
      <c r="BR120" s="222" t="s">
        <v>15</v>
      </c>
      <c r="BS120" s="221">
        <f t="shared" si="5"/>
        <v>182337.5</v>
      </c>
      <c r="BT120" s="224" t="s">
        <v>307</v>
      </c>
      <c r="BU120" s="222" t="s">
        <v>15</v>
      </c>
      <c r="BV120" s="221">
        <f t="shared" si="6"/>
        <v>52520.099999999991</v>
      </c>
      <c r="BW120" s="224" t="s">
        <v>307</v>
      </c>
      <c r="BX120" s="222" t="s">
        <v>15</v>
      </c>
      <c r="BY120" s="225">
        <f>PSD_S1311!BY120</f>
        <v>244.37</v>
      </c>
      <c r="BZ120" s="224" t="s">
        <v>307</v>
      </c>
      <c r="CA120" s="222" t="s">
        <v>15</v>
      </c>
      <c r="CB120" s="221">
        <f>PSD_S1311!CB120</f>
        <v>40446.99</v>
      </c>
      <c r="CC120" s="224" t="s">
        <v>307</v>
      </c>
      <c r="CD120" s="222" t="s">
        <v>15</v>
      </c>
      <c r="CE120" s="221">
        <v>174947.05999999997</v>
      </c>
      <c r="CF120" s="224" t="s">
        <v>307</v>
      </c>
      <c r="CG120" s="222" t="s">
        <v>15</v>
      </c>
      <c r="CH120" s="221">
        <v>122601.51999999999</v>
      </c>
      <c r="CI120" s="224" t="s">
        <v>307</v>
      </c>
      <c r="CJ120" s="222" t="s">
        <v>15</v>
      </c>
      <c r="CK120" s="221">
        <v>178640.67999999996</v>
      </c>
      <c r="CL120" s="224" t="s">
        <v>307</v>
      </c>
      <c r="CM120" s="222" t="s">
        <v>15</v>
      </c>
      <c r="CN120" s="221">
        <v>118907.9</v>
      </c>
      <c r="CO120" s="224" t="s">
        <v>307</v>
      </c>
      <c r="CP120" s="222" t="s">
        <v>15</v>
      </c>
      <c r="CQ120" s="221">
        <f>PSD_S1311!CQ120</f>
        <v>195316.72</v>
      </c>
      <c r="CR120" s="83" t="s">
        <v>307</v>
      </c>
      <c r="CS120" s="84" t="s">
        <v>15</v>
      </c>
    </row>
    <row r="121" spans="1:97" ht="12" customHeight="1" x14ac:dyDescent="0.2">
      <c r="A121" s="81" t="s">
        <v>304</v>
      </c>
      <c r="B121" s="225">
        <f t="shared" si="0"/>
        <v>34487.01</v>
      </c>
      <c r="C121" s="224" t="s">
        <v>307</v>
      </c>
      <c r="D121" s="222" t="s">
        <v>15</v>
      </c>
      <c r="E121" s="225">
        <f>8752.7+16728.61</f>
        <v>25481.31</v>
      </c>
      <c r="F121" s="224" t="s">
        <v>307</v>
      </c>
      <c r="G121" s="222" t="s">
        <v>15</v>
      </c>
      <c r="H121" s="221">
        <v>9005.7000000000007</v>
      </c>
      <c r="I121" s="224" t="s">
        <v>307</v>
      </c>
      <c r="J121" s="222" t="s">
        <v>15</v>
      </c>
      <c r="K121" s="221">
        <v>0</v>
      </c>
      <c r="L121" s="224" t="s">
        <v>307</v>
      </c>
      <c r="M121" s="222" t="s">
        <v>15</v>
      </c>
      <c r="N121" s="221" t="s">
        <v>321</v>
      </c>
      <c r="O121" s="148" t="s">
        <v>36</v>
      </c>
      <c r="P121" s="222" t="s">
        <v>15</v>
      </c>
      <c r="Q121" s="221">
        <f>PSD_S1311!Q121</f>
        <v>35274</v>
      </c>
      <c r="R121" s="224" t="s">
        <v>307</v>
      </c>
      <c r="S121" s="222" t="s">
        <v>15</v>
      </c>
      <c r="T121" s="221">
        <f t="shared" si="1"/>
        <v>237911.19999999998</v>
      </c>
      <c r="U121" s="224" t="s">
        <v>307</v>
      </c>
      <c r="V121" s="222" t="s">
        <v>15</v>
      </c>
      <c r="W121" s="221">
        <f t="shared" si="7"/>
        <v>38784.827649999999</v>
      </c>
      <c r="X121" s="224" t="s">
        <v>307</v>
      </c>
      <c r="Y121" s="222" t="s">
        <v>15</v>
      </c>
      <c r="Z121" s="221">
        <v>0</v>
      </c>
      <c r="AA121" s="224" t="s">
        <v>307</v>
      </c>
      <c r="AB121" s="222" t="s">
        <v>15</v>
      </c>
      <c r="AC121" s="221">
        <v>35121.339999999997</v>
      </c>
      <c r="AD121" s="224" t="s">
        <v>307</v>
      </c>
      <c r="AE121" s="222" t="s">
        <v>15</v>
      </c>
      <c r="AF121" s="221">
        <v>3663.48765</v>
      </c>
      <c r="AG121" s="224" t="s">
        <v>307</v>
      </c>
      <c r="AH121" s="222" t="s">
        <v>15</v>
      </c>
      <c r="AI121" s="221">
        <v>0</v>
      </c>
      <c r="AJ121" s="224" t="s">
        <v>307</v>
      </c>
      <c r="AK121" s="222" t="s">
        <v>15</v>
      </c>
      <c r="AL121" s="221" t="s">
        <v>321</v>
      </c>
      <c r="AM121" s="224" t="s">
        <v>307</v>
      </c>
      <c r="AN121" s="222" t="s">
        <v>15</v>
      </c>
      <c r="AO121" s="225">
        <f t="shared" si="2"/>
        <v>199126.37234999999</v>
      </c>
      <c r="AP121" s="224" t="s">
        <v>307</v>
      </c>
      <c r="AQ121" s="222" t="s">
        <v>15</v>
      </c>
      <c r="AR121" s="221" t="s">
        <v>321</v>
      </c>
      <c r="AS121" s="148" t="s">
        <v>36</v>
      </c>
      <c r="AT121" s="222" t="s">
        <v>15</v>
      </c>
      <c r="AU121" s="221">
        <v>0</v>
      </c>
      <c r="AV121" s="224" t="s">
        <v>307</v>
      </c>
      <c r="AW121" s="222" t="s">
        <v>15</v>
      </c>
      <c r="AX121" s="221">
        <v>148701.85999999999</v>
      </c>
      <c r="AY121" s="224" t="s">
        <v>307</v>
      </c>
      <c r="AZ121" s="222" t="s">
        <v>15</v>
      </c>
      <c r="BA121" s="221">
        <v>50424.512349999997</v>
      </c>
      <c r="BB121" s="224" t="s">
        <v>307</v>
      </c>
      <c r="BC121" s="222" t="s">
        <v>15</v>
      </c>
      <c r="BD121" s="225">
        <f>PSD_S1311!BD121</f>
        <v>258.97000000000003</v>
      </c>
      <c r="BE121" s="224" t="s">
        <v>307</v>
      </c>
      <c r="BF121" s="222" t="s">
        <v>15</v>
      </c>
      <c r="BG121" s="221" t="s">
        <v>321</v>
      </c>
      <c r="BH121" s="148" t="s">
        <v>36</v>
      </c>
      <c r="BI121" s="222" t="s">
        <v>15</v>
      </c>
      <c r="BJ121" s="221">
        <f t="shared" si="3"/>
        <v>272398.20999999996</v>
      </c>
      <c r="BK121" s="224" t="s">
        <v>307</v>
      </c>
      <c r="BL121" s="222" t="s">
        <v>15</v>
      </c>
      <c r="BM121" s="221">
        <v>0</v>
      </c>
      <c r="BN121" s="224" t="s">
        <v>307</v>
      </c>
      <c r="BO121" s="222" t="s">
        <v>15</v>
      </c>
      <c r="BP121" s="221">
        <f t="shared" si="4"/>
        <v>25481.31</v>
      </c>
      <c r="BQ121" s="224" t="s">
        <v>307</v>
      </c>
      <c r="BR121" s="222" t="s">
        <v>15</v>
      </c>
      <c r="BS121" s="221">
        <f t="shared" si="5"/>
        <v>192828.89999999997</v>
      </c>
      <c r="BT121" s="224" t="s">
        <v>307</v>
      </c>
      <c r="BU121" s="222" t="s">
        <v>15</v>
      </c>
      <c r="BV121" s="221">
        <f t="shared" si="6"/>
        <v>54088</v>
      </c>
      <c r="BW121" s="224" t="s">
        <v>307</v>
      </c>
      <c r="BX121" s="222" t="s">
        <v>15</v>
      </c>
      <c r="BY121" s="225">
        <f>PSD_S1311!BY121</f>
        <v>258.97000000000003</v>
      </c>
      <c r="BZ121" s="224" t="s">
        <v>307</v>
      </c>
      <c r="CA121" s="222" t="s">
        <v>15</v>
      </c>
      <c r="CB121" s="221">
        <f>PSD_S1311!CB121</f>
        <v>35274</v>
      </c>
      <c r="CC121" s="224" t="s">
        <v>307</v>
      </c>
      <c r="CD121" s="222" t="s">
        <v>15</v>
      </c>
      <c r="CE121" s="221">
        <v>166122.78000000003</v>
      </c>
      <c r="CF121" s="224" t="s">
        <v>307</v>
      </c>
      <c r="CG121" s="222" t="s">
        <v>15</v>
      </c>
      <c r="CH121" s="221">
        <v>140030.70000000001</v>
      </c>
      <c r="CI121" s="224" t="s">
        <v>307</v>
      </c>
      <c r="CJ121" s="222" t="s">
        <v>15</v>
      </c>
      <c r="CK121" s="221">
        <v>176763.78</v>
      </c>
      <c r="CL121" s="224" t="s">
        <v>307</v>
      </c>
      <c r="CM121" s="222" t="s">
        <v>15</v>
      </c>
      <c r="CN121" s="221">
        <v>129389.7</v>
      </c>
      <c r="CO121" s="224" t="s">
        <v>307</v>
      </c>
      <c r="CP121" s="222" t="s">
        <v>15</v>
      </c>
      <c r="CQ121" s="221">
        <f>PSD_S1311!CQ121</f>
        <v>207357.22</v>
      </c>
      <c r="CR121" s="83" t="s">
        <v>307</v>
      </c>
      <c r="CS121" s="84" t="s">
        <v>15</v>
      </c>
    </row>
    <row r="122" spans="1:97" ht="12" customHeight="1" x14ac:dyDescent="0.2">
      <c r="A122" s="81" t="s">
        <v>317</v>
      </c>
      <c r="B122" s="225">
        <f t="shared" si="0"/>
        <v>34840.01</v>
      </c>
      <c r="C122" s="224" t="s">
        <v>307</v>
      </c>
      <c r="D122" s="222" t="s">
        <v>15</v>
      </c>
      <c r="E122" s="225">
        <f>4757+20200.64</f>
        <v>24957.64</v>
      </c>
      <c r="F122" s="224" t="s">
        <v>307</v>
      </c>
      <c r="G122" s="222" t="s">
        <v>15</v>
      </c>
      <c r="H122" s="221">
        <v>9882.3700000000008</v>
      </c>
      <c r="I122" s="224" t="s">
        <v>307</v>
      </c>
      <c r="J122" s="222" t="s">
        <v>15</v>
      </c>
      <c r="K122" s="221">
        <v>0</v>
      </c>
      <c r="L122" s="224" t="s">
        <v>307</v>
      </c>
      <c r="M122" s="222" t="s">
        <v>15</v>
      </c>
      <c r="N122" s="221" t="s">
        <v>321</v>
      </c>
      <c r="O122" s="148" t="s">
        <v>36</v>
      </c>
      <c r="P122" s="222" t="s">
        <v>15</v>
      </c>
      <c r="Q122" s="221">
        <f>PSD_S1311!Q122</f>
        <v>43890.26</v>
      </c>
      <c r="R122" s="224" t="s">
        <v>307</v>
      </c>
      <c r="S122" s="222" t="s">
        <v>15</v>
      </c>
      <c r="T122" s="221">
        <f t="shared" si="1"/>
        <v>237844.13</v>
      </c>
      <c r="U122" s="224" t="s">
        <v>307</v>
      </c>
      <c r="V122" s="222" t="s">
        <v>15</v>
      </c>
      <c r="W122" s="221">
        <f t="shared" si="7"/>
        <v>24579.61202</v>
      </c>
      <c r="X122" s="224" t="s">
        <v>307</v>
      </c>
      <c r="Y122" s="222" t="s">
        <v>15</v>
      </c>
      <c r="Z122" s="221">
        <v>0</v>
      </c>
      <c r="AA122" s="224" t="s">
        <v>307</v>
      </c>
      <c r="AB122" s="222" t="s">
        <v>15</v>
      </c>
      <c r="AC122" s="221">
        <v>20942.86</v>
      </c>
      <c r="AD122" s="224" t="s">
        <v>307</v>
      </c>
      <c r="AE122" s="222" t="s">
        <v>15</v>
      </c>
      <c r="AF122" s="221">
        <v>3636.7520199999999</v>
      </c>
      <c r="AG122" s="224" t="s">
        <v>307</v>
      </c>
      <c r="AH122" s="222" t="s">
        <v>15</v>
      </c>
      <c r="AI122" s="221">
        <v>0</v>
      </c>
      <c r="AJ122" s="224" t="s">
        <v>307</v>
      </c>
      <c r="AK122" s="222" t="s">
        <v>15</v>
      </c>
      <c r="AL122" s="221" t="s">
        <v>321</v>
      </c>
      <c r="AM122" s="224" t="s">
        <v>307</v>
      </c>
      <c r="AN122" s="222" t="s">
        <v>15</v>
      </c>
      <c r="AO122" s="225">
        <f t="shared" si="2"/>
        <v>213264.51798</v>
      </c>
      <c r="AP122" s="224" t="s">
        <v>307</v>
      </c>
      <c r="AQ122" s="222" t="s">
        <v>15</v>
      </c>
      <c r="AR122" s="221" t="s">
        <v>321</v>
      </c>
      <c r="AS122" s="148" t="s">
        <v>36</v>
      </c>
      <c r="AT122" s="222" t="s">
        <v>15</v>
      </c>
      <c r="AU122" s="221">
        <v>0</v>
      </c>
      <c r="AV122" s="224" t="s">
        <v>307</v>
      </c>
      <c r="AW122" s="222" t="s">
        <v>15</v>
      </c>
      <c r="AX122" s="221">
        <v>164228.37</v>
      </c>
      <c r="AY122" s="224" t="s">
        <v>307</v>
      </c>
      <c r="AZ122" s="222" t="s">
        <v>15</v>
      </c>
      <c r="BA122" s="221">
        <v>49036.147980000002</v>
      </c>
      <c r="BB122" s="224" t="s">
        <v>307</v>
      </c>
      <c r="BC122" s="222" t="s">
        <v>15</v>
      </c>
      <c r="BD122" s="225">
        <f>PSD_S1311!BD122</f>
        <v>271.37</v>
      </c>
      <c r="BE122" s="224" t="s">
        <v>307</v>
      </c>
      <c r="BF122" s="222" t="s">
        <v>15</v>
      </c>
      <c r="BG122" s="221" t="s">
        <v>321</v>
      </c>
      <c r="BH122" s="148" t="s">
        <v>36</v>
      </c>
      <c r="BI122" s="222" t="s">
        <v>15</v>
      </c>
      <c r="BJ122" s="221">
        <f t="shared" si="3"/>
        <v>272684.14</v>
      </c>
      <c r="BK122" s="224" t="s">
        <v>307</v>
      </c>
      <c r="BL122" s="222" t="s">
        <v>15</v>
      </c>
      <c r="BM122" s="221">
        <v>0</v>
      </c>
      <c r="BN122" s="224" t="s">
        <v>307</v>
      </c>
      <c r="BO122" s="222" t="s">
        <v>15</v>
      </c>
      <c r="BP122" s="221">
        <f t="shared" si="4"/>
        <v>24957.64</v>
      </c>
      <c r="BQ122" s="224" t="s">
        <v>307</v>
      </c>
      <c r="BR122" s="222" t="s">
        <v>15</v>
      </c>
      <c r="BS122" s="221">
        <f t="shared" si="5"/>
        <v>195053.6</v>
      </c>
      <c r="BT122" s="224" t="s">
        <v>307</v>
      </c>
      <c r="BU122" s="222" t="s">
        <v>15</v>
      </c>
      <c r="BV122" s="221">
        <f t="shared" si="6"/>
        <v>52672.9</v>
      </c>
      <c r="BW122" s="224" t="s">
        <v>307</v>
      </c>
      <c r="BX122" s="222" t="s">
        <v>15</v>
      </c>
      <c r="BY122" s="225">
        <f>PSD_S1311!BY122</f>
        <v>271.37</v>
      </c>
      <c r="BZ122" s="224" t="s">
        <v>307</v>
      </c>
      <c r="CA122" s="222" t="s">
        <v>15</v>
      </c>
      <c r="CB122" s="221">
        <f>PSD_S1311!CB122</f>
        <v>43890.26</v>
      </c>
      <c r="CC122" s="224" t="s">
        <v>307</v>
      </c>
      <c r="CD122" s="222" t="s">
        <v>15</v>
      </c>
      <c r="CE122" s="221">
        <v>180490.96000000002</v>
      </c>
      <c r="CF122" s="224" t="s">
        <v>307</v>
      </c>
      <c r="CG122" s="222" t="s">
        <v>15</v>
      </c>
      <c r="CH122" s="221">
        <v>136390.89999999997</v>
      </c>
      <c r="CI122" s="224" t="s">
        <v>307</v>
      </c>
      <c r="CJ122" s="222" t="s">
        <v>15</v>
      </c>
      <c r="CK122" s="221">
        <v>189914.06</v>
      </c>
      <c r="CL122" s="224" t="s">
        <v>307</v>
      </c>
      <c r="CM122" s="222" t="s">
        <v>15</v>
      </c>
      <c r="CN122" s="221">
        <v>126967.8</v>
      </c>
      <c r="CO122" s="224" t="s">
        <v>307</v>
      </c>
      <c r="CP122" s="222" t="s">
        <v>15</v>
      </c>
      <c r="CQ122" s="221">
        <f>PSD_S1311!CQ122</f>
        <v>212161.16</v>
      </c>
      <c r="CR122" s="83" t="s">
        <v>307</v>
      </c>
      <c r="CS122" s="84" t="s">
        <v>15</v>
      </c>
    </row>
    <row r="123" spans="1:97" ht="12" customHeight="1" x14ac:dyDescent="0.2">
      <c r="A123" s="81" t="s">
        <v>318</v>
      </c>
      <c r="B123" s="225">
        <f t="shared" si="0"/>
        <v>36863.979999999996</v>
      </c>
      <c r="C123" s="224" t="s">
        <v>307</v>
      </c>
      <c r="D123" s="222" t="s">
        <v>15</v>
      </c>
      <c r="E123" s="225">
        <f>4941.7+20573.76</f>
        <v>25515.46</v>
      </c>
      <c r="F123" s="224" t="s">
        <v>307</v>
      </c>
      <c r="G123" s="222" t="s">
        <v>15</v>
      </c>
      <c r="H123" s="221">
        <v>11348.52</v>
      </c>
      <c r="I123" s="224" t="s">
        <v>307</v>
      </c>
      <c r="J123" s="222" t="s">
        <v>15</v>
      </c>
      <c r="K123" s="221">
        <v>0</v>
      </c>
      <c r="L123" s="224" t="s">
        <v>307</v>
      </c>
      <c r="M123" s="222" t="s">
        <v>15</v>
      </c>
      <c r="N123" s="221" t="s">
        <v>321</v>
      </c>
      <c r="O123" s="148" t="s">
        <v>36</v>
      </c>
      <c r="P123" s="222" t="s">
        <v>15</v>
      </c>
      <c r="Q123" s="221">
        <f>PSD_S1311!Q123</f>
        <v>42757.48</v>
      </c>
      <c r="R123" s="224" t="s">
        <v>307</v>
      </c>
      <c r="S123" s="222" t="s">
        <v>15</v>
      </c>
      <c r="T123" s="221">
        <f t="shared" si="1"/>
        <v>239148.58000000002</v>
      </c>
      <c r="U123" s="224" t="s">
        <v>307</v>
      </c>
      <c r="V123" s="222" t="s">
        <v>15</v>
      </c>
      <c r="W123" s="221">
        <f t="shared" si="7"/>
        <v>18905.671900000001</v>
      </c>
      <c r="X123" s="224" t="s">
        <v>307</v>
      </c>
      <c r="Y123" s="222" t="s">
        <v>15</v>
      </c>
      <c r="Z123" s="221">
        <v>0</v>
      </c>
      <c r="AA123" s="224" t="s">
        <v>307</v>
      </c>
      <c r="AB123" s="222" t="s">
        <v>15</v>
      </c>
      <c r="AC123" s="221">
        <v>15226.03</v>
      </c>
      <c r="AD123" s="224" t="s">
        <v>307</v>
      </c>
      <c r="AE123" s="222" t="s">
        <v>15</v>
      </c>
      <c r="AF123" s="221">
        <v>3679.6418999999996</v>
      </c>
      <c r="AG123" s="224" t="s">
        <v>307</v>
      </c>
      <c r="AH123" s="222" t="s">
        <v>15</v>
      </c>
      <c r="AI123" s="221">
        <v>0</v>
      </c>
      <c r="AJ123" s="224" t="s">
        <v>307</v>
      </c>
      <c r="AK123" s="222" t="s">
        <v>15</v>
      </c>
      <c r="AL123" s="221" t="s">
        <v>321</v>
      </c>
      <c r="AM123" s="224" t="s">
        <v>307</v>
      </c>
      <c r="AN123" s="222" t="s">
        <v>15</v>
      </c>
      <c r="AO123" s="225">
        <f t="shared" si="2"/>
        <v>220242.90810000003</v>
      </c>
      <c r="AP123" s="224" t="s">
        <v>307</v>
      </c>
      <c r="AQ123" s="222" t="s">
        <v>15</v>
      </c>
      <c r="AR123" s="221" t="s">
        <v>321</v>
      </c>
      <c r="AS123" s="148" t="s">
        <v>36</v>
      </c>
      <c r="AT123" s="222" t="s">
        <v>15</v>
      </c>
      <c r="AU123" s="221">
        <v>0</v>
      </c>
      <c r="AV123" s="224" t="s">
        <v>307</v>
      </c>
      <c r="AW123" s="222" t="s">
        <v>15</v>
      </c>
      <c r="AX123" s="221">
        <v>171282.65000000002</v>
      </c>
      <c r="AY123" s="224" t="s">
        <v>307</v>
      </c>
      <c r="AZ123" s="222" t="s">
        <v>15</v>
      </c>
      <c r="BA123" s="221">
        <v>48960.258099999999</v>
      </c>
      <c r="BB123" s="224" t="s">
        <v>307</v>
      </c>
      <c r="BC123" s="222" t="s">
        <v>15</v>
      </c>
      <c r="BD123" s="225">
        <f>PSD_S1311!BD123</f>
        <v>296.17</v>
      </c>
      <c r="BE123" s="224" t="s">
        <v>307</v>
      </c>
      <c r="BF123" s="222" t="s">
        <v>15</v>
      </c>
      <c r="BG123" s="221" t="s">
        <v>321</v>
      </c>
      <c r="BH123" s="148" t="s">
        <v>36</v>
      </c>
      <c r="BI123" s="222" t="s">
        <v>15</v>
      </c>
      <c r="BJ123" s="221">
        <f t="shared" si="3"/>
        <v>276012.56</v>
      </c>
      <c r="BK123" s="224" t="s">
        <v>307</v>
      </c>
      <c r="BL123" s="222" t="s">
        <v>15</v>
      </c>
      <c r="BM123" s="221">
        <v>0</v>
      </c>
      <c r="BN123" s="224" t="s">
        <v>307</v>
      </c>
      <c r="BO123" s="222" t="s">
        <v>15</v>
      </c>
      <c r="BP123" s="221">
        <f t="shared" si="4"/>
        <v>25515.46</v>
      </c>
      <c r="BQ123" s="224" t="s">
        <v>307</v>
      </c>
      <c r="BR123" s="222" t="s">
        <v>15</v>
      </c>
      <c r="BS123" s="221">
        <f t="shared" si="5"/>
        <v>197857.2</v>
      </c>
      <c r="BT123" s="224" t="s">
        <v>307</v>
      </c>
      <c r="BU123" s="222" t="s">
        <v>15</v>
      </c>
      <c r="BV123" s="221">
        <f t="shared" si="6"/>
        <v>52639.9</v>
      </c>
      <c r="BW123" s="224" t="s">
        <v>307</v>
      </c>
      <c r="BX123" s="222" t="s">
        <v>15</v>
      </c>
      <c r="BY123" s="225">
        <f>PSD_S1311!BY123</f>
        <v>296.17</v>
      </c>
      <c r="BZ123" s="224" t="s">
        <v>307</v>
      </c>
      <c r="CA123" s="222" t="s">
        <v>15</v>
      </c>
      <c r="CB123" s="221">
        <f>PSD_S1311!CB123</f>
        <v>42757.48</v>
      </c>
      <c r="CC123" s="224" t="s">
        <v>307</v>
      </c>
      <c r="CD123" s="222" t="s">
        <v>15</v>
      </c>
      <c r="CE123" s="221">
        <v>153685.35999999999</v>
      </c>
      <c r="CF123" s="224" t="s">
        <v>307</v>
      </c>
      <c r="CG123" s="222" t="s">
        <v>15</v>
      </c>
      <c r="CH123" s="221">
        <v>165591.31</v>
      </c>
      <c r="CI123" s="224" t="s">
        <v>307</v>
      </c>
      <c r="CJ123" s="222" t="s">
        <v>15</v>
      </c>
      <c r="CK123" s="221">
        <v>193308.26000000004</v>
      </c>
      <c r="CL123" s="224" t="s">
        <v>307</v>
      </c>
      <c r="CM123" s="222" t="s">
        <v>15</v>
      </c>
      <c r="CN123" s="221">
        <v>125968.4</v>
      </c>
      <c r="CO123" s="224" t="s">
        <v>307</v>
      </c>
      <c r="CP123" s="222" t="s">
        <v>15</v>
      </c>
      <c r="CQ123" s="221">
        <f>PSD_S1311!CQ123</f>
        <v>211896.57</v>
      </c>
      <c r="CR123" s="83" t="s">
        <v>307</v>
      </c>
      <c r="CS123" s="84" t="s">
        <v>15</v>
      </c>
    </row>
    <row r="124" spans="1:97" ht="12" customHeight="1" x14ac:dyDescent="0.2">
      <c r="A124" s="81" t="s">
        <v>319</v>
      </c>
      <c r="B124" s="225">
        <f t="shared" si="0"/>
        <v>39601.300000000003</v>
      </c>
      <c r="C124" s="224" t="s">
        <v>307</v>
      </c>
      <c r="D124" s="222" t="s">
        <v>15</v>
      </c>
      <c r="E124" s="225">
        <v>27457.4</v>
      </c>
      <c r="F124" s="224" t="s">
        <v>307</v>
      </c>
      <c r="G124" s="222" t="s">
        <v>15</v>
      </c>
      <c r="H124" s="221">
        <v>12143.9</v>
      </c>
      <c r="I124" s="224" t="s">
        <v>307</v>
      </c>
      <c r="J124" s="222" t="s">
        <v>15</v>
      </c>
      <c r="K124" s="221">
        <v>0</v>
      </c>
      <c r="L124" s="224" t="s">
        <v>307</v>
      </c>
      <c r="M124" s="222" t="s">
        <v>15</v>
      </c>
      <c r="N124" s="221" t="s">
        <v>321</v>
      </c>
      <c r="O124" s="148" t="s">
        <v>36</v>
      </c>
      <c r="P124" s="222" t="s">
        <v>15</v>
      </c>
      <c r="Q124" s="221">
        <f>PSD_S1311!Q124</f>
        <v>50913.27</v>
      </c>
      <c r="R124" s="224" t="s">
        <v>307</v>
      </c>
      <c r="S124" s="222" t="s">
        <v>15</v>
      </c>
      <c r="T124" s="221">
        <f t="shared" si="1"/>
        <v>238181.80000000002</v>
      </c>
      <c r="U124" s="224" t="s">
        <v>307</v>
      </c>
      <c r="V124" s="222" t="s">
        <v>15</v>
      </c>
      <c r="W124" s="221">
        <f t="shared" si="7"/>
        <v>24690.1</v>
      </c>
      <c r="X124" s="224" t="s">
        <v>307</v>
      </c>
      <c r="Y124" s="222" t="s">
        <v>15</v>
      </c>
      <c r="Z124" s="221">
        <v>0</v>
      </c>
      <c r="AA124" s="224" t="s">
        <v>307</v>
      </c>
      <c r="AB124" s="222" t="s">
        <v>15</v>
      </c>
      <c r="AC124" s="221">
        <v>16020.6</v>
      </c>
      <c r="AD124" s="224" t="s">
        <v>307</v>
      </c>
      <c r="AE124" s="222" t="s">
        <v>15</v>
      </c>
      <c r="AF124" s="221">
        <v>8669.5</v>
      </c>
      <c r="AG124" s="224" t="s">
        <v>307</v>
      </c>
      <c r="AH124" s="222" t="s">
        <v>15</v>
      </c>
      <c r="AI124" s="221">
        <v>0</v>
      </c>
      <c r="AJ124" s="224" t="s">
        <v>307</v>
      </c>
      <c r="AK124" s="222" t="s">
        <v>15</v>
      </c>
      <c r="AL124" s="221" t="s">
        <v>321</v>
      </c>
      <c r="AM124" s="224" t="s">
        <v>307</v>
      </c>
      <c r="AN124" s="222" t="s">
        <v>15</v>
      </c>
      <c r="AO124" s="225">
        <f t="shared" si="2"/>
        <v>213491.7</v>
      </c>
      <c r="AP124" s="224" t="s">
        <v>307</v>
      </c>
      <c r="AQ124" s="222" t="s">
        <v>15</v>
      </c>
      <c r="AR124" s="221" t="s">
        <v>321</v>
      </c>
      <c r="AS124" s="148" t="s">
        <v>36</v>
      </c>
      <c r="AT124" s="222" t="s">
        <v>15</v>
      </c>
      <c r="AU124" s="221">
        <v>0</v>
      </c>
      <c r="AV124" s="224" t="s">
        <v>307</v>
      </c>
      <c r="AW124" s="222" t="s">
        <v>15</v>
      </c>
      <c r="AX124" s="221">
        <v>171254.39999999999</v>
      </c>
      <c r="AY124" s="224" t="s">
        <v>307</v>
      </c>
      <c r="AZ124" s="222" t="s">
        <v>15</v>
      </c>
      <c r="BA124" s="221">
        <v>42237.3</v>
      </c>
      <c r="BB124" s="224" t="s">
        <v>307</v>
      </c>
      <c r="BC124" s="222" t="s">
        <v>15</v>
      </c>
      <c r="BD124" s="225">
        <f>PSD_S1311!BD124</f>
        <v>305.77</v>
      </c>
      <c r="BE124" s="224" t="s">
        <v>307</v>
      </c>
      <c r="BF124" s="222" t="s">
        <v>15</v>
      </c>
      <c r="BG124" s="221" t="s">
        <v>321</v>
      </c>
      <c r="BH124" s="148" t="s">
        <v>36</v>
      </c>
      <c r="BI124" s="222" t="s">
        <v>15</v>
      </c>
      <c r="BJ124" s="221">
        <f t="shared" si="3"/>
        <v>277783.09999999998</v>
      </c>
      <c r="BK124" s="224" t="s">
        <v>307</v>
      </c>
      <c r="BL124" s="222" t="s">
        <v>15</v>
      </c>
      <c r="BM124" s="221">
        <v>0</v>
      </c>
      <c r="BN124" s="224" t="s">
        <v>307</v>
      </c>
      <c r="BO124" s="222" t="s">
        <v>15</v>
      </c>
      <c r="BP124" s="221">
        <f t="shared" si="4"/>
        <v>27457.4</v>
      </c>
      <c r="BQ124" s="224" t="s">
        <v>307</v>
      </c>
      <c r="BR124" s="222" t="s">
        <v>15</v>
      </c>
      <c r="BS124" s="221">
        <f t="shared" si="5"/>
        <v>199418.9</v>
      </c>
      <c r="BT124" s="224" t="s">
        <v>307</v>
      </c>
      <c r="BU124" s="222" t="s">
        <v>15</v>
      </c>
      <c r="BV124" s="221">
        <f t="shared" si="6"/>
        <v>50906.8</v>
      </c>
      <c r="BW124" s="224" t="s">
        <v>307</v>
      </c>
      <c r="BX124" s="222" t="s">
        <v>15</v>
      </c>
      <c r="BY124" s="225">
        <f>PSD_S1311!BY124</f>
        <v>305.77</v>
      </c>
      <c r="BZ124" s="224" t="s">
        <v>307</v>
      </c>
      <c r="CA124" s="222" t="s">
        <v>15</v>
      </c>
      <c r="CB124" s="221">
        <f>PSD_S1311!CB124</f>
        <v>50913.27</v>
      </c>
      <c r="CC124" s="224" t="s">
        <v>307</v>
      </c>
      <c r="CD124" s="222" t="s">
        <v>15</v>
      </c>
      <c r="CE124" s="221">
        <v>187512.24</v>
      </c>
      <c r="CF124" s="224" t="s">
        <v>307</v>
      </c>
      <c r="CG124" s="222" t="s">
        <v>15</v>
      </c>
      <c r="CH124" s="221">
        <v>136390.9</v>
      </c>
      <c r="CI124" s="224" t="s">
        <v>307</v>
      </c>
      <c r="CJ124" s="222" t="s">
        <v>15</v>
      </c>
      <c r="CK124" s="221">
        <v>196935.33999999997</v>
      </c>
      <c r="CL124" s="224" t="s">
        <v>307</v>
      </c>
      <c r="CM124" s="222" t="s">
        <v>15</v>
      </c>
      <c r="CN124" s="221">
        <v>126967.8</v>
      </c>
      <c r="CO124" s="224" t="s">
        <v>307</v>
      </c>
      <c r="CP124" s="222" t="s">
        <v>15</v>
      </c>
      <c r="CQ124" s="221">
        <f>PSD_S1311!CQ124</f>
        <v>219105.55</v>
      </c>
      <c r="CR124" s="83" t="s">
        <v>307</v>
      </c>
      <c r="CS124" s="84" t="s">
        <v>15</v>
      </c>
    </row>
    <row r="125" spans="1:97" ht="12" customHeight="1" x14ac:dyDescent="0.2">
      <c r="A125" s="81" t="s">
        <v>320</v>
      </c>
      <c r="B125" s="225">
        <f t="shared" si="0"/>
        <v>39801.199999999997</v>
      </c>
      <c r="C125" s="224" t="s">
        <v>307</v>
      </c>
      <c r="D125" s="222" t="s">
        <v>15</v>
      </c>
      <c r="E125" s="225">
        <v>28001.7</v>
      </c>
      <c r="F125" s="224" t="s">
        <v>307</v>
      </c>
      <c r="G125" s="222" t="s">
        <v>15</v>
      </c>
      <c r="H125" s="221">
        <v>11799.5</v>
      </c>
      <c r="I125" s="224" t="s">
        <v>307</v>
      </c>
      <c r="J125" s="222" t="s">
        <v>15</v>
      </c>
      <c r="K125" s="221">
        <v>0</v>
      </c>
      <c r="L125" s="224" t="s">
        <v>307</v>
      </c>
      <c r="M125" s="222" t="s">
        <v>15</v>
      </c>
      <c r="N125" s="221" t="s">
        <v>321</v>
      </c>
      <c r="O125" s="148" t="s">
        <v>36</v>
      </c>
      <c r="P125" s="222" t="s">
        <v>15</v>
      </c>
      <c r="Q125" s="221">
        <f>PSD_S1311!Q125</f>
        <v>49950.04</v>
      </c>
      <c r="R125" s="224" t="s">
        <v>307</v>
      </c>
      <c r="S125" s="222" t="s">
        <v>15</v>
      </c>
      <c r="T125" s="221">
        <f t="shared" si="1"/>
        <v>251527.90000000002</v>
      </c>
      <c r="U125" s="224" t="s">
        <v>307</v>
      </c>
      <c r="V125" s="222" t="s">
        <v>15</v>
      </c>
      <c r="W125" s="221">
        <f t="shared" si="7"/>
        <v>24169.599999999999</v>
      </c>
      <c r="X125" s="224" t="s">
        <v>307</v>
      </c>
      <c r="Y125" s="222" t="s">
        <v>15</v>
      </c>
      <c r="Z125" s="221">
        <v>0</v>
      </c>
      <c r="AA125" s="224" t="s">
        <v>307</v>
      </c>
      <c r="AB125" s="222" t="s">
        <v>15</v>
      </c>
      <c r="AC125" s="221">
        <v>16020.6</v>
      </c>
      <c r="AD125" s="224" t="s">
        <v>307</v>
      </c>
      <c r="AE125" s="222" t="s">
        <v>15</v>
      </c>
      <c r="AF125" s="221">
        <v>8149</v>
      </c>
      <c r="AG125" s="224" t="s">
        <v>307</v>
      </c>
      <c r="AH125" s="222" t="s">
        <v>15</v>
      </c>
      <c r="AI125" s="221">
        <v>0</v>
      </c>
      <c r="AJ125" s="224" t="s">
        <v>307</v>
      </c>
      <c r="AK125" s="222" t="s">
        <v>15</v>
      </c>
      <c r="AL125" s="221" t="s">
        <v>321</v>
      </c>
      <c r="AM125" s="224" t="s">
        <v>307</v>
      </c>
      <c r="AN125" s="222" t="s">
        <v>15</v>
      </c>
      <c r="AO125" s="225">
        <f t="shared" si="2"/>
        <v>227358.30000000002</v>
      </c>
      <c r="AP125" s="224" t="s">
        <v>307</v>
      </c>
      <c r="AQ125" s="222" t="s">
        <v>15</v>
      </c>
      <c r="AR125" s="221" t="s">
        <v>321</v>
      </c>
      <c r="AS125" s="148" t="s">
        <v>36</v>
      </c>
      <c r="AT125" s="222" t="s">
        <v>15</v>
      </c>
      <c r="AU125" s="221">
        <v>0</v>
      </c>
      <c r="AV125" s="224" t="s">
        <v>307</v>
      </c>
      <c r="AW125" s="222" t="s">
        <v>15</v>
      </c>
      <c r="AX125" s="221">
        <v>184387.7</v>
      </c>
      <c r="AY125" s="224" t="s">
        <v>307</v>
      </c>
      <c r="AZ125" s="222" t="s">
        <v>15</v>
      </c>
      <c r="BA125" s="221">
        <v>42970.6</v>
      </c>
      <c r="BB125" s="224" t="s">
        <v>307</v>
      </c>
      <c r="BC125" s="222" t="s">
        <v>15</v>
      </c>
      <c r="BD125" s="225">
        <f>PSD_S1311!BD125</f>
        <v>303.17</v>
      </c>
      <c r="BE125" s="224" t="s">
        <v>307</v>
      </c>
      <c r="BF125" s="222" t="s">
        <v>15</v>
      </c>
      <c r="BG125" s="221" t="s">
        <v>321</v>
      </c>
      <c r="BH125" s="148" t="s">
        <v>36</v>
      </c>
      <c r="BI125" s="222" t="s">
        <v>15</v>
      </c>
      <c r="BJ125" s="221">
        <f t="shared" si="3"/>
        <v>291329.10000000003</v>
      </c>
      <c r="BK125" s="224" t="s">
        <v>307</v>
      </c>
      <c r="BL125" s="222" t="s">
        <v>15</v>
      </c>
      <c r="BM125" s="221">
        <v>0</v>
      </c>
      <c r="BN125" s="224" t="s">
        <v>307</v>
      </c>
      <c r="BO125" s="222" t="s">
        <v>15</v>
      </c>
      <c r="BP125" s="221">
        <f t="shared" si="4"/>
        <v>28001.7</v>
      </c>
      <c r="BQ125" s="224" t="s">
        <v>307</v>
      </c>
      <c r="BR125" s="222" t="s">
        <v>15</v>
      </c>
      <c r="BS125" s="221">
        <f t="shared" si="5"/>
        <v>212207.80000000002</v>
      </c>
      <c r="BT125" s="224" t="s">
        <v>307</v>
      </c>
      <c r="BU125" s="222" t="s">
        <v>15</v>
      </c>
      <c r="BV125" s="221">
        <f t="shared" si="6"/>
        <v>51119.6</v>
      </c>
      <c r="BW125" s="224" t="s">
        <v>307</v>
      </c>
      <c r="BX125" s="222" t="s">
        <v>15</v>
      </c>
      <c r="BY125" s="225">
        <f>PSD_S1311!BY125</f>
        <v>303.17</v>
      </c>
      <c r="BZ125" s="224" t="s">
        <v>307</v>
      </c>
      <c r="CA125" s="222" t="s">
        <v>15</v>
      </c>
      <c r="CB125" s="221">
        <f>PSD_S1311!CB125</f>
        <v>49950.04</v>
      </c>
      <c r="CC125" s="224" t="s">
        <v>307</v>
      </c>
      <c r="CD125" s="222" t="s">
        <v>15</v>
      </c>
      <c r="CE125" s="221">
        <v>196816.71000000002</v>
      </c>
      <c r="CF125" s="224" t="s">
        <v>307</v>
      </c>
      <c r="CG125" s="222" t="s">
        <v>15</v>
      </c>
      <c r="CH125" s="221">
        <v>144765.6</v>
      </c>
      <c r="CI125" s="224" t="s">
        <v>307</v>
      </c>
      <c r="CJ125" s="222" t="s">
        <v>15</v>
      </c>
      <c r="CK125" s="221">
        <v>209393.61000000002</v>
      </c>
      <c r="CL125" s="224" t="s">
        <v>307</v>
      </c>
      <c r="CM125" s="222" t="s">
        <v>15</v>
      </c>
      <c r="CN125" s="221">
        <v>132188.70000000001</v>
      </c>
      <c r="CO125" s="224" t="s">
        <v>307</v>
      </c>
      <c r="CP125" s="222" t="s">
        <v>15</v>
      </c>
      <c r="CQ125" s="221">
        <f>PSD_S1311!CQ125</f>
        <v>225533.63</v>
      </c>
      <c r="CR125" s="83" t="s">
        <v>307</v>
      </c>
      <c r="CS125" s="84" t="s">
        <v>15</v>
      </c>
    </row>
    <row r="126" spans="1:97" ht="12" customHeight="1" x14ac:dyDescent="0.2">
      <c r="A126" s="81" t="s">
        <v>410</v>
      </c>
      <c r="B126" s="225">
        <f t="shared" si="0"/>
        <v>42342.5</v>
      </c>
      <c r="C126" s="224" t="s">
        <v>307</v>
      </c>
      <c r="D126" s="222" t="s">
        <v>15</v>
      </c>
      <c r="E126" s="225">
        <v>30657</v>
      </c>
      <c r="F126" s="224" t="s">
        <v>307</v>
      </c>
      <c r="G126" s="222" t="s">
        <v>15</v>
      </c>
      <c r="H126" s="221">
        <v>11685.5</v>
      </c>
      <c r="I126" s="224" t="s">
        <v>307</v>
      </c>
      <c r="J126" s="222" t="s">
        <v>15</v>
      </c>
      <c r="K126" s="221">
        <v>0</v>
      </c>
      <c r="L126" s="224" t="s">
        <v>307</v>
      </c>
      <c r="M126" s="222" t="s">
        <v>15</v>
      </c>
      <c r="N126" s="221" t="s">
        <v>321</v>
      </c>
      <c r="O126" s="148" t="s">
        <v>36</v>
      </c>
      <c r="P126" s="222" t="s">
        <v>15</v>
      </c>
      <c r="Q126" s="221">
        <f>PSD_S1311!Q126</f>
        <v>54825.41</v>
      </c>
      <c r="R126" s="224" t="s">
        <v>307</v>
      </c>
      <c r="S126" s="222" t="s">
        <v>15</v>
      </c>
      <c r="T126" s="221">
        <f t="shared" si="1"/>
        <v>257997.5</v>
      </c>
      <c r="U126" s="224" t="s">
        <v>307</v>
      </c>
      <c r="V126" s="222" t="s">
        <v>15</v>
      </c>
      <c r="W126" s="221">
        <f t="shared" si="7"/>
        <v>32971.699999999997</v>
      </c>
      <c r="X126" s="224" t="s">
        <v>307</v>
      </c>
      <c r="Y126" s="222" t="s">
        <v>15</v>
      </c>
      <c r="Z126" s="221">
        <v>0</v>
      </c>
      <c r="AA126" s="224" t="s">
        <v>307</v>
      </c>
      <c r="AB126" s="222" t="s">
        <v>15</v>
      </c>
      <c r="AC126" s="221">
        <v>24067.9</v>
      </c>
      <c r="AD126" s="224" t="s">
        <v>307</v>
      </c>
      <c r="AE126" s="222" t="s">
        <v>15</v>
      </c>
      <c r="AF126" s="221">
        <v>8903.7999999999993</v>
      </c>
      <c r="AG126" s="224" t="s">
        <v>307</v>
      </c>
      <c r="AH126" s="222" t="s">
        <v>15</v>
      </c>
      <c r="AI126" s="221">
        <v>0</v>
      </c>
      <c r="AJ126" s="224" t="s">
        <v>307</v>
      </c>
      <c r="AK126" s="222" t="s">
        <v>15</v>
      </c>
      <c r="AL126" s="221" t="s">
        <v>321</v>
      </c>
      <c r="AM126" s="224" t="s">
        <v>307</v>
      </c>
      <c r="AN126" s="222" t="s">
        <v>15</v>
      </c>
      <c r="AO126" s="225">
        <f t="shared" si="2"/>
        <v>225025.8</v>
      </c>
      <c r="AP126" s="224" t="s">
        <v>307</v>
      </c>
      <c r="AQ126" s="222" t="s">
        <v>15</v>
      </c>
      <c r="AR126" s="221" t="s">
        <v>321</v>
      </c>
      <c r="AS126" s="148" t="s">
        <v>36</v>
      </c>
      <c r="AT126" s="222" t="s">
        <v>15</v>
      </c>
      <c r="AU126" s="221">
        <v>0</v>
      </c>
      <c r="AV126" s="224" t="s">
        <v>307</v>
      </c>
      <c r="AW126" s="222" t="s">
        <v>15</v>
      </c>
      <c r="AX126" s="221">
        <v>183290</v>
      </c>
      <c r="AY126" s="224" t="s">
        <v>307</v>
      </c>
      <c r="AZ126" s="222" t="s">
        <v>15</v>
      </c>
      <c r="BA126" s="221">
        <v>41735.800000000003</v>
      </c>
      <c r="BB126" s="224" t="s">
        <v>307</v>
      </c>
      <c r="BC126" s="222" t="s">
        <v>15</v>
      </c>
      <c r="BD126" s="225">
        <f>PSD_S1311!BD126</f>
        <v>309.27</v>
      </c>
      <c r="BE126" s="224" t="s">
        <v>307</v>
      </c>
      <c r="BF126" s="222" t="s">
        <v>15</v>
      </c>
      <c r="BG126" s="221" t="s">
        <v>321</v>
      </c>
      <c r="BH126" s="148" t="s">
        <v>36</v>
      </c>
      <c r="BI126" s="222" t="s">
        <v>15</v>
      </c>
      <c r="BJ126" s="221">
        <f t="shared" si="3"/>
        <v>300340</v>
      </c>
      <c r="BK126" s="224" t="s">
        <v>307</v>
      </c>
      <c r="BL126" s="222" t="s">
        <v>15</v>
      </c>
      <c r="BM126" s="221">
        <v>0</v>
      </c>
      <c r="BN126" s="224" t="s">
        <v>307</v>
      </c>
      <c r="BO126" s="222" t="s">
        <v>15</v>
      </c>
      <c r="BP126" s="221">
        <f t="shared" si="4"/>
        <v>30657</v>
      </c>
      <c r="BQ126" s="224" t="s">
        <v>307</v>
      </c>
      <c r="BR126" s="222" t="s">
        <v>15</v>
      </c>
      <c r="BS126" s="221">
        <f t="shared" si="5"/>
        <v>219043.4</v>
      </c>
      <c r="BT126" s="224" t="s">
        <v>307</v>
      </c>
      <c r="BU126" s="222" t="s">
        <v>15</v>
      </c>
      <c r="BV126" s="221">
        <f t="shared" si="6"/>
        <v>50639.600000000006</v>
      </c>
      <c r="BW126" s="224" t="s">
        <v>307</v>
      </c>
      <c r="BX126" s="222" t="s">
        <v>15</v>
      </c>
      <c r="BY126" s="225">
        <f>PSD_S1311!BY126</f>
        <v>309.27</v>
      </c>
      <c r="BZ126" s="224" t="s">
        <v>307</v>
      </c>
      <c r="CA126" s="222" t="s">
        <v>15</v>
      </c>
      <c r="CB126" s="221">
        <f>PSD_S1311!CB126</f>
        <v>54825.41</v>
      </c>
      <c r="CC126" s="224" t="s">
        <v>307</v>
      </c>
      <c r="CD126" s="222" t="s">
        <v>15</v>
      </c>
      <c r="CE126" s="221">
        <v>208906.78</v>
      </c>
      <c r="CF126" s="224" t="s">
        <v>307</v>
      </c>
      <c r="CG126" s="222" t="s">
        <v>15</v>
      </c>
      <c r="CH126" s="221">
        <v>146567.9</v>
      </c>
      <c r="CI126" s="224" t="s">
        <v>307</v>
      </c>
      <c r="CJ126" s="222" t="s">
        <v>15</v>
      </c>
      <c r="CK126" s="221">
        <v>222008.68</v>
      </c>
      <c r="CL126" s="224" t="s">
        <v>307</v>
      </c>
      <c r="CM126" s="222" t="s">
        <v>15</v>
      </c>
      <c r="CN126" s="221">
        <v>133466</v>
      </c>
      <c r="CO126" s="224" t="s">
        <v>307</v>
      </c>
      <c r="CP126" s="222" t="s">
        <v>15</v>
      </c>
      <c r="CQ126" s="221">
        <f>PSD_S1311!CQ126</f>
        <v>232979.46</v>
      </c>
      <c r="CR126" s="83" t="s">
        <v>307</v>
      </c>
      <c r="CS126" s="84" t="s">
        <v>15</v>
      </c>
    </row>
    <row r="127" spans="1:97" ht="12" customHeight="1" x14ac:dyDescent="0.2">
      <c r="A127" s="81" t="s">
        <v>411</v>
      </c>
      <c r="B127" s="225">
        <f t="shared" si="0"/>
        <v>43767.7</v>
      </c>
      <c r="C127" s="224" t="s">
        <v>307</v>
      </c>
      <c r="D127" s="222" t="s">
        <v>15</v>
      </c>
      <c r="E127" s="225">
        <v>32800</v>
      </c>
      <c r="F127" s="224" t="s">
        <v>307</v>
      </c>
      <c r="G127" s="222" t="s">
        <v>15</v>
      </c>
      <c r="H127" s="221">
        <v>10967.7</v>
      </c>
      <c r="I127" s="224" t="s">
        <v>307</v>
      </c>
      <c r="J127" s="222" t="s">
        <v>15</v>
      </c>
      <c r="K127" s="221">
        <v>0</v>
      </c>
      <c r="L127" s="224" t="s">
        <v>307</v>
      </c>
      <c r="M127" s="222" t="s">
        <v>15</v>
      </c>
      <c r="N127" s="221" t="s">
        <v>321</v>
      </c>
      <c r="O127" s="148" t="s">
        <v>36</v>
      </c>
      <c r="P127" s="222" t="s">
        <v>15</v>
      </c>
      <c r="Q127" s="221">
        <f>PSD_S1311!Q127</f>
        <v>57842.03</v>
      </c>
      <c r="R127" s="224" t="s">
        <v>307</v>
      </c>
      <c r="S127" s="222" t="s">
        <v>15</v>
      </c>
      <c r="T127" s="221">
        <f t="shared" si="1"/>
        <v>266945.59999999998</v>
      </c>
      <c r="U127" s="224" t="s">
        <v>307</v>
      </c>
      <c r="V127" s="222" t="s">
        <v>15</v>
      </c>
      <c r="W127" s="221">
        <f t="shared" si="7"/>
        <v>37073.5</v>
      </c>
      <c r="X127" s="224" t="s">
        <v>307</v>
      </c>
      <c r="Y127" s="222" t="s">
        <v>15</v>
      </c>
      <c r="Z127" s="221">
        <v>0</v>
      </c>
      <c r="AA127" s="224" t="s">
        <v>307</v>
      </c>
      <c r="AB127" s="222" t="s">
        <v>15</v>
      </c>
      <c r="AC127" s="221">
        <v>22913.1</v>
      </c>
      <c r="AD127" s="224" t="s">
        <v>307</v>
      </c>
      <c r="AE127" s="222" t="s">
        <v>15</v>
      </c>
      <c r="AF127" s="221">
        <v>14160.4</v>
      </c>
      <c r="AG127" s="224" t="s">
        <v>307</v>
      </c>
      <c r="AH127" s="222" t="s">
        <v>15</v>
      </c>
      <c r="AI127" s="221">
        <v>0</v>
      </c>
      <c r="AJ127" s="224" t="s">
        <v>307</v>
      </c>
      <c r="AK127" s="222" t="s">
        <v>15</v>
      </c>
      <c r="AL127" s="221" t="s">
        <v>321</v>
      </c>
      <c r="AM127" s="224" t="s">
        <v>307</v>
      </c>
      <c r="AN127" s="222" t="s">
        <v>15</v>
      </c>
      <c r="AO127" s="225">
        <f t="shared" si="2"/>
        <v>229872.1</v>
      </c>
      <c r="AP127" s="224" t="s">
        <v>307</v>
      </c>
      <c r="AQ127" s="222" t="s">
        <v>15</v>
      </c>
      <c r="AR127" s="221" t="s">
        <v>321</v>
      </c>
      <c r="AS127" s="148" t="s">
        <v>36</v>
      </c>
      <c r="AT127" s="222" t="s">
        <v>15</v>
      </c>
      <c r="AU127" s="221">
        <v>0</v>
      </c>
      <c r="AV127" s="224" t="s">
        <v>307</v>
      </c>
      <c r="AW127" s="222" t="s">
        <v>15</v>
      </c>
      <c r="AX127" s="221">
        <v>194283.2</v>
      </c>
      <c r="AY127" s="224" t="s">
        <v>307</v>
      </c>
      <c r="AZ127" s="222" t="s">
        <v>15</v>
      </c>
      <c r="BA127" s="221">
        <v>35588.9</v>
      </c>
      <c r="BB127" s="224" t="s">
        <v>307</v>
      </c>
      <c r="BC127" s="222" t="s">
        <v>15</v>
      </c>
      <c r="BD127" s="225">
        <f>PSD_S1311!BD127</f>
        <v>337.37</v>
      </c>
      <c r="BE127" s="224" t="s">
        <v>307</v>
      </c>
      <c r="BF127" s="222" t="s">
        <v>15</v>
      </c>
      <c r="BG127" s="221" t="s">
        <v>321</v>
      </c>
      <c r="BH127" s="148" t="s">
        <v>36</v>
      </c>
      <c r="BI127" s="222" t="s">
        <v>15</v>
      </c>
      <c r="BJ127" s="221">
        <f t="shared" si="3"/>
        <v>310713.3</v>
      </c>
      <c r="BK127" s="224" t="s">
        <v>307</v>
      </c>
      <c r="BL127" s="222" t="s">
        <v>15</v>
      </c>
      <c r="BM127" s="221">
        <v>0</v>
      </c>
      <c r="BN127" s="224" t="s">
        <v>307</v>
      </c>
      <c r="BO127" s="222" t="s">
        <v>15</v>
      </c>
      <c r="BP127" s="221">
        <f t="shared" si="4"/>
        <v>32800</v>
      </c>
      <c r="BQ127" s="224" t="s">
        <v>307</v>
      </c>
      <c r="BR127" s="222" t="s">
        <v>15</v>
      </c>
      <c r="BS127" s="221">
        <f t="shared" si="5"/>
        <v>228164</v>
      </c>
      <c r="BT127" s="224" t="s">
        <v>307</v>
      </c>
      <c r="BU127" s="222" t="s">
        <v>15</v>
      </c>
      <c r="BV127" s="221">
        <f t="shared" si="6"/>
        <v>49749.3</v>
      </c>
      <c r="BW127" s="224" t="s">
        <v>307</v>
      </c>
      <c r="BX127" s="222" t="s">
        <v>15</v>
      </c>
      <c r="BY127" s="225">
        <f>PSD_S1311!BY127</f>
        <v>337.37</v>
      </c>
      <c r="BZ127" s="224" t="s">
        <v>307</v>
      </c>
      <c r="CA127" s="222" t="s">
        <v>15</v>
      </c>
      <c r="CB127" s="221">
        <f>PSD_S1311!CB127</f>
        <v>57842.03</v>
      </c>
      <c r="CC127" s="224" t="s">
        <v>307</v>
      </c>
      <c r="CD127" s="222" t="s">
        <v>15</v>
      </c>
      <c r="CE127" s="221">
        <v>216371.4</v>
      </c>
      <c r="CF127" s="224" t="s">
        <v>307</v>
      </c>
      <c r="CG127" s="222" t="s">
        <v>15</v>
      </c>
      <c r="CH127" s="221">
        <v>152521.20000000001</v>
      </c>
      <c r="CI127" s="224" t="s">
        <v>307</v>
      </c>
      <c r="CJ127" s="222" t="s">
        <v>15</v>
      </c>
      <c r="CK127" s="221">
        <v>230024.9</v>
      </c>
      <c r="CL127" s="224" t="s">
        <v>307</v>
      </c>
      <c r="CM127" s="222" t="s">
        <v>15</v>
      </c>
      <c r="CN127" s="221">
        <v>138867.70000000001</v>
      </c>
      <c r="CO127" s="224" t="s">
        <v>307</v>
      </c>
      <c r="CP127" s="222" t="s">
        <v>15</v>
      </c>
      <c r="CQ127" s="221">
        <f>PSD_S1311!CQ127</f>
        <v>241492.46</v>
      </c>
      <c r="CR127" s="83" t="s">
        <v>307</v>
      </c>
      <c r="CS127" s="84" t="s">
        <v>15</v>
      </c>
    </row>
    <row r="128" spans="1:97" ht="12" customHeight="1" x14ac:dyDescent="0.2">
      <c r="A128" s="81" t="s">
        <v>413</v>
      </c>
      <c r="B128" s="225">
        <f t="shared" si="0"/>
        <v>43459.4</v>
      </c>
      <c r="C128" s="224" t="s">
        <v>307</v>
      </c>
      <c r="D128" s="222" t="s">
        <v>15</v>
      </c>
      <c r="E128" s="225">
        <v>32888.9</v>
      </c>
      <c r="F128" s="224" t="s">
        <v>307</v>
      </c>
      <c r="G128" s="222" t="s">
        <v>15</v>
      </c>
      <c r="H128" s="221">
        <v>10570.5</v>
      </c>
      <c r="I128" s="224" t="s">
        <v>307</v>
      </c>
      <c r="J128" s="222" t="s">
        <v>15</v>
      </c>
      <c r="K128" s="221">
        <v>0</v>
      </c>
      <c r="L128" s="224" t="s">
        <v>307</v>
      </c>
      <c r="M128" s="222" t="s">
        <v>15</v>
      </c>
      <c r="N128" s="221" t="s">
        <v>321</v>
      </c>
      <c r="O128" s="148" t="s">
        <v>36</v>
      </c>
      <c r="P128" s="222" t="s">
        <v>15</v>
      </c>
      <c r="Q128" s="221">
        <f>PSD_S1311!Q128</f>
        <v>56931.18</v>
      </c>
      <c r="R128" s="224" t="s">
        <v>307</v>
      </c>
      <c r="S128" s="222" t="s">
        <v>15</v>
      </c>
      <c r="T128" s="221">
        <f t="shared" si="1"/>
        <v>265570.8</v>
      </c>
      <c r="U128" s="224" t="s">
        <v>307</v>
      </c>
      <c r="V128" s="222" t="s">
        <v>15</v>
      </c>
      <c r="W128" s="221">
        <f t="shared" si="7"/>
        <v>24570.9</v>
      </c>
      <c r="X128" s="224" t="s">
        <v>307</v>
      </c>
      <c r="Y128" s="222" t="s">
        <v>15</v>
      </c>
      <c r="Z128" s="221">
        <v>0</v>
      </c>
      <c r="AA128" s="224" t="s">
        <v>307</v>
      </c>
      <c r="AB128" s="222" t="s">
        <v>15</v>
      </c>
      <c r="AC128" s="221">
        <v>15681.3</v>
      </c>
      <c r="AD128" s="224" t="s">
        <v>307</v>
      </c>
      <c r="AE128" s="222" t="s">
        <v>15</v>
      </c>
      <c r="AF128" s="221">
        <v>8889.6</v>
      </c>
      <c r="AG128" s="224" t="s">
        <v>307</v>
      </c>
      <c r="AH128" s="222" t="s">
        <v>15</v>
      </c>
      <c r="AI128" s="221">
        <v>0</v>
      </c>
      <c r="AJ128" s="224" t="s">
        <v>307</v>
      </c>
      <c r="AK128" s="222" t="s">
        <v>15</v>
      </c>
      <c r="AL128" s="221" t="s">
        <v>321</v>
      </c>
      <c r="AM128" s="224" t="s">
        <v>307</v>
      </c>
      <c r="AN128" s="222" t="s">
        <v>15</v>
      </c>
      <c r="AO128" s="225">
        <f t="shared" si="2"/>
        <v>240999.9</v>
      </c>
      <c r="AP128" s="224" t="s">
        <v>307</v>
      </c>
      <c r="AQ128" s="222" t="s">
        <v>15</v>
      </c>
      <c r="AR128" s="221" t="s">
        <v>321</v>
      </c>
      <c r="AS128" s="148" t="s">
        <v>36</v>
      </c>
      <c r="AT128" s="222" t="s">
        <v>15</v>
      </c>
      <c r="AU128" s="221">
        <v>0</v>
      </c>
      <c r="AV128" s="224" t="s">
        <v>307</v>
      </c>
      <c r="AW128" s="222" t="s">
        <v>15</v>
      </c>
      <c r="AX128" s="221">
        <v>203276.79999999999</v>
      </c>
      <c r="AY128" s="224" t="s">
        <v>307</v>
      </c>
      <c r="AZ128" s="222" t="s">
        <v>15</v>
      </c>
      <c r="BA128" s="221">
        <v>37723.1</v>
      </c>
      <c r="BB128" s="224" t="s">
        <v>307</v>
      </c>
      <c r="BC128" s="222" t="s">
        <v>15</v>
      </c>
      <c r="BD128" s="225">
        <f>PSD_S1311!BD128</f>
        <v>349.57</v>
      </c>
      <c r="BE128" s="224" t="s">
        <v>307</v>
      </c>
      <c r="BF128" s="222" t="s">
        <v>15</v>
      </c>
      <c r="BG128" s="221" t="s">
        <v>321</v>
      </c>
      <c r="BH128" s="148" t="s">
        <v>36</v>
      </c>
      <c r="BI128" s="222" t="s">
        <v>15</v>
      </c>
      <c r="BJ128" s="221">
        <f t="shared" si="3"/>
        <v>309030.2</v>
      </c>
      <c r="BK128" s="224" t="s">
        <v>307</v>
      </c>
      <c r="BL128" s="222" t="s">
        <v>15</v>
      </c>
      <c r="BM128" s="221">
        <v>0</v>
      </c>
      <c r="BN128" s="224" t="s">
        <v>307</v>
      </c>
      <c r="BO128" s="222" t="s">
        <v>15</v>
      </c>
      <c r="BP128" s="221">
        <f t="shared" si="4"/>
        <v>32888.9</v>
      </c>
      <c r="BQ128" s="224" t="s">
        <v>307</v>
      </c>
      <c r="BR128" s="222" t="s">
        <v>15</v>
      </c>
      <c r="BS128" s="221">
        <f t="shared" si="5"/>
        <v>229528.59999999998</v>
      </c>
      <c r="BT128" s="224" t="s">
        <v>307</v>
      </c>
      <c r="BU128" s="222" t="s">
        <v>15</v>
      </c>
      <c r="BV128" s="221">
        <f t="shared" si="6"/>
        <v>46612.7</v>
      </c>
      <c r="BW128" s="224" t="s">
        <v>307</v>
      </c>
      <c r="BX128" s="222" t="s">
        <v>15</v>
      </c>
      <c r="BY128" s="225">
        <f>PSD_S1311!BY128</f>
        <v>349.57</v>
      </c>
      <c r="BZ128" s="224" t="s">
        <v>307</v>
      </c>
      <c r="CA128" s="222" t="s">
        <v>15</v>
      </c>
      <c r="CB128" s="221">
        <f>PSD_S1311!CB128</f>
        <v>56931.18</v>
      </c>
      <c r="CC128" s="224" t="s">
        <v>307</v>
      </c>
      <c r="CD128" s="222" t="s">
        <v>15</v>
      </c>
      <c r="CE128" s="221">
        <v>205839.55</v>
      </c>
      <c r="CF128" s="224" t="s">
        <v>307</v>
      </c>
      <c r="CG128" s="222" t="s">
        <v>15</v>
      </c>
      <c r="CH128" s="221">
        <v>160471.29999999999</v>
      </c>
      <c r="CI128" s="224" t="s">
        <v>307</v>
      </c>
      <c r="CJ128" s="222" t="s">
        <v>15</v>
      </c>
      <c r="CK128" s="221">
        <v>229513.75</v>
      </c>
      <c r="CL128" s="224" t="s">
        <v>307</v>
      </c>
      <c r="CM128" s="222" t="s">
        <v>15</v>
      </c>
      <c r="CN128" s="221">
        <v>136797.1</v>
      </c>
      <c r="CO128" s="224" t="s">
        <v>307</v>
      </c>
      <c r="CP128" s="222" t="s">
        <v>15</v>
      </c>
      <c r="CQ128" s="221">
        <f>PSD_S1311!CQ128</f>
        <v>242294.21</v>
      </c>
      <c r="CR128" s="83" t="s">
        <v>307</v>
      </c>
      <c r="CS128" s="84" t="s">
        <v>15</v>
      </c>
    </row>
    <row r="129" spans="1:97" ht="12" customHeight="1" x14ac:dyDescent="0.2">
      <c r="A129" s="81" t="s">
        <v>416</v>
      </c>
      <c r="B129" s="225">
        <f t="shared" si="0"/>
        <v>37439.4</v>
      </c>
      <c r="C129" s="224" t="s">
        <v>307</v>
      </c>
      <c r="D129" s="222" t="s">
        <v>15</v>
      </c>
      <c r="E129" s="225">
        <v>29192.9</v>
      </c>
      <c r="F129" s="224" t="s">
        <v>307</v>
      </c>
      <c r="G129" s="222" t="s">
        <v>15</v>
      </c>
      <c r="H129" s="221">
        <v>8246.5</v>
      </c>
      <c r="I129" s="224" t="s">
        <v>307</v>
      </c>
      <c r="J129" s="222" t="s">
        <v>15</v>
      </c>
      <c r="K129" s="221">
        <v>0</v>
      </c>
      <c r="L129" s="224" t="s">
        <v>307</v>
      </c>
      <c r="M129" s="222" t="s">
        <v>15</v>
      </c>
      <c r="N129" s="221" t="s">
        <v>321</v>
      </c>
      <c r="O129" s="148" t="s">
        <v>36</v>
      </c>
      <c r="P129" s="222" t="s">
        <v>15</v>
      </c>
      <c r="Q129" s="221">
        <f>PSD_S1311!Q129</f>
        <v>54033.94</v>
      </c>
      <c r="R129" s="224" t="s">
        <v>307</v>
      </c>
      <c r="S129" s="222" t="s">
        <v>15</v>
      </c>
      <c r="T129" s="221">
        <f t="shared" si="1"/>
        <v>273466.3</v>
      </c>
      <c r="U129" s="224" t="s">
        <v>307</v>
      </c>
      <c r="V129" s="222" t="s">
        <v>15</v>
      </c>
      <c r="W129" s="221">
        <f t="shared" si="7"/>
        <v>32997.699999999997</v>
      </c>
      <c r="X129" s="224" t="s">
        <v>307</v>
      </c>
      <c r="Y129" s="222" t="s">
        <v>15</v>
      </c>
      <c r="Z129" s="221">
        <v>0</v>
      </c>
      <c r="AA129" s="224" t="s">
        <v>307</v>
      </c>
      <c r="AB129" s="222" t="s">
        <v>15</v>
      </c>
      <c r="AC129" s="221">
        <v>23855.8</v>
      </c>
      <c r="AD129" s="224" t="s">
        <v>307</v>
      </c>
      <c r="AE129" s="222" t="s">
        <v>15</v>
      </c>
      <c r="AF129" s="221">
        <v>9141.9</v>
      </c>
      <c r="AG129" s="224" t="s">
        <v>307</v>
      </c>
      <c r="AH129" s="222" t="s">
        <v>15</v>
      </c>
      <c r="AI129" s="221">
        <v>0</v>
      </c>
      <c r="AJ129" s="224" t="s">
        <v>307</v>
      </c>
      <c r="AK129" s="222" t="s">
        <v>15</v>
      </c>
      <c r="AL129" s="221" t="s">
        <v>321</v>
      </c>
      <c r="AM129" s="224" t="s">
        <v>307</v>
      </c>
      <c r="AN129" s="222" t="s">
        <v>15</v>
      </c>
      <c r="AO129" s="225">
        <f t="shared" si="2"/>
        <v>240468.6</v>
      </c>
      <c r="AP129" s="224" t="s">
        <v>307</v>
      </c>
      <c r="AQ129" s="222" t="s">
        <v>15</v>
      </c>
      <c r="AR129" s="221" t="s">
        <v>321</v>
      </c>
      <c r="AS129" s="148" t="s">
        <v>36</v>
      </c>
      <c r="AT129" s="222" t="s">
        <v>15</v>
      </c>
      <c r="AU129" s="221">
        <v>0</v>
      </c>
      <c r="AV129" s="224" t="s">
        <v>307</v>
      </c>
      <c r="AW129" s="222" t="s">
        <v>15</v>
      </c>
      <c r="AX129" s="221">
        <v>203253.7</v>
      </c>
      <c r="AY129" s="224" t="s">
        <v>307</v>
      </c>
      <c r="AZ129" s="222" t="s">
        <v>15</v>
      </c>
      <c r="BA129" s="221">
        <v>37214.9</v>
      </c>
      <c r="BB129" s="224" t="s">
        <v>307</v>
      </c>
      <c r="BC129" s="222" t="s">
        <v>15</v>
      </c>
      <c r="BD129" s="225">
        <f>PSD_S1311!BD129</f>
        <v>358.17</v>
      </c>
      <c r="BE129" s="224" t="s">
        <v>307</v>
      </c>
      <c r="BF129" s="222" t="s">
        <v>15</v>
      </c>
      <c r="BG129" s="221" t="s">
        <v>321</v>
      </c>
      <c r="BH129" s="148" t="s">
        <v>36</v>
      </c>
      <c r="BI129" s="222" t="s">
        <v>15</v>
      </c>
      <c r="BJ129" s="221">
        <f t="shared" si="3"/>
        <v>310905.7</v>
      </c>
      <c r="BK129" s="224" t="s">
        <v>307</v>
      </c>
      <c r="BL129" s="222" t="s">
        <v>15</v>
      </c>
      <c r="BM129" s="221">
        <v>0</v>
      </c>
      <c r="BN129" s="224" t="s">
        <v>307</v>
      </c>
      <c r="BO129" s="222" t="s">
        <v>15</v>
      </c>
      <c r="BP129" s="221">
        <f t="shared" si="4"/>
        <v>29192.9</v>
      </c>
      <c r="BQ129" s="224" t="s">
        <v>307</v>
      </c>
      <c r="BR129" s="222" t="s">
        <v>15</v>
      </c>
      <c r="BS129" s="221">
        <f t="shared" si="5"/>
        <v>235356</v>
      </c>
      <c r="BT129" s="224" t="s">
        <v>307</v>
      </c>
      <c r="BU129" s="222" t="s">
        <v>15</v>
      </c>
      <c r="BV129" s="221">
        <f t="shared" si="6"/>
        <v>46356.800000000003</v>
      </c>
      <c r="BW129" s="224" t="s">
        <v>307</v>
      </c>
      <c r="BX129" s="222" t="s">
        <v>15</v>
      </c>
      <c r="BY129" s="225">
        <f>PSD_S1311!BY129</f>
        <v>358.17</v>
      </c>
      <c r="BZ129" s="224" t="s">
        <v>307</v>
      </c>
      <c r="CA129" s="222" t="s">
        <v>15</v>
      </c>
      <c r="CB129" s="221">
        <f>PSD_S1311!CB129</f>
        <v>54033.94</v>
      </c>
      <c r="CC129" s="224" t="s">
        <v>307</v>
      </c>
      <c r="CD129" s="222" t="s">
        <v>15</v>
      </c>
      <c r="CE129" s="221">
        <v>210841.91</v>
      </c>
      <c r="CF129" s="224" t="s">
        <v>307</v>
      </c>
      <c r="CG129" s="222" t="s">
        <v>15</v>
      </c>
      <c r="CH129" s="221">
        <v>154455.9</v>
      </c>
      <c r="CI129" s="224" t="s">
        <v>307</v>
      </c>
      <c r="CJ129" s="222" t="s">
        <v>15</v>
      </c>
      <c r="CK129" s="221">
        <v>224141.81000000003</v>
      </c>
      <c r="CL129" s="224" t="s">
        <v>307</v>
      </c>
      <c r="CM129" s="222" t="s">
        <v>15</v>
      </c>
      <c r="CN129" s="221">
        <v>141681.29999999999</v>
      </c>
      <c r="CO129" s="224" t="s">
        <v>307</v>
      </c>
      <c r="CP129" s="222" t="s">
        <v>15</v>
      </c>
      <c r="CQ129" s="221">
        <f>PSD_S1311!CQ129</f>
        <v>246562.95</v>
      </c>
      <c r="CR129" s="83" t="s">
        <v>307</v>
      </c>
      <c r="CS129" s="84" t="s">
        <v>15</v>
      </c>
    </row>
    <row r="130" spans="1:97" ht="12" customHeight="1" x14ac:dyDescent="0.2">
      <c r="A130" s="81" t="s">
        <v>420</v>
      </c>
      <c r="B130" s="225">
        <f t="shared" si="0"/>
        <v>38105.5</v>
      </c>
      <c r="C130" s="224" t="s">
        <v>307</v>
      </c>
      <c r="D130" s="222" t="s">
        <v>15</v>
      </c>
      <c r="E130" s="225">
        <v>32433.599999999999</v>
      </c>
      <c r="F130" s="224" t="s">
        <v>307</v>
      </c>
      <c r="G130" s="222" t="s">
        <v>15</v>
      </c>
      <c r="H130" s="221">
        <v>5671.9</v>
      </c>
      <c r="I130" s="224" t="s">
        <v>307</v>
      </c>
      <c r="J130" s="222" t="s">
        <v>15</v>
      </c>
      <c r="K130" s="221">
        <v>0</v>
      </c>
      <c r="L130" s="224" t="s">
        <v>307</v>
      </c>
      <c r="M130" s="222" t="s">
        <v>15</v>
      </c>
      <c r="N130" s="221" t="s">
        <v>321</v>
      </c>
      <c r="O130" s="148" t="s">
        <v>36</v>
      </c>
      <c r="P130" s="222" t="s">
        <v>15</v>
      </c>
      <c r="Q130" s="221">
        <f>PSD_S1311!Q130</f>
        <v>61652.43</v>
      </c>
      <c r="R130" s="224" t="s">
        <v>307</v>
      </c>
      <c r="S130" s="222" t="s">
        <v>15</v>
      </c>
      <c r="T130" s="221">
        <f t="shared" si="1"/>
        <v>278776</v>
      </c>
      <c r="U130" s="224" t="s">
        <v>307</v>
      </c>
      <c r="V130" s="222" t="s">
        <v>15</v>
      </c>
      <c r="W130" s="221">
        <f t="shared" si="7"/>
        <v>30009.100000000002</v>
      </c>
      <c r="X130" s="224" t="s">
        <v>307</v>
      </c>
      <c r="Y130" s="222" t="s">
        <v>15</v>
      </c>
      <c r="Z130" s="221">
        <v>0</v>
      </c>
      <c r="AA130" s="224" t="s">
        <v>307</v>
      </c>
      <c r="AB130" s="222" t="s">
        <v>15</v>
      </c>
      <c r="AC130" s="221">
        <v>26069.7</v>
      </c>
      <c r="AD130" s="224" t="s">
        <v>307</v>
      </c>
      <c r="AE130" s="222" t="s">
        <v>15</v>
      </c>
      <c r="AF130" s="221">
        <v>3939.4</v>
      </c>
      <c r="AG130" s="224" t="s">
        <v>307</v>
      </c>
      <c r="AH130" s="222" t="s">
        <v>15</v>
      </c>
      <c r="AI130" s="221">
        <v>0</v>
      </c>
      <c r="AJ130" s="224" t="s">
        <v>307</v>
      </c>
      <c r="AK130" s="222" t="s">
        <v>15</v>
      </c>
      <c r="AL130" s="221" t="s">
        <v>321</v>
      </c>
      <c r="AM130" s="224" t="s">
        <v>307</v>
      </c>
      <c r="AN130" s="222" t="s">
        <v>15</v>
      </c>
      <c r="AO130" s="225">
        <f t="shared" si="2"/>
        <v>248766.90000000002</v>
      </c>
      <c r="AP130" s="224" t="s">
        <v>307</v>
      </c>
      <c r="AQ130" s="222" t="s">
        <v>15</v>
      </c>
      <c r="AR130" s="221" t="s">
        <v>321</v>
      </c>
      <c r="AS130" s="148" t="s">
        <v>36</v>
      </c>
      <c r="AT130" s="222" t="s">
        <v>15</v>
      </c>
      <c r="AU130" s="221">
        <v>0</v>
      </c>
      <c r="AV130" s="224" t="s">
        <v>307</v>
      </c>
      <c r="AW130" s="222" t="s">
        <v>15</v>
      </c>
      <c r="AX130" s="221">
        <v>212240.2</v>
      </c>
      <c r="AY130" s="224" t="s">
        <v>307</v>
      </c>
      <c r="AZ130" s="222" t="s">
        <v>15</v>
      </c>
      <c r="BA130" s="221">
        <v>36526.699999999997</v>
      </c>
      <c r="BB130" s="224" t="s">
        <v>307</v>
      </c>
      <c r="BC130" s="222" t="s">
        <v>15</v>
      </c>
      <c r="BD130" s="225">
        <f>PSD_S1311!BD130</f>
        <v>365.27</v>
      </c>
      <c r="BE130" s="224" t="s">
        <v>307</v>
      </c>
      <c r="BF130" s="222" t="s">
        <v>15</v>
      </c>
      <c r="BG130" s="221" t="s">
        <v>321</v>
      </c>
      <c r="BH130" s="148" t="s">
        <v>36</v>
      </c>
      <c r="BI130" s="222" t="s">
        <v>15</v>
      </c>
      <c r="BJ130" s="221">
        <f t="shared" si="3"/>
        <v>316881.5</v>
      </c>
      <c r="BK130" s="224" t="s">
        <v>307</v>
      </c>
      <c r="BL130" s="222" t="s">
        <v>15</v>
      </c>
      <c r="BM130" s="221">
        <v>0</v>
      </c>
      <c r="BN130" s="224" t="s">
        <v>307</v>
      </c>
      <c r="BO130" s="222" t="s">
        <v>15</v>
      </c>
      <c r="BP130" s="221">
        <f t="shared" si="4"/>
        <v>32433.599999999999</v>
      </c>
      <c r="BQ130" s="224" t="s">
        <v>307</v>
      </c>
      <c r="BR130" s="222" t="s">
        <v>15</v>
      </c>
      <c r="BS130" s="221">
        <f t="shared" si="5"/>
        <v>243981.80000000002</v>
      </c>
      <c r="BT130" s="224" t="s">
        <v>307</v>
      </c>
      <c r="BU130" s="222" t="s">
        <v>15</v>
      </c>
      <c r="BV130" s="221">
        <f t="shared" si="6"/>
        <v>40466.1</v>
      </c>
      <c r="BW130" s="224" t="s">
        <v>307</v>
      </c>
      <c r="BX130" s="222" t="s">
        <v>15</v>
      </c>
      <c r="BY130" s="225">
        <f>PSD_S1311!BY130</f>
        <v>365.27</v>
      </c>
      <c r="BZ130" s="224" t="s">
        <v>307</v>
      </c>
      <c r="CA130" s="222" t="s">
        <v>15</v>
      </c>
      <c r="CB130" s="221">
        <f>PSD_S1311!CB130</f>
        <v>61652.43</v>
      </c>
      <c r="CC130" s="224" t="s">
        <v>307</v>
      </c>
      <c r="CD130" s="222" t="s">
        <v>15</v>
      </c>
      <c r="CE130" s="221">
        <v>222171.3</v>
      </c>
      <c r="CF130" s="224" t="s">
        <v>307</v>
      </c>
      <c r="CG130" s="222" t="s">
        <v>15</v>
      </c>
      <c r="CH130" s="221">
        <v>156727.79999999999</v>
      </c>
      <c r="CI130" s="224" t="s">
        <v>307</v>
      </c>
      <c r="CJ130" s="222" t="s">
        <v>15</v>
      </c>
      <c r="CK130" s="221">
        <v>235042.3</v>
      </c>
      <c r="CL130" s="224" t="s">
        <v>307</v>
      </c>
      <c r="CM130" s="222" t="s">
        <v>15</v>
      </c>
      <c r="CN130" s="221">
        <v>143856.79999999999</v>
      </c>
      <c r="CO130" s="224" t="s">
        <v>307</v>
      </c>
      <c r="CP130" s="222" t="s">
        <v>15</v>
      </c>
      <c r="CQ130" s="221">
        <f>PSD_S1311!CQ130</f>
        <v>253620.12</v>
      </c>
      <c r="CR130" s="83" t="s">
        <v>307</v>
      </c>
      <c r="CS130" s="84" t="s">
        <v>15</v>
      </c>
    </row>
    <row r="131" spans="1:97" ht="12" customHeight="1" x14ac:dyDescent="0.2">
      <c r="A131" s="81" t="s">
        <v>422</v>
      </c>
      <c r="B131" s="225">
        <f t="shared" si="0"/>
        <v>37222.200000000004</v>
      </c>
      <c r="C131" s="224" t="s">
        <v>307</v>
      </c>
      <c r="D131" s="222" t="s">
        <v>15</v>
      </c>
      <c r="E131" s="225">
        <v>34021.9</v>
      </c>
      <c r="F131" s="224" t="s">
        <v>307</v>
      </c>
      <c r="G131" s="222" t="s">
        <v>15</v>
      </c>
      <c r="H131" s="221">
        <v>3200.3</v>
      </c>
      <c r="I131" s="224" t="s">
        <v>307</v>
      </c>
      <c r="J131" s="222" t="s">
        <v>15</v>
      </c>
      <c r="K131" s="221">
        <v>0</v>
      </c>
      <c r="L131" s="224" t="s">
        <v>307</v>
      </c>
      <c r="M131" s="222" t="s">
        <v>15</v>
      </c>
      <c r="N131" s="221" t="s">
        <v>321</v>
      </c>
      <c r="O131" s="148" t="s">
        <v>36</v>
      </c>
      <c r="P131" s="222" t="s">
        <v>15</v>
      </c>
      <c r="Q131" s="221">
        <f>PSD_S1311!Q131</f>
        <v>60558.25</v>
      </c>
      <c r="R131" s="224" t="s">
        <v>307</v>
      </c>
      <c r="S131" s="222" t="s">
        <v>15</v>
      </c>
      <c r="T131" s="221">
        <f t="shared" si="1"/>
        <v>282761.90000000002</v>
      </c>
      <c r="U131" s="224" t="s">
        <v>307</v>
      </c>
      <c r="V131" s="222" t="s">
        <v>15</v>
      </c>
      <c r="W131" s="221">
        <f t="shared" si="7"/>
        <v>45382</v>
      </c>
      <c r="X131" s="224" t="s">
        <v>307</v>
      </c>
      <c r="Y131" s="222" t="s">
        <v>15</v>
      </c>
      <c r="Z131" s="221">
        <v>0</v>
      </c>
      <c r="AA131" s="224" t="s">
        <v>307</v>
      </c>
      <c r="AB131" s="222" t="s">
        <v>15</v>
      </c>
      <c r="AC131" s="221">
        <v>36561.300000000003</v>
      </c>
      <c r="AD131" s="224" t="s">
        <v>307</v>
      </c>
      <c r="AE131" s="222" t="s">
        <v>15</v>
      </c>
      <c r="AF131" s="221">
        <v>8820.7000000000007</v>
      </c>
      <c r="AG131" s="224" t="s">
        <v>307</v>
      </c>
      <c r="AH131" s="222" t="s">
        <v>15</v>
      </c>
      <c r="AI131" s="221">
        <v>0</v>
      </c>
      <c r="AJ131" s="224" t="s">
        <v>307</v>
      </c>
      <c r="AK131" s="222" t="s">
        <v>15</v>
      </c>
      <c r="AL131" s="221" t="s">
        <v>321</v>
      </c>
      <c r="AM131" s="224" t="s">
        <v>307</v>
      </c>
      <c r="AN131" s="222" t="s">
        <v>15</v>
      </c>
      <c r="AO131" s="225">
        <f t="shared" si="2"/>
        <v>237379.9</v>
      </c>
      <c r="AP131" s="224" t="s">
        <v>307</v>
      </c>
      <c r="AQ131" s="222" t="s">
        <v>15</v>
      </c>
      <c r="AR131" s="221" t="s">
        <v>321</v>
      </c>
      <c r="AS131" s="148" t="s">
        <v>36</v>
      </c>
      <c r="AT131" s="222" t="s">
        <v>15</v>
      </c>
      <c r="AU131" s="221">
        <v>0</v>
      </c>
      <c r="AV131" s="224" t="s">
        <v>307</v>
      </c>
      <c r="AW131" s="222" t="s">
        <v>15</v>
      </c>
      <c r="AX131" s="221">
        <v>207303.4</v>
      </c>
      <c r="AY131" s="224" t="s">
        <v>307</v>
      </c>
      <c r="AZ131" s="222" t="s">
        <v>15</v>
      </c>
      <c r="BA131" s="221">
        <v>30076.5</v>
      </c>
      <c r="BB131" s="224" t="s">
        <v>307</v>
      </c>
      <c r="BC131" s="222" t="s">
        <v>15</v>
      </c>
      <c r="BD131" s="225">
        <f>PSD_S1311!BD131</f>
        <v>375.77</v>
      </c>
      <c r="BE131" s="224" t="s">
        <v>307</v>
      </c>
      <c r="BF131" s="222" t="s">
        <v>15</v>
      </c>
      <c r="BG131" s="221" t="s">
        <v>321</v>
      </c>
      <c r="BH131" s="148" t="s">
        <v>36</v>
      </c>
      <c r="BI131" s="222" t="s">
        <v>15</v>
      </c>
      <c r="BJ131" s="221">
        <f t="shared" si="3"/>
        <v>319984.10000000003</v>
      </c>
      <c r="BK131" s="224" t="s">
        <v>307</v>
      </c>
      <c r="BL131" s="222" t="s">
        <v>15</v>
      </c>
      <c r="BM131" s="221">
        <v>0</v>
      </c>
      <c r="BN131" s="224" t="s">
        <v>307</v>
      </c>
      <c r="BO131" s="222" t="s">
        <v>15</v>
      </c>
      <c r="BP131" s="221">
        <f t="shared" si="4"/>
        <v>34021.9</v>
      </c>
      <c r="BQ131" s="224" t="s">
        <v>307</v>
      </c>
      <c r="BR131" s="222" t="s">
        <v>15</v>
      </c>
      <c r="BS131" s="221">
        <f t="shared" si="5"/>
        <v>247065</v>
      </c>
      <c r="BT131" s="224" t="s">
        <v>307</v>
      </c>
      <c r="BU131" s="222" t="s">
        <v>15</v>
      </c>
      <c r="BV131" s="221">
        <f t="shared" si="6"/>
        <v>38897.199999999997</v>
      </c>
      <c r="BW131" s="224" t="s">
        <v>307</v>
      </c>
      <c r="BX131" s="222" t="s">
        <v>15</v>
      </c>
      <c r="BY131" s="225">
        <f>PSD_S1311!BY131</f>
        <v>375.77</v>
      </c>
      <c r="BZ131" s="224" t="s">
        <v>307</v>
      </c>
      <c r="CA131" s="222" t="s">
        <v>15</v>
      </c>
      <c r="CB131" s="221">
        <f>PSD_S1311!CB131</f>
        <v>60558.25</v>
      </c>
      <c r="CC131" s="224" t="s">
        <v>307</v>
      </c>
      <c r="CD131" s="222" t="s">
        <v>15</v>
      </c>
      <c r="CE131" s="221">
        <v>226771.02</v>
      </c>
      <c r="CF131" s="224" t="s">
        <v>307</v>
      </c>
      <c r="CG131" s="222" t="s">
        <v>15</v>
      </c>
      <c r="CH131" s="221">
        <v>154147.1</v>
      </c>
      <c r="CI131" s="224" t="s">
        <v>307</v>
      </c>
      <c r="CJ131" s="222" t="s">
        <v>15</v>
      </c>
      <c r="CK131" s="221">
        <v>237816.81999999998</v>
      </c>
      <c r="CL131" s="224" t="s">
        <v>307</v>
      </c>
      <c r="CM131" s="222" t="s">
        <v>15</v>
      </c>
      <c r="CN131" s="221">
        <v>143101.29999999999</v>
      </c>
      <c r="CO131" s="224" t="s">
        <v>307</v>
      </c>
      <c r="CP131" s="222" t="s">
        <v>15</v>
      </c>
      <c r="CQ131" s="221">
        <f>PSD_S1311!CQ131</f>
        <v>249592.38</v>
      </c>
      <c r="CR131" s="83" t="s">
        <v>307</v>
      </c>
      <c r="CS131" s="84" t="s">
        <v>15</v>
      </c>
    </row>
    <row r="132" spans="1:97" ht="12" customHeight="1" x14ac:dyDescent="0.2">
      <c r="A132" s="81" t="s">
        <v>423</v>
      </c>
      <c r="B132" s="225">
        <f t="shared" si="0"/>
        <v>35562.800000000003</v>
      </c>
      <c r="C132" s="224" t="s">
        <v>307</v>
      </c>
      <c r="D132" s="222" t="s">
        <v>15</v>
      </c>
      <c r="E132" s="225">
        <v>33293.300000000003</v>
      </c>
      <c r="F132" s="224" t="s">
        <v>307</v>
      </c>
      <c r="G132" s="222" t="s">
        <v>15</v>
      </c>
      <c r="H132" s="221">
        <v>2269.5</v>
      </c>
      <c r="I132" s="224" t="s">
        <v>307</v>
      </c>
      <c r="J132" s="222" t="s">
        <v>15</v>
      </c>
      <c r="K132" s="221">
        <v>0</v>
      </c>
      <c r="L132" s="224" t="s">
        <v>307</v>
      </c>
      <c r="M132" s="222" t="s">
        <v>15</v>
      </c>
      <c r="N132" s="221" t="s">
        <v>321</v>
      </c>
      <c r="O132" s="148" t="s">
        <v>36</v>
      </c>
      <c r="P132" s="222" t="s">
        <v>15</v>
      </c>
      <c r="Q132" s="221">
        <f>PSD_S1311!Q132</f>
        <v>60512.45</v>
      </c>
      <c r="R132" s="224" t="s">
        <v>307</v>
      </c>
      <c r="S132" s="222" t="s">
        <v>15</v>
      </c>
      <c r="T132" s="221">
        <f t="shared" si="1"/>
        <v>292064.40000000002</v>
      </c>
      <c r="U132" s="224" t="s">
        <v>307</v>
      </c>
      <c r="V132" s="222" t="s">
        <v>15</v>
      </c>
      <c r="W132" s="221">
        <f t="shared" si="7"/>
        <v>44344.100000000006</v>
      </c>
      <c r="X132" s="224" t="s">
        <v>307</v>
      </c>
      <c r="Y132" s="222" t="s">
        <v>15</v>
      </c>
      <c r="Z132" s="221">
        <v>0</v>
      </c>
      <c r="AA132" s="224" t="s">
        <v>307</v>
      </c>
      <c r="AB132" s="222" t="s">
        <v>15</v>
      </c>
      <c r="AC132" s="221">
        <v>36049.4</v>
      </c>
      <c r="AD132" s="224" t="s">
        <v>307</v>
      </c>
      <c r="AE132" s="222" t="s">
        <v>15</v>
      </c>
      <c r="AF132" s="221">
        <v>8294.7000000000007</v>
      </c>
      <c r="AG132" s="224" t="s">
        <v>307</v>
      </c>
      <c r="AH132" s="222" t="s">
        <v>15</v>
      </c>
      <c r="AI132" s="221">
        <v>0</v>
      </c>
      <c r="AJ132" s="224" t="s">
        <v>307</v>
      </c>
      <c r="AK132" s="222" t="s">
        <v>15</v>
      </c>
      <c r="AL132" s="221" t="s">
        <v>321</v>
      </c>
      <c r="AM132" s="224" t="s">
        <v>307</v>
      </c>
      <c r="AN132" s="222" t="s">
        <v>15</v>
      </c>
      <c r="AO132" s="225">
        <f t="shared" si="2"/>
        <v>247720.30000000002</v>
      </c>
      <c r="AP132" s="224" t="s">
        <v>307</v>
      </c>
      <c r="AQ132" s="222" t="s">
        <v>15</v>
      </c>
      <c r="AR132" s="221" t="s">
        <v>321</v>
      </c>
      <c r="AS132" s="148" t="s">
        <v>36</v>
      </c>
      <c r="AT132" s="222" t="s">
        <v>15</v>
      </c>
      <c r="AU132" s="221">
        <v>0</v>
      </c>
      <c r="AV132" s="224" t="s">
        <v>307</v>
      </c>
      <c r="AW132" s="222" t="s">
        <v>15</v>
      </c>
      <c r="AX132" s="221">
        <v>218514.1</v>
      </c>
      <c r="AY132" s="224" t="s">
        <v>307</v>
      </c>
      <c r="AZ132" s="222" t="s">
        <v>15</v>
      </c>
      <c r="BA132" s="221">
        <v>29206.2</v>
      </c>
      <c r="BB132" s="224" t="s">
        <v>307</v>
      </c>
      <c r="BC132" s="222" t="s">
        <v>15</v>
      </c>
      <c r="BD132" s="225">
        <f>PSD_S1311!BD132</f>
        <v>383.57</v>
      </c>
      <c r="BE132" s="224" t="s">
        <v>307</v>
      </c>
      <c r="BF132" s="222" t="s">
        <v>15</v>
      </c>
      <c r="BG132" s="221" t="s">
        <v>321</v>
      </c>
      <c r="BH132" s="148" t="s">
        <v>36</v>
      </c>
      <c r="BI132" s="222" t="s">
        <v>15</v>
      </c>
      <c r="BJ132" s="221">
        <f t="shared" si="3"/>
        <v>327627.2</v>
      </c>
      <c r="BK132" s="224" t="s">
        <v>307</v>
      </c>
      <c r="BL132" s="222" t="s">
        <v>15</v>
      </c>
      <c r="BM132" s="221">
        <v>0</v>
      </c>
      <c r="BN132" s="224" t="s">
        <v>307</v>
      </c>
      <c r="BO132" s="222" t="s">
        <v>15</v>
      </c>
      <c r="BP132" s="221">
        <f t="shared" si="4"/>
        <v>33293.300000000003</v>
      </c>
      <c r="BQ132" s="224" t="s">
        <v>307</v>
      </c>
      <c r="BR132" s="222" t="s">
        <v>15</v>
      </c>
      <c r="BS132" s="221">
        <f t="shared" si="5"/>
        <v>256833</v>
      </c>
      <c r="BT132" s="224" t="s">
        <v>307</v>
      </c>
      <c r="BU132" s="222" t="s">
        <v>15</v>
      </c>
      <c r="BV132" s="221">
        <f t="shared" si="6"/>
        <v>37500.9</v>
      </c>
      <c r="BW132" s="224" t="s">
        <v>307</v>
      </c>
      <c r="BX132" s="222" t="s">
        <v>15</v>
      </c>
      <c r="BY132" s="225">
        <f>PSD_S1311!BY132</f>
        <v>383.57</v>
      </c>
      <c r="BZ132" s="224" t="s">
        <v>307</v>
      </c>
      <c r="CA132" s="222" t="s">
        <v>15</v>
      </c>
      <c r="CB132" s="221">
        <f>PSD_S1311!CB132</f>
        <v>60512.45</v>
      </c>
      <c r="CC132" s="224" t="s">
        <v>307</v>
      </c>
      <c r="CD132" s="222" t="s">
        <v>15</v>
      </c>
      <c r="CE132" s="221">
        <v>232938.12</v>
      </c>
      <c r="CF132" s="224" t="s">
        <v>307</v>
      </c>
      <c r="CG132" s="222" t="s">
        <v>15</v>
      </c>
      <c r="CH132" s="221">
        <v>155585.1</v>
      </c>
      <c r="CI132" s="224" t="s">
        <v>307</v>
      </c>
      <c r="CJ132" s="222" t="s">
        <v>15</v>
      </c>
      <c r="CK132" s="221">
        <v>245892.62</v>
      </c>
      <c r="CL132" s="224" t="s">
        <v>307</v>
      </c>
      <c r="CM132" s="222" t="s">
        <v>15</v>
      </c>
      <c r="CN132" s="221">
        <v>142630.6</v>
      </c>
      <c r="CO132" s="224" t="s">
        <v>307</v>
      </c>
      <c r="CP132" s="222" t="s">
        <v>15</v>
      </c>
      <c r="CQ132" s="221">
        <f>PSD_S1311!CQ132</f>
        <v>260241.57</v>
      </c>
      <c r="CR132" s="83" t="s">
        <v>307</v>
      </c>
      <c r="CS132" s="84" t="s">
        <v>15</v>
      </c>
    </row>
    <row r="133" spans="1:97" ht="12" customHeight="1" x14ac:dyDescent="0.2">
      <c r="A133" s="81" t="s">
        <v>425</v>
      </c>
      <c r="B133" s="225">
        <f t="shared" si="0"/>
        <v>34668.699999999997</v>
      </c>
      <c r="C133" s="224" t="s">
        <v>307</v>
      </c>
      <c r="D133" s="222" t="s">
        <v>15</v>
      </c>
      <c r="E133" s="225">
        <v>30778.799999999999</v>
      </c>
      <c r="F133" s="224" t="s">
        <v>307</v>
      </c>
      <c r="G133" s="222" t="s">
        <v>15</v>
      </c>
      <c r="H133" s="221">
        <v>3889.9</v>
      </c>
      <c r="I133" s="224" t="s">
        <v>307</v>
      </c>
      <c r="J133" s="222" t="s">
        <v>15</v>
      </c>
      <c r="K133" s="221">
        <v>0</v>
      </c>
      <c r="L133" s="224" t="s">
        <v>307</v>
      </c>
      <c r="M133" s="222" t="s">
        <v>15</v>
      </c>
      <c r="N133" s="221" t="s">
        <v>321</v>
      </c>
      <c r="O133" s="148" t="s">
        <v>36</v>
      </c>
      <c r="P133" s="222" t="s">
        <v>15</v>
      </c>
      <c r="Q133" s="221">
        <f>PSD_S1311!Q133</f>
        <v>59586.01</v>
      </c>
      <c r="R133" s="224" t="s">
        <v>307</v>
      </c>
      <c r="S133" s="222" t="s">
        <v>15</v>
      </c>
      <c r="T133" s="221">
        <f t="shared" si="1"/>
        <v>306954.3</v>
      </c>
      <c r="U133" s="224" t="s">
        <v>307</v>
      </c>
      <c r="V133" s="222" t="s">
        <v>15</v>
      </c>
      <c r="W133" s="221">
        <f t="shared" si="7"/>
        <v>42116.700000000004</v>
      </c>
      <c r="X133" s="224" t="s">
        <v>307</v>
      </c>
      <c r="Y133" s="222" t="s">
        <v>15</v>
      </c>
      <c r="Z133" s="221">
        <v>0</v>
      </c>
      <c r="AA133" s="224" t="s">
        <v>307</v>
      </c>
      <c r="AB133" s="222" t="s">
        <v>15</v>
      </c>
      <c r="AC133" s="221">
        <v>34961.800000000003</v>
      </c>
      <c r="AD133" s="224" t="s">
        <v>307</v>
      </c>
      <c r="AE133" s="222" t="s">
        <v>15</v>
      </c>
      <c r="AF133" s="221">
        <v>7154.9</v>
      </c>
      <c r="AG133" s="224" t="s">
        <v>307</v>
      </c>
      <c r="AH133" s="222" t="s">
        <v>15</v>
      </c>
      <c r="AI133" s="221">
        <v>0</v>
      </c>
      <c r="AJ133" s="224" t="s">
        <v>307</v>
      </c>
      <c r="AK133" s="222" t="s">
        <v>15</v>
      </c>
      <c r="AL133" s="221" t="s">
        <v>321</v>
      </c>
      <c r="AM133" s="224" t="s">
        <v>307</v>
      </c>
      <c r="AN133" s="222" t="s">
        <v>15</v>
      </c>
      <c r="AO133" s="225">
        <f t="shared" si="2"/>
        <v>264837.59999999998</v>
      </c>
      <c r="AP133" s="224" t="s">
        <v>307</v>
      </c>
      <c r="AQ133" s="222" t="s">
        <v>15</v>
      </c>
      <c r="AR133" s="221" t="s">
        <v>321</v>
      </c>
      <c r="AS133" s="148" t="s">
        <v>36</v>
      </c>
      <c r="AT133" s="222" t="s">
        <v>15</v>
      </c>
      <c r="AU133" s="221">
        <v>0</v>
      </c>
      <c r="AV133" s="224" t="s">
        <v>307</v>
      </c>
      <c r="AW133" s="222" t="s">
        <v>15</v>
      </c>
      <c r="AX133" s="221">
        <v>234799.3</v>
      </c>
      <c r="AY133" s="224" t="s">
        <v>307</v>
      </c>
      <c r="AZ133" s="222" t="s">
        <v>15</v>
      </c>
      <c r="BA133" s="221">
        <v>30038.3</v>
      </c>
      <c r="BB133" s="224" t="s">
        <v>307</v>
      </c>
      <c r="BC133" s="222" t="s">
        <v>15</v>
      </c>
      <c r="BD133" s="225">
        <f>PSD_S1311!BD133</f>
        <v>413.4</v>
      </c>
      <c r="BE133" s="224" t="s">
        <v>307</v>
      </c>
      <c r="BF133" s="222" t="s">
        <v>15</v>
      </c>
      <c r="BG133" s="221" t="s">
        <v>321</v>
      </c>
      <c r="BH133" s="148" t="s">
        <v>36</v>
      </c>
      <c r="BI133" s="222" t="s">
        <v>15</v>
      </c>
      <c r="BJ133" s="221">
        <f t="shared" si="3"/>
        <v>341623</v>
      </c>
      <c r="BK133" s="224" t="s">
        <v>307</v>
      </c>
      <c r="BL133" s="222" t="s">
        <v>15</v>
      </c>
      <c r="BM133" s="221">
        <v>0</v>
      </c>
      <c r="BN133" s="224" t="s">
        <v>307</v>
      </c>
      <c r="BO133" s="222" t="s">
        <v>15</v>
      </c>
      <c r="BP133" s="221">
        <f t="shared" si="4"/>
        <v>30778.799999999999</v>
      </c>
      <c r="BQ133" s="224" t="s">
        <v>307</v>
      </c>
      <c r="BR133" s="222" t="s">
        <v>15</v>
      </c>
      <c r="BS133" s="221">
        <f t="shared" si="5"/>
        <v>273651</v>
      </c>
      <c r="BT133" s="224" t="s">
        <v>307</v>
      </c>
      <c r="BU133" s="222" t="s">
        <v>15</v>
      </c>
      <c r="BV133" s="221">
        <f t="shared" si="6"/>
        <v>37193.199999999997</v>
      </c>
      <c r="BW133" s="224" t="s">
        <v>307</v>
      </c>
      <c r="BX133" s="222" t="s">
        <v>15</v>
      </c>
      <c r="BY133" s="225">
        <f>PSD_S1311!BY133</f>
        <v>413.4</v>
      </c>
      <c r="BZ133" s="224" t="s">
        <v>307</v>
      </c>
      <c r="CA133" s="222" t="s">
        <v>15</v>
      </c>
      <c r="CB133" s="221">
        <f>PSD_S1311!CB133</f>
        <v>59586.01</v>
      </c>
      <c r="CC133" s="224" t="s">
        <v>307</v>
      </c>
      <c r="CD133" s="222" t="s">
        <v>15</v>
      </c>
      <c r="CE133" s="221">
        <v>237404.01</v>
      </c>
      <c r="CF133" s="224" t="s">
        <v>307</v>
      </c>
      <c r="CG133" s="222" t="s">
        <v>15</v>
      </c>
      <c r="CH133" s="221">
        <v>164218.4</v>
      </c>
      <c r="CI133" s="224" t="s">
        <v>307</v>
      </c>
      <c r="CJ133" s="222" t="s">
        <v>15</v>
      </c>
      <c r="CK133" s="221">
        <v>252360.61000000002</v>
      </c>
      <c r="CL133" s="224" t="s">
        <v>307</v>
      </c>
      <c r="CM133" s="222" t="s">
        <v>15</v>
      </c>
      <c r="CN133" s="221">
        <v>149261.79999999999</v>
      </c>
      <c r="CO133" s="224" t="s">
        <v>307</v>
      </c>
      <c r="CP133" s="222" t="s">
        <v>15</v>
      </c>
      <c r="CQ133" s="221">
        <f>PSD_S1311!CQ133</f>
        <v>275570.14</v>
      </c>
      <c r="CR133" s="83" t="s">
        <v>307</v>
      </c>
      <c r="CS133" s="84" t="s">
        <v>15</v>
      </c>
    </row>
    <row r="134" spans="1:97" ht="12" customHeight="1" x14ac:dyDescent="0.2">
      <c r="A134" s="81" t="s">
        <v>427</v>
      </c>
      <c r="B134" s="225">
        <f t="shared" si="0"/>
        <v>37103.200000000004</v>
      </c>
      <c r="C134" s="224" t="s">
        <v>307</v>
      </c>
      <c r="D134" s="222" t="s">
        <v>15</v>
      </c>
      <c r="E134" s="225">
        <v>34201.4</v>
      </c>
      <c r="F134" s="224" t="s">
        <v>307</v>
      </c>
      <c r="G134" s="222" t="s">
        <v>15</v>
      </c>
      <c r="H134" s="221">
        <v>2901.8</v>
      </c>
      <c r="I134" s="224" t="s">
        <v>307</v>
      </c>
      <c r="J134" s="222" t="s">
        <v>15</v>
      </c>
      <c r="K134" s="221">
        <v>0</v>
      </c>
      <c r="L134" s="224" t="s">
        <v>307</v>
      </c>
      <c r="M134" s="222" t="s">
        <v>15</v>
      </c>
      <c r="N134" s="221" t="s">
        <v>321</v>
      </c>
      <c r="O134" s="148" t="s">
        <v>36</v>
      </c>
      <c r="P134" s="222" t="s">
        <v>15</v>
      </c>
      <c r="Q134" s="221">
        <f>PSD_S1311!Q134</f>
        <v>67702.44</v>
      </c>
      <c r="R134" s="224" t="s">
        <v>307</v>
      </c>
      <c r="S134" s="222" t="s">
        <v>15</v>
      </c>
      <c r="T134" s="221">
        <f t="shared" si="1"/>
        <v>307929.2</v>
      </c>
      <c r="U134" s="224" t="s">
        <v>307</v>
      </c>
      <c r="V134" s="222" t="s">
        <v>15</v>
      </c>
      <c r="W134" s="221">
        <f t="shared" si="7"/>
        <v>41412.5</v>
      </c>
      <c r="X134" s="224" t="s">
        <v>307</v>
      </c>
      <c r="Y134" s="222" t="s">
        <v>15</v>
      </c>
      <c r="Z134" s="221">
        <v>0</v>
      </c>
      <c r="AA134" s="224" t="s">
        <v>307</v>
      </c>
      <c r="AB134" s="222" t="s">
        <v>15</v>
      </c>
      <c r="AC134" s="221">
        <v>34366.6</v>
      </c>
      <c r="AD134" s="224" t="s">
        <v>307</v>
      </c>
      <c r="AE134" s="222" t="s">
        <v>15</v>
      </c>
      <c r="AF134" s="221">
        <v>7045.9</v>
      </c>
      <c r="AG134" s="224" t="s">
        <v>307</v>
      </c>
      <c r="AH134" s="222" t="s">
        <v>15</v>
      </c>
      <c r="AI134" s="221">
        <v>0</v>
      </c>
      <c r="AJ134" s="224" t="s">
        <v>307</v>
      </c>
      <c r="AK134" s="222" t="s">
        <v>15</v>
      </c>
      <c r="AL134" s="221" t="s">
        <v>321</v>
      </c>
      <c r="AM134" s="224" t="s">
        <v>307</v>
      </c>
      <c r="AN134" s="222" t="s">
        <v>15</v>
      </c>
      <c r="AO134" s="225">
        <f t="shared" si="2"/>
        <v>266516.7</v>
      </c>
      <c r="AP134" s="224" t="s">
        <v>307</v>
      </c>
      <c r="AQ134" s="222" t="s">
        <v>15</v>
      </c>
      <c r="AR134" s="221" t="s">
        <v>321</v>
      </c>
      <c r="AS134" s="148" t="s">
        <v>36</v>
      </c>
      <c r="AT134" s="222" t="s">
        <v>15</v>
      </c>
      <c r="AU134" s="221">
        <v>0</v>
      </c>
      <c r="AV134" s="224" t="s">
        <v>307</v>
      </c>
      <c r="AW134" s="222" t="s">
        <v>15</v>
      </c>
      <c r="AX134" s="221">
        <v>236002.1</v>
      </c>
      <c r="AY134" s="224" t="s">
        <v>307</v>
      </c>
      <c r="AZ134" s="222" t="s">
        <v>15</v>
      </c>
      <c r="BA134" s="221">
        <v>30514.6</v>
      </c>
      <c r="BB134" s="224" t="s">
        <v>307</v>
      </c>
      <c r="BC134" s="222" t="s">
        <v>15</v>
      </c>
      <c r="BD134" s="225">
        <f>PSD_S1311!BD134</f>
        <v>417.3</v>
      </c>
      <c r="BE134" s="224" t="s">
        <v>307</v>
      </c>
      <c r="BF134" s="222" t="s">
        <v>15</v>
      </c>
      <c r="BG134" s="221" t="s">
        <v>321</v>
      </c>
      <c r="BH134" s="148" t="s">
        <v>36</v>
      </c>
      <c r="BI134" s="222" t="s">
        <v>15</v>
      </c>
      <c r="BJ134" s="221">
        <f t="shared" si="3"/>
        <v>345032.4</v>
      </c>
      <c r="BK134" s="224" t="s">
        <v>307</v>
      </c>
      <c r="BL134" s="222" t="s">
        <v>15</v>
      </c>
      <c r="BM134" s="221">
        <v>0</v>
      </c>
      <c r="BN134" s="224" t="s">
        <v>307</v>
      </c>
      <c r="BO134" s="222" t="s">
        <v>15</v>
      </c>
      <c r="BP134" s="221">
        <f t="shared" si="4"/>
        <v>34201.4</v>
      </c>
      <c r="BQ134" s="224" t="s">
        <v>307</v>
      </c>
      <c r="BR134" s="222" t="s">
        <v>15</v>
      </c>
      <c r="BS134" s="221">
        <f t="shared" si="5"/>
        <v>273270.5</v>
      </c>
      <c r="BT134" s="224" t="s">
        <v>307</v>
      </c>
      <c r="BU134" s="222" t="s">
        <v>15</v>
      </c>
      <c r="BV134" s="221">
        <f t="shared" si="6"/>
        <v>37560.5</v>
      </c>
      <c r="BW134" s="224" t="s">
        <v>307</v>
      </c>
      <c r="BX134" s="222" t="s">
        <v>15</v>
      </c>
      <c r="BY134" s="225">
        <f>PSD_S1311!BY134</f>
        <v>417.3</v>
      </c>
      <c r="BZ134" s="224" t="s">
        <v>307</v>
      </c>
      <c r="CA134" s="222" t="s">
        <v>15</v>
      </c>
      <c r="CB134" s="221">
        <f>PSD_S1311!CB134</f>
        <v>67702.44</v>
      </c>
      <c r="CC134" s="224" t="s">
        <v>307</v>
      </c>
      <c r="CD134" s="222" t="s">
        <v>15</v>
      </c>
      <c r="CE134" s="221">
        <v>248175.03999999998</v>
      </c>
      <c r="CF134" s="224" t="s">
        <v>307</v>
      </c>
      <c r="CG134" s="222" t="s">
        <v>15</v>
      </c>
      <c r="CH134" s="221">
        <v>165077.20000000001</v>
      </c>
      <c r="CI134" s="224" t="s">
        <v>307</v>
      </c>
      <c r="CJ134" s="222" t="s">
        <v>15</v>
      </c>
      <c r="CK134" s="221">
        <v>260377.24</v>
      </c>
      <c r="CL134" s="224" t="s">
        <v>307</v>
      </c>
      <c r="CM134" s="222" t="s">
        <v>15</v>
      </c>
      <c r="CN134" s="221">
        <v>152874.9</v>
      </c>
      <c r="CO134" s="224" t="s">
        <v>307</v>
      </c>
      <c r="CP134" s="222" t="s">
        <v>15</v>
      </c>
      <c r="CQ134" s="221">
        <f>PSD_S1311!CQ134</f>
        <v>275812.27</v>
      </c>
      <c r="CR134" s="83" t="s">
        <v>307</v>
      </c>
      <c r="CS134" s="84" t="s">
        <v>15</v>
      </c>
    </row>
    <row r="135" spans="1:97" ht="12" customHeight="1" x14ac:dyDescent="0.2">
      <c r="A135" s="81" t="s">
        <v>429</v>
      </c>
      <c r="B135" s="225">
        <f t="shared" si="0"/>
        <v>38767.199999999997</v>
      </c>
      <c r="C135" s="224" t="s">
        <v>307</v>
      </c>
      <c r="D135" s="222" t="s">
        <v>15</v>
      </c>
      <c r="E135" s="225">
        <v>35773</v>
      </c>
      <c r="F135" s="224" t="s">
        <v>307</v>
      </c>
      <c r="G135" s="222" t="s">
        <v>15</v>
      </c>
      <c r="H135" s="221">
        <v>2994.2</v>
      </c>
      <c r="I135" s="224" t="s">
        <v>307</v>
      </c>
      <c r="J135" s="222" t="s">
        <v>15</v>
      </c>
      <c r="K135" s="221">
        <v>0</v>
      </c>
      <c r="L135" s="224" t="s">
        <v>307</v>
      </c>
      <c r="M135" s="222" t="s">
        <v>15</v>
      </c>
      <c r="N135" s="221" t="s">
        <v>321</v>
      </c>
      <c r="O135" s="148" t="s">
        <v>36</v>
      </c>
      <c r="P135" s="222" t="s">
        <v>15</v>
      </c>
      <c r="Q135" s="221">
        <f>PSD_S1311!Q135</f>
        <v>65545.440000000002</v>
      </c>
      <c r="R135" s="224" t="s">
        <v>307</v>
      </c>
      <c r="S135" s="222" t="s">
        <v>15</v>
      </c>
      <c r="T135" s="221">
        <f t="shared" si="1"/>
        <v>315282.8</v>
      </c>
      <c r="U135" s="224" t="s">
        <v>307</v>
      </c>
      <c r="V135" s="222" t="s">
        <v>15</v>
      </c>
      <c r="W135" s="221">
        <f t="shared" si="7"/>
        <v>28679.1</v>
      </c>
      <c r="X135" s="224" t="s">
        <v>307</v>
      </c>
      <c r="Y135" s="222" t="s">
        <v>15</v>
      </c>
      <c r="Z135" s="221">
        <v>0</v>
      </c>
      <c r="AA135" s="224" t="s">
        <v>307</v>
      </c>
      <c r="AB135" s="222" t="s">
        <v>15</v>
      </c>
      <c r="AC135" s="221">
        <v>25950.1</v>
      </c>
      <c r="AD135" s="224" t="s">
        <v>307</v>
      </c>
      <c r="AE135" s="222" t="s">
        <v>15</v>
      </c>
      <c r="AF135" s="221">
        <v>2729</v>
      </c>
      <c r="AG135" s="224" t="s">
        <v>307</v>
      </c>
      <c r="AH135" s="222" t="s">
        <v>15</v>
      </c>
      <c r="AI135" s="221">
        <v>0</v>
      </c>
      <c r="AJ135" s="224" t="s">
        <v>307</v>
      </c>
      <c r="AK135" s="222" t="s">
        <v>15</v>
      </c>
      <c r="AL135" s="221" t="s">
        <v>321</v>
      </c>
      <c r="AM135" s="224" t="s">
        <v>307</v>
      </c>
      <c r="AN135" s="222" t="s">
        <v>15</v>
      </c>
      <c r="AO135" s="225">
        <f t="shared" si="2"/>
        <v>286603.7</v>
      </c>
      <c r="AP135" s="224" t="s">
        <v>307</v>
      </c>
      <c r="AQ135" s="222" t="s">
        <v>15</v>
      </c>
      <c r="AR135" s="221" t="s">
        <v>321</v>
      </c>
      <c r="AS135" s="148" t="s">
        <v>36</v>
      </c>
      <c r="AT135" s="222" t="s">
        <v>15</v>
      </c>
      <c r="AU135" s="221">
        <v>0</v>
      </c>
      <c r="AV135" s="224" t="s">
        <v>307</v>
      </c>
      <c r="AW135" s="222" t="s">
        <v>15</v>
      </c>
      <c r="AX135" s="221">
        <v>253417.3</v>
      </c>
      <c r="AY135" s="224" t="s">
        <v>307</v>
      </c>
      <c r="AZ135" s="222" t="s">
        <v>15</v>
      </c>
      <c r="BA135" s="221">
        <v>33186.400000000001</v>
      </c>
      <c r="BB135" s="224" t="s">
        <v>307</v>
      </c>
      <c r="BC135" s="222" t="s">
        <v>15</v>
      </c>
      <c r="BD135" s="225">
        <f>PSD_S1311!BD135</f>
        <v>424.63</v>
      </c>
      <c r="BE135" s="224" t="s">
        <v>307</v>
      </c>
      <c r="BF135" s="222" t="s">
        <v>15</v>
      </c>
      <c r="BG135" s="221" t="s">
        <v>321</v>
      </c>
      <c r="BH135" s="148" t="s">
        <v>36</v>
      </c>
      <c r="BI135" s="222" t="s">
        <v>15</v>
      </c>
      <c r="BJ135" s="221">
        <f t="shared" si="3"/>
        <v>354050</v>
      </c>
      <c r="BK135" s="224" t="s">
        <v>307</v>
      </c>
      <c r="BL135" s="222" t="s">
        <v>15</v>
      </c>
      <c r="BM135" s="221">
        <v>0</v>
      </c>
      <c r="BN135" s="224" t="s">
        <v>307</v>
      </c>
      <c r="BO135" s="222" t="s">
        <v>15</v>
      </c>
      <c r="BP135" s="221">
        <f t="shared" si="4"/>
        <v>35773</v>
      </c>
      <c r="BQ135" s="224" t="s">
        <v>307</v>
      </c>
      <c r="BR135" s="222" t="s">
        <v>15</v>
      </c>
      <c r="BS135" s="221">
        <f t="shared" si="5"/>
        <v>282361.59999999998</v>
      </c>
      <c r="BT135" s="224" t="s">
        <v>307</v>
      </c>
      <c r="BU135" s="222" t="s">
        <v>15</v>
      </c>
      <c r="BV135" s="221">
        <f t="shared" si="6"/>
        <v>35915.4</v>
      </c>
      <c r="BW135" s="224" t="s">
        <v>307</v>
      </c>
      <c r="BX135" s="222" t="s">
        <v>15</v>
      </c>
      <c r="BY135" s="225">
        <f>PSD_S1311!BY135</f>
        <v>424.63</v>
      </c>
      <c r="BZ135" s="224" t="s">
        <v>307</v>
      </c>
      <c r="CA135" s="222" t="s">
        <v>15</v>
      </c>
      <c r="CB135" s="221">
        <f>PSD_S1311!CB135</f>
        <v>65545.440000000002</v>
      </c>
      <c r="CC135" s="224" t="s">
        <v>307</v>
      </c>
      <c r="CD135" s="222" t="s">
        <v>15</v>
      </c>
      <c r="CE135" s="221">
        <v>245301.37</v>
      </c>
      <c r="CF135" s="224" t="s">
        <v>307</v>
      </c>
      <c r="CG135" s="222" t="s">
        <v>15</v>
      </c>
      <c r="CH135" s="221">
        <v>174718.6</v>
      </c>
      <c r="CI135" s="224" t="s">
        <v>307</v>
      </c>
      <c r="CJ135" s="222" t="s">
        <v>15</v>
      </c>
      <c r="CK135" s="221">
        <v>259591.47</v>
      </c>
      <c r="CL135" s="224" t="s">
        <v>307</v>
      </c>
      <c r="CM135" s="222" t="s">
        <v>15</v>
      </c>
      <c r="CN135" s="221">
        <v>160428.5</v>
      </c>
      <c r="CO135" s="224" t="s">
        <v>307</v>
      </c>
      <c r="CP135" s="222" t="s">
        <v>15</v>
      </c>
      <c r="CQ135" s="221">
        <f>PSD_S1311!CQ135</f>
        <v>295593.78999999998</v>
      </c>
      <c r="CR135" s="83" t="s">
        <v>307</v>
      </c>
      <c r="CS135" s="84" t="s">
        <v>15</v>
      </c>
    </row>
    <row r="136" spans="1:97" ht="12" customHeight="1" x14ac:dyDescent="0.2">
      <c r="A136" s="81" t="s">
        <v>432</v>
      </c>
      <c r="B136" s="225">
        <f t="shared" si="0"/>
        <v>38644.5</v>
      </c>
      <c r="C136" s="224" t="s">
        <v>307</v>
      </c>
      <c r="D136" s="222" t="s">
        <v>15</v>
      </c>
      <c r="E136" s="225">
        <v>36133.699999999997</v>
      </c>
      <c r="F136" s="224" t="s">
        <v>307</v>
      </c>
      <c r="G136" s="222" t="s">
        <v>15</v>
      </c>
      <c r="H136" s="221">
        <v>2510.8000000000002</v>
      </c>
      <c r="I136" s="224" t="s">
        <v>307</v>
      </c>
      <c r="J136" s="222" t="s">
        <v>15</v>
      </c>
      <c r="K136" s="221">
        <v>0</v>
      </c>
      <c r="L136" s="224" t="s">
        <v>307</v>
      </c>
      <c r="M136" s="222" t="s">
        <v>15</v>
      </c>
      <c r="N136" s="221" t="s">
        <v>321</v>
      </c>
      <c r="O136" s="148" t="s">
        <v>36</v>
      </c>
      <c r="P136" s="222" t="s">
        <v>15</v>
      </c>
      <c r="Q136" s="221">
        <f>PSD_S1311!Q136</f>
        <v>60636.65</v>
      </c>
      <c r="R136" s="224" t="s">
        <v>307</v>
      </c>
      <c r="S136" s="222" t="s">
        <v>15</v>
      </c>
      <c r="T136" s="221">
        <f t="shared" si="1"/>
        <v>337673.80000000005</v>
      </c>
      <c r="U136" s="224" t="s">
        <v>307</v>
      </c>
      <c r="V136" s="222" t="s">
        <v>15</v>
      </c>
      <c r="W136" s="221">
        <f t="shared" si="7"/>
        <v>37684.700000000004</v>
      </c>
      <c r="X136" s="224" t="s">
        <v>307</v>
      </c>
      <c r="Y136" s="222" t="s">
        <v>15</v>
      </c>
      <c r="Z136" s="221">
        <v>0</v>
      </c>
      <c r="AA136" s="224" t="s">
        <v>307</v>
      </c>
      <c r="AB136" s="222" t="s">
        <v>15</v>
      </c>
      <c r="AC136" s="221">
        <v>35476.300000000003</v>
      </c>
      <c r="AD136" s="224" t="s">
        <v>307</v>
      </c>
      <c r="AE136" s="222" t="s">
        <v>15</v>
      </c>
      <c r="AF136" s="221">
        <v>2208.4</v>
      </c>
      <c r="AG136" s="224" t="s">
        <v>307</v>
      </c>
      <c r="AH136" s="222" t="s">
        <v>15</v>
      </c>
      <c r="AI136" s="221">
        <v>0</v>
      </c>
      <c r="AJ136" s="224" t="s">
        <v>307</v>
      </c>
      <c r="AK136" s="222" t="s">
        <v>15</v>
      </c>
      <c r="AL136" s="221" t="s">
        <v>321</v>
      </c>
      <c r="AM136" s="224" t="s">
        <v>307</v>
      </c>
      <c r="AN136" s="222" t="s">
        <v>15</v>
      </c>
      <c r="AO136" s="225">
        <f t="shared" si="2"/>
        <v>299989.10000000003</v>
      </c>
      <c r="AP136" s="224" t="s">
        <v>307</v>
      </c>
      <c r="AQ136" s="222" t="s">
        <v>15</v>
      </c>
      <c r="AR136" s="221" t="s">
        <v>321</v>
      </c>
      <c r="AS136" s="148" t="s">
        <v>36</v>
      </c>
      <c r="AT136" s="222" t="s">
        <v>15</v>
      </c>
      <c r="AU136" s="221">
        <v>0</v>
      </c>
      <c r="AV136" s="224" t="s">
        <v>307</v>
      </c>
      <c r="AW136" s="222" t="s">
        <v>15</v>
      </c>
      <c r="AX136" s="221">
        <v>265997.90000000002</v>
      </c>
      <c r="AY136" s="224" t="s">
        <v>307</v>
      </c>
      <c r="AZ136" s="222" t="s">
        <v>15</v>
      </c>
      <c r="BA136" s="221">
        <v>33991.199999999997</v>
      </c>
      <c r="BB136" s="224" t="s">
        <v>307</v>
      </c>
      <c r="BC136" s="222" t="s">
        <v>15</v>
      </c>
      <c r="BD136" s="225">
        <f>PSD_S1311!BD136</f>
        <v>432.5</v>
      </c>
      <c r="BE136" s="224" t="s">
        <v>307</v>
      </c>
      <c r="BF136" s="222" t="s">
        <v>15</v>
      </c>
      <c r="BG136" s="221" t="s">
        <v>321</v>
      </c>
      <c r="BH136" s="148" t="s">
        <v>36</v>
      </c>
      <c r="BI136" s="222" t="s">
        <v>15</v>
      </c>
      <c r="BJ136" s="221">
        <f t="shared" si="3"/>
        <v>376318.3</v>
      </c>
      <c r="BK136" s="224" t="s">
        <v>307</v>
      </c>
      <c r="BL136" s="222" t="s">
        <v>15</v>
      </c>
      <c r="BM136" s="221">
        <v>0</v>
      </c>
      <c r="BN136" s="224" t="s">
        <v>307</v>
      </c>
      <c r="BO136" s="222" t="s">
        <v>15</v>
      </c>
      <c r="BP136" s="221">
        <f t="shared" si="4"/>
        <v>36133.699999999997</v>
      </c>
      <c r="BQ136" s="224" t="s">
        <v>307</v>
      </c>
      <c r="BR136" s="222" t="s">
        <v>15</v>
      </c>
      <c r="BS136" s="221">
        <f t="shared" si="5"/>
        <v>303985</v>
      </c>
      <c r="BT136" s="224" t="s">
        <v>307</v>
      </c>
      <c r="BU136" s="222" t="s">
        <v>15</v>
      </c>
      <c r="BV136" s="221">
        <f t="shared" si="6"/>
        <v>36199.599999999999</v>
      </c>
      <c r="BW136" s="224" t="s">
        <v>307</v>
      </c>
      <c r="BX136" s="222" t="s">
        <v>15</v>
      </c>
      <c r="BY136" s="225">
        <f>PSD_S1311!BY136</f>
        <v>432.5</v>
      </c>
      <c r="BZ136" s="224" t="s">
        <v>307</v>
      </c>
      <c r="CA136" s="222" t="s">
        <v>15</v>
      </c>
      <c r="CB136" s="221">
        <f>PSD_S1311!CB136</f>
        <v>60636.65</v>
      </c>
      <c r="CC136" s="224" t="s">
        <v>307</v>
      </c>
      <c r="CD136" s="222" t="s">
        <v>15</v>
      </c>
      <c r="CE136" s="221">
        <v>252233.05</v>
      </c>
      <c r="CF136" s="224" t="s">
        <v>307</v>
      </c>
      <c r="CG136" s="222" t="s">
        <v>15</v>
      </c>
      <c r="CH136" s="221">
        <v>185154.3</v>
      </c>
      <c r="CI136" s="224" t="s">
        <v>307</v>
      </c>
      <c r="CJ136" s="222" t="s">
        <v>15</v>
      </c>
      <c r="CK136" s="221">
        <v>266960.45</v>
      </c>
      <c r="CL136" s="224" t="s">
        <v>307</v>
      </c>
      <c r="CM136" s="222" t="s">
        <v>15</v>
      </c>
      <c r="CN136" s="221">
        <v>170426.9</v>
      </c>
      <c r="CO136" s="224" t="s">
        <v>307</v>
      </c>
      <c r="CP136" s="222" t="s">
        <v>15</v>
      </c>
      <c r="CQ136" s="221">
        <f>PSD_S1311!CQ136</f>
        <v>324040.98</v>
      </c>
      <c r="CR136" s="83" t="s">
        <v>307</v>
      </c>
      <c r="CS136" s="84" t="s">
        <v>15</v>
      </c>
    </row>
    <row r="137" spans="1:97" ht="12" customHeight="1" x14ac:dyDescent="0.2">
      <c r="A137" s="81" t="s">
        <v>434</v>
      </c>
      <c r="B137" s="225">
        <f t="shared" si="0"/>
        <v>35381.9</v>
      </c>
      <c r="C137" s="224" t="s">
        <v>307</v>
      </c>
      <c r="D137" s="222" t="s">
        <v>15</v>
      </c>
      <c r="E137" s="225">
        <v>33222.300000000003</v>
      </c>
      <c r="F137" s="224" t="s">
        <v>307</v>
      </c>
      <c r="G137" s="222" t="s">
        <v>15</v>
      </c>
      <c r="H137" s="221">
        <v>1520.5</v>
      </c>
      <c r="I137" s="224" t="s">
        <v>307</v>
      </c>
      <c r="J137" s="222" t="s">
        <v>15</v>
      </c>
      <c r="K137" s="221">
        <v>639.1</v>
      </c>
      <c r="L137" s="224" t="s">
        <v>307</v>
      </c>
      <c r="M137" s="222" t="s">
        <v>15</v>
      </c>
      <c r="N137" s="221" t="s">
        <v>321</v>
      </c>
      <c r="O137" s="148" t="s">
        <v>36</v>
      </c>
      <c r="P137" s="222" t="s">
        <v>15</v>
      </c>
      <c r="Q137" s="221">
        <f>PSD_S1311!Q137</f>
        <v>57301.79</v>
      </c>
      <c r="R137" s="224" t="s">
        <v>307</v>
      </c>
      <c r="S137" s="222" t="s">
        <v>15</v>
      </c>
      <c r="T137" s="221">
        <f t="shared" si="1"/>
        <v>350090.10000000003</v>
      </c>
      <c r="U137" s="224" t="s">
        <v>307</v>
      </c>
      <c r="V137" s="222" t="s">
        <v>15</v>
      </c>
      <c r="W137" s="221">
        <f t="shared" si="7"/>
        <v>40566.200000000004</v>
      </c>
      <c r="X137" s="224" t="s">
        <v>307</v>
      </c>
      <c r="Y137" s="222" t="s">
        <v>15</v>
      </c>
      <c r="Z137" s="221">
        <v>0</v>
      </c>
      <c r="AA137" s="224" t="s">
        <v>307</v>
      </c>
      <c r="AB137" s="222" t="s">
        <v>15</v>
      </c>
      <c r="AC137" s="221">
        <v>37525.800000000003</v>
      </c>
      <c r="AD137" s="224" t="s">
        <v>307</v>
      </c>
      <c r="AE137" s="222" t="s">
        <v>15</v>
      </c>
      <c r="AF137" s="221">
        <v>3040.4</v>
      </c>
      <c r="AG137" s="224" t="s">
        <v>307</v>
      </c>
      <c r="AH137" s="222" t="s">
        <v>15</v>
      </c>
      <c r="AI137" s="221">
        <v>0</v>
      </c>
      <c r="AJ137" s="224" t="s">
        <v>307</v>
      </c>
      <c r="AK137" s="222" t="s">
        <v>15</v>
      </c>
      <c r="AL137" s="221" t="s">
        <v>321</v>
      </c>
      <c r="AM137" s="224" t="s">
        <v>307</v>
      </c>
      <c r="AN137" s="222" t="s">
        <v>15</v>
      </c>
      <c r="AO137" s="225">
        <f t="shared" si="2"/>
        <v>309523.90000000002</v>
      </c>
      <c r="AP137" s="224" t="s">
        <v>307</v>
      </c>
      <c r="AQ137" s="222" t="s">
        <v>15</v>
      </c>
      <c r="AR137" s="221" t="s">
        <v>321</v>
      </c>
      <c r="AS137" s="148" t="s">
        <v>36</v>
      </c>
      <c r="AT137" s="222" t="s">
        <v>15</v>
      </c>
      <c r="AU137" s="221">
        <v>0</v>
      </c>
      <c r="AV137" s="224" t="s">
        <v>307</v>
      </c>
      <c r="AW137" s="222" t="s">
        <v>15</v>
      </c>
      <c r="AX137" s="221">
        <v>276616.7</v>
      </c>
      <c r="AY137" s="224" t="s">
        <v>307</v>
      </c>
      <c r="AZ137" s="222" t="s">
        <v>15</v>
      </c>
      <c r="BA137" s="221">
        <v>32907.199999999997</v>
      </c>
      <c r="BB137" s="224" t="s">
        <v>307</v>
      </c>
      <c r="BC137" s="222" t="s">
        <v>15</v>
      </c>
      <c r="BD137" s="225">
        <f>PSD_S1311!BD137</f>
        <v>449.3</v>
      </c>
      <c r="BE137" s="224" t="s">
        <v>307</v>
      </c>
      <c r="BF137" s="222" t="s">
        <v>15</v>
      </c>
      <c r="BG137" s="221" t="s">
        <v>321</v>
      </c>
      <c r="BH137" s="148" t="s">
        <v>36</v>
      </c>
      <c r="BI137" s="222" t="s">
        <v>15</v>
      </c>
      <c r="BJ137" s="221">
        <f t="shared" si="3"/>
        <v>385472</v>
      </c>
      <c r="BK137" s="224" t="s">
        <v>307</v>
      </c>
      <c r="BL137" s="222" t="s">
        <v>15</v>
      </c>
      <c r="BM137" s="221">
        <v>0</v>
      </c>
      <c r="BN137" s="224" t="s">
        <v>307</v>
      </c>
      <c r="BO137" s="222" t="s">
        <v>15</v>
      </c>
      <c r="BP137" s="221">
        <f t="shared" si="4"/>
        <v>33222.300000000003</v>
      </c>
      <c r="BQ137" s="224" t="s">
        <v>307</v>
      </c>
      <c r="BR137" s="222" t="s">
        <v>15</v>
      </c>
      <c r="BS137" s="221">
        <f t="shared" si="5"/>
        <v>315663</v>
      </c>
      <c r="BT137" s="224" t="s">
        <v>307</v>
      </c>
      <c r="BU137" s="222" t="s">
        <v>15</v>
      </c>
      <c r="BV137" s="221">
        <f t="shared" si="6"/>
        <v>36586.699999999997</v>
      </c>
      <c r="BW137" s="224" t="s">
        <v>307</v>
      </c>
      <c r="BX137" s="222" t="s">
        <v>15</v>
      </c>
      <c r="BY137" s="225">
        <f>PSD_S1311!BY137</f>
        <v>449.3</v>
      </c>
      <c r="BZ137" s="224" t="s">
        <v>307</v>
      </c>
      <c r="CA137" s="222" t="s">
        <v>15</v>
      </c>
      <c r="CB137" s="221">
        <f>PSD_S1311!CB137</f>
        <v>57301.79</v>
      </c>
      <c r="CC137" s="224" t="s">
        <v>307</v>
      </c>
      <c r="CD137" s="222" t="s">
        <v>15</v>
      </c>
      <c r="CE137" s="221">
        <v>230385.99</v>
      </c>
      <c r="CF137" s="224" t="s">
        <v>307</v>
      </c>
      <c r="CG137" s="222" t="s">
        <v>15</v>
      </c>
      <c r="CH137" s="221">
        <v>212837.1</v>
      </c>
      <c r="CI137" s="224" t="s">
        <v>307</v>
      </c>
      <c r="CJ137" s="222" t="s">
        <v>15</v>
      </c>
      <c r="CK137" s="221">
        <v>275522.58999999997</v>
      </c>
      <c r="CL137" s="224" t="s">
        <v>307</v>
      </c>
      <c r="CM137" s="222" t="s">
        <v>15</v>
      </c>
      <c r="CN137" s="221">
        <v>167700.5</v>
      </c>
      <c r="CO137" s="224" t="s">
        <v>307</v>
      </c>
      <c r="CP137" s="222" t="s">
        <v>15</v>
      </c>
      <c r="CQ137" s="221">
        <f>PSD_S1311!CQ137</f>
        <v>332740.28000000003</v>
      </c>
      <c r="CR137" s="83" t="s">
        <v>307</v>
      </c>
      <c r="CS137" s="84" t="s">
        <v>15</v>
      </c>
    </row>
    <row r="138" spans="1:97" ht="12" customHeight="1" x14ac:dyDescent="0.2">
      <c r="A138" s="81" t="s">
        <v>436</v>
      </c>
      <c r="B138" s="225">
        <f t="shared" si="0"/>
        <v>40839.9</v>
      </c>
      <c r="C138" s="224" t="s">
        <v>307</v>
      </c>
      <c r="D138" s="222" t="s">
        <v>15</v>
      </c>
      <c r="E138" s="225">
        <v>34262.6</v>
      </c>
      <c r="F138" s="224" t="s">
        <v>307</v>
      </c>
      <c r="G138" s="222" t="s">
        <v>15</v>
      </c>
      <c r="H138" s="221">
        <v>2581.8000000000002</v>
      </c>
      <c r="I138" s="224" t="s">
        <v>307</v>
      </c>
      <c r="J138" s="222" t="s">
        <v>15</v>
      </c>
      <c r="K138" s="221">
        <v>3995.5</v>
      </c>
      <c r="L138" s="224" t="s">
        <v>307</v>
      </c>
      <c r="M138" s="222" t="s">
        <v>15</v>
      </c>
      <c r="N138" s="221" t="s">
        <v>321</v>
      </c>
      <c r="O138" s="148" t="s">
        <v>36</v>
      </c>
      <c r="P138" s="222" t="s">
        <v>15</v>
      </c>
      <c r="Q138" s="221">
        <f>PSD_S1311!Q138</f>
        <v>64110.42</v>
      </c>
      <c r="R138" s="224" t="s">
        <v>307</v>
      </c>
      <c r="S138" s="222" t="s">
        <v>15</v>
      </c>
      <c r="T138" s="221">
        <f t="shared" si="1"/>
        <v>375293.5</v>
      </c>
      <c r="U138" s="224" t="s">
        <v>307</v>
      </c>
      <c r="V138" s="222" t="s">
        <v>15</v>
      </c>
      <c r="W138" s="221">
        <f t="shared" si="7"/>
        <v>51078.8</v>
      </c>
      <c r="X138" s="224" t="s">
        <v>307</v>
      </c>
      <c r="Y138" s="222" t="s">
        <v>15</v>
      </c>
      <c r="Z138" s="221">
        <v>0</v>
      </c>
      <c r="AA138" s="224" t="s">
        <v>307</v>
      </c>
      <c r="AB138" s="222" t="s">
        <v>15</v>
      </c>
      <c r="AC138" s="221">
        <v>48650.9</v>
      </c>
      <c r="AD138" s="224" t="s">
        <v>307</v>
      </c>
      <c r="AE138" s="222" t="s">
        <v>15</v>
      </c>
      <c r="AF138" s="221">
        <v>2427.9</v>
      </c>
      <c r="AG138" s="224" t="s">
        <v>307</v>
      </c>
      <c r="AH138" s="222" t="s">
        <v>15</v>
      </c>
      <c r="AI138" s="221">
        <v>0</v>
      </c>
      <c r="AJ138" s="224" t="s">
        <v>307</v>
      </c>
      <c r="AK138" s="222" t="s">
        <v>15</v>
      </c>
      <c r="AL138" s="221" t="s">
        <v>321</v>
      </c>
      <c r="AM138" s="224" t="s">
        <v>307</v>
      </c>
      <c r="AN138" s="222" t="s">
        <v>15</v>
      </c>
      <c r="AO138" s="225">
        <f t="shared" si="2"/>
        <v>324214.7</v>
      </c>
      <c r="AP138" s="224" t="s">
        <v>307</v>
      </c>
      <c r="AQ138" s="222" t="s">
        <v>15</v>
      </c>
      <c r="AR138" s="221" t="s">
        <v>321</v>
      </c>
      <c r="AS138" s="148" t="s">
        <v>36</v>
      </c>
      <c r="AT138" s="222" t="s">
        <v>15</v>
      </c>
      <c r="AU138" s="221">
        <v>0</v>
      </c>
      <c r="AV138" s="224" t="s">
        <v>307</v>
      </c>
      <c r="AW138" s="222" t="s">
        <v>15</v>
      </c>
      <c r="AX138" s="221">
        <v>289671.40000000002</v>
      </c>
      <c r="AY138" s="224" t="s">
        <v>307</v>
      </c>
      <c r="AZ138" s="222" t="s">
        <v>15</v>
      </c>
      <c r="BA138" s="221">
        <v>34543.300000000003</v>
      </c>
      <c r="BB138" s="224" t="s">
        <v>307</v>
      </c>
      <c r="BC138" s="222" t="s">
        <v>15</v>
      </c>
      <c r="BD138" s="225">
        <f>PSD_S1311!BD138</f>
        <v>452.8</v>
      </c>
      <c r="BE138" s="224" t="s">
        <v>307</v>
      </c>
      <c r="BF138" s="222" t="s">
        <v>15</v>
      </c>
      <c r="BG138" s="221" t="s">
        <v>321</v>
      </c>
      <c r="BH138" s="148" t="s">
        <v>36</v>
      </c>
      <c r="BI138" s="222" t="s">
        <v>15</v>
      </c>
      <c r="BJ138" s="221">
        <f t="shared" si="3"/>
        <v>416133.4</v>
      </c>
      <c r="BK138" s="224" t="s">
        <v>307</v>
      </c>
      <c r="BL138" s="222" t="s">
        <v>15</v>
      </c>
      <c r="BM138" s="221">
        <v>0</v>
      </c>
      <c r="BN138" s="224" t="s">
        <v>307</v>
      </c>
      <c r="BO138" s="222" t="s">
        <v>15</v>
      </c>
      <c r="BP138" s="221">
        <f t="shared" si="4"/>
        <v>34262.6</v>
      </c>
      <c r="BQ138" s="224" t="s">
        <v>307</v>
      </c>
      <c r="BR138" s="222" t="s">
        <v>15</v>
      </c>
      <c r="BS138" s="221">
        <f t="shared" si="5"/>
        <v>340904.10000000003</v>
      </c>
      <c r="BT138" s="224" t="s">
        <v>307</v>
      </c>
      <c r="BU138" s="222" t="s">
        <v>15</v>
      </c>
      <c r="BV138" s="221">
        <f t="shared" si="6"/>
        <v>40966.700000000004</v>
      </c>
      <c r="BW138" s="224" t="s">
        <v>307</v>
      </c>
      <c r="BX138" s="222" t="s">
        <v>15</v>
      </c>
      <c r="BY138" s="225">
        <f>PSD_S1311!BY138</f>
        <v>452.8</v>
      </c>
      <c r="BZ138" s="224" t="s">
        <v>307</v>
      </c>
      <c r="CA138" s="222" t="s">
        <v>15</v>
      </c>
      <c r="CB138" s="221">
        <f>PSD_S1311!CB138</f>
        <v>64110.42</v>
      </c>
      <c r="CC138" s="224" t="s">
        <v>307</v>
      </c>
      <c r="CD138" s="222" t="s">
        <v>15</v>
      </c>
      <c r="CE138" s="221">
        <v>279930.82</v>
      </c>
      <c r="CF138" s="224" t="s">
        <v>307</v>
      </c>
      <c r="CG138" s="222" t="s">
        <v>15</v>
      </c>
      <c r="CH138" s="221">
        <v>200765.8</v>
      </c>
      <c r="CI138" s="224" t="s">
        <v>307</v>
      </c>
      <c r="CJ138" s="222" t="s">
        <v>15</v>
      </c>
      <c r="CK138" s="221">
        <v>293550.32</v>
      </c>
      <c r="CL138" s="224" t="s">
        <v>307</v>
      </c>
      <c r="CM138" s="222" t="s">
        <v>15</v>
      </c>
      <c r="CN138" s="221">
        <v>187146.3</v>
      </c>
      <c r="CO138" s="224" t="s">
        <v>307</v>
      </c>
      <c r="CP138" s="222" t="s">
        <v>15</v>
      </c>
      <c r="CQ138" s="221">
        <f>PSD_S1311!CQ138</f>
        <v>344830.49</v>
      </c>
      <c r="CR138" s="83" t="s">
        <v>307</v>
      </c>
      <c r="CS138" s="84" t="s">
        <v>15</v>
      </c>
    </row>
    <row r="139" spans="1:97" ht="12" customHeight="1" x14ac:dyDescent="0.2">
      <c r="A139" s="81" t="s">
        <v>437</v>
      </c>
      <c r="B139" s="225">
        <f t="shared" si="0"/>
        <v>43712.9</v>
      </c>
      <c r="C139" s="224" t="s">
        <v>307</v>
      </c>
      <c r="D139" s="222" t="s">
        <v>15</v>
      </c>
      <c r="E139" s="225">
        <v>36848.400000000001</v>
      </c>
      <c r="F139" s="224" t="s">
        <v>307</v>
      </c>
      <c r="G139" s="222" t="s">
        <v>15</v>
      </c>
      <c r="H139" s="221">
        <v>6556.2</v>
      </c>
      <c r="I139" s="224" t="s">
        <v>307</v>
      </c>
      <c r="J139" s="222" t="s">
        <v>15</v>
      </c>
      <c r="K139" s="221">
        <v>308.3</v>
      </c>
      <c r="L139" s="224" t="s">
        <v>307</v>
      </c>
      <c r="M139" s="222" t="s">
        <v>15</v>
      </c>
      <c r="N139" s="221" t="s">
        <v>321</v>
      </c>
      <c r="O139" s="148" t="s">
        <v>36</v>
      </c>
      <c r="P139" s="222" t="s">
        <v>15</v>
      </c>
      <c r="Q139" s="221">
        <f>PSD_S1311!Q139</f>
        <v>64854.32</v>
      </c>
      <c r="R139" s="224" t="s">
        <v>307</v>
      </c>
      <c r="S139" s="222" t="s">
        <v>15</v>
      </c>
      <c r="T139" s="221">
        <f t="shared" si="1"/>
        <v>401852.3</v>
      </c>
      <c r="U139" s="224" t="s">
        <v>307</v>
      </c>
      <c r="V139" s="222" t="s">
        <v>15</v>
      </c>
      <c r="W139" s="221">
        <f t="shared" si="7"/>
        <v>51466.2</v>
      </c>
      <c r="X139" s="224" t="s">
        <v>307</v>
      </c>
      <c r="Y139" s="222" t="s">
        <v>15</v>
      </c>
      <c r="Z139" s="221">
        <v>0</v>
      </c>
      <c r="AA139" s="224" t="s">
        <v>307</v>
      </c>
      <c r="AB139" s="222" t="s">
        <v>15</v>
      </c>
      <c r="AC139" s="221">
        <v>49088.6</v>
      </c>
      <c r="AD139" s="224" t="s">
        <v>307</v>
      </c>
      <c r="AE139" s="222" t="s">
        <v>15</v>
      </c>
      <c r="AF139" s="221">
        <v>2377.6</v>
      </c>
      <c r="AG139" s="224" t="s">
        <v>307</v>
      </c>
      <c r="AH139" s="222" t="s">
        <v>15</v>
      </c>
      <c r="AI139" s="221">
        <v>0</v>
      </c>
      <c r="AJ139" s="224" t="s">
        <v>307</v>
      </c>
      <c r="AK139" s="222" t="s">
        <v>15</v>
      </c>
      <c r="AL139" s="221" t="s">
        <v>321</v>
      </c>
      <c r="AM139" s="224" t="s">
        <v>307</v>
      </c>
      <c r="AN139" s="222" t="s">
        <v>15</v>
      </c>
      <c r="AO139" s="225">
        <f t="shared" si="2"/>
        <v>350386.1</v>
      </c>
      <c r="AP139" s="224" t="s">
        <v>307</v>
      </c>
      <c r="AQ139" s="222" t="s">
        <v>15</v>
      </c>
      <c r="AR139" s="221" t="s">
        <v>321</v>
      </c>
      <c r="AS139" s="148" t="s">
        <v>36</v>
      </c>
      <c r="AT139" s="222" t="s">
        <v>15</v>
      </c>
      <c r="AU139" s="221">
        <v>0</v>
      </c>
      <c r="AV139" s="224" t="s">
        <v>307</v>
      </c>
      <c r="AW139" s="222" t="s">
        <v>15</v>
      </c>
      <c r="AX139" s="221">
        <v>314137.59999999998</v>
      </c>
      <c r="AY139" s="224" t="s">
        <v>307</v>
      </c>
      <c r="AZ139" s="222" t="s">
        <v>15</v>
      </c>
      <c r="BA139" s="221">
        <v>36248.5</v>
      </c>
      <c r="BB139" s="224" t="s">
        <v>307</v>
      </c>
      <c r="BC139" s="222" t="s">
        <v>15</v>
      </c>
      <c r="BD139" s="225">
        <f>PSD_S1311!BD139</f>
        <v>465.5</v>
      </c>
      <c r="BE139" s="224" t="s">
        <v>307</v>
      </c>
      <c r="BF139" s="222" t="s">
        <v>15</v>
      </c>
      <c r="BG139" s="221" t="s">
        <v>321</v>
      </c>
      <c r="BH139" s="148" t="s">
        <v>36</v>
      </c>
      <c r="BI139" s="222" t="s">
        <v>15</v>
      </c>
      <c r="BJ139" s="221">
        <f t="shared" si="3"/>
        <v>445565.2</v>
      </c>
      <c r="BK139" s="224" t="s">
        <v>307</v>
      </c>
      <c r="BL139" s="222" t="s">
        <v>15</v>
      </c>
      <c r="BM139" s="221">
        <v>0</v>
      </c>
      <c r="BN139" s="224" t="s">
        <v>307</v>
      </c>
      <c r="BO139" s="222" t="s">
        <v>15</v>
      </c>
      <c r="BP139" s="221">
        <f t="shared" si="4"/>
        <v>36848.400000000001</v>
      </c>
      <c r="BQ139" s="224" t="s">
        <v>307</v>
      </c>
      <c r="BR139" s="222" t="s">
        <v>15</v>
      </c>
      <c r="BS139" s="221">
        <f t="shared" si="5"/>
        <v>369782.39999999997</v>
      </c>
      <c r="BT139" s="224" t="s">
        <v>307</v>
      </c>
      <c r="BU139" s="222" t="s">
        <v>15</v>
      </c>
      <c r="BV139" s="221">
        <f t="shared" si="6"/>
        <v>38934.400000000001</v>
      </c>
      <c r="BW139" s="224" t="s">
        <v>307</v>
      </c>
      <c r="BX139" s="222" t="s">
        <v>15</v>
      </c>
      <c r="BY139" s="225">
        <f>PSD_S1311!BY139</f>
        <v>465.5</v>
      </c>
      <c r="BZ139" s="224" t="s">
        <v>307</v>
      </c>
      <c r="CA139" s="222" t="s">
        <v>15</v>
      </c>
      <c r="CB139" s="221">
        <f>PSD_S1311!CB139</f>
        <v>64854.32</v>
      </c>
      <c r="CC139" s="224" t="s">
        <v>307</v>
      </c>
      <c r="CD139" s="222" t="s">
        <v>15</v>
      </c>
      <c r="CE139" s="221">
        <v>294758.02</v>
      </c>
      <c r="CF139" s="224" t="s">
        <v>307</v>
      </c>
      <c r="CG139" s="222" t="s">
        <v>15</v>
      </c>
      <c r="CH139" s="221">
        <v>216127</v>
      </c>
      <c r="CI139" s="224" t="s">
        <v>307</v>
      </c>
      <c r="CJ139" s="222" t="s">
        <v>15</v>
      </c>
      <c r="CK139" s="221">
        <v>307396.21999999997</v>
      </c>
      <c r="CL139" s="224" t="s">
        <v>307</v>
      </c>
      <c r="CM139" s="222" t="s">
        <v>15</v>
      </c>
      <c r="CN139" s="221">
        <v>203488.8</v>
      </c>
      <c r="CO139" s="224" t="s">
        <v>307</v>
      </c>
      <c r="CP139" s="222" t="s">
        <v>15</v>
      </c>
      <c r="CQ139" s="221">
        <f>PSD_S1311!CQ139</f>
        <v>381121.29</v>
      </c>
      <c r="CR139" s="83" t="s">
        <v>307</v>
      </c>
      <c r="CS139" s="84" t="s">
        <v>15</v>
      </c>
    </row>
    <row r="140" spans="1:97" ht="12" customHeight="1" x14ac:dyDescent="0.2">
      <c r="A140" s="81" t="s">
        <v>439</v>
      </c>
      <c r="B140" s="225">
        <f t="shared" si="0"/>
        <v>42554.6</v>
      </c>
      <c r="C140" s="224" t="s">
        <v>307</v>
      </c>
      <c r="D140" s="222" t="s">
        <v>15</v>
      </c>
      <c r="E140" s="225">
        <v>35528.699999999997</v>
      </c>
      <c r="F140" s="226" t="s">
        <v>307</v>
      </c>
      <c r="G140" s="222" t="s">
        <v>15</v>
      </c>
      <c r="H140" s="225">
        <v>6446.9</v>
      </c>
      <c r="I140" s="226" t="s">
        <v>307</v>
      </c>
      <c r="J140" s="222" t="s">
        <v>15</v>
      </c>
      <c r="K140" s="225">
        <v>579</v>
      </c>
      <c r="L140" s="226" t="s">
        <v>307</v>
      </c>
      <c r="M140" s="222" t="s">
        <v>15</v>
      </c>
      <c r="N140" s="221" t="s">
        <v>321</v>
      </c>
      <c r="O140" s="148" t="s">
        <v>36</v>
      </c>
      <c r="P140" s="222" t="s">
        <v>15</v>
      </c>
      <c r="Q140" s="221">
        <f>PSD_S1311!Q140</f>
        <v>65323.28</v>
      </c>
      <c r="R140" s="224" t="s">
        <v>307</v>
      </c>
      <c r="S140" s="222" t="s">
        <v>15</v>
      </c>
      <c r="T140" s="221">
        <f t="shared" si="1"/>
        <v>423898.39999999997</v>
      </c>
      <c r="U140" s="224" t="s">
        <v>307</v>
      </c>
      <c r="V140" s="222" t="s">
        <v>15</v>
      </c>
      <c r="W140" s="221">
        <f t="shared" si="7"/>
        <v>42510.3</v>
      </c>
      <c r="X140" s="224" t="s">
        <v>307</v>
      </c>
      <c r="Y140" s="222" t="s">
        <v>15</v>
      </c>
      <c r="Z140" s="221">
        <v>0</v>
      </c>
      <c r="AA140" s="224" t="s">
        <v>307</v>
      </c>
      <c r="AB140" s="222" t="s">
        <v>15</v>
      </c>
      <c r="AC140" s="221">
        <v>39989</v>
      </c>
      <c r="AD140" s="224" t="s">
        <v>307</v>
      </c>
      <c r="AE140" s="222" t="s">
        <v>15</v>
      </c>
      <c r="AF140" s="221">
        <v>2521.3000000000002</v>
      </c>
      <c r="AG140" s="224" t="s">
        <v>307</v>
      </c>
      <c r="AH140" s="222" t="s">
        <v>15</v>
      </c>
      <c r="AI140" s="221">
        <v>0</v>
      </c>
      <c r="AJ140" s="224" t="s">
        <v>307</v>
      </c>
      <c r="AK140" s="222" t="s">
        <v>15</v>
      </c>
      <c r="AL140" s="221" t="s">
        <v>321</v>
      </c>
      <c r="AM140" s="224" t="s">
        <v>307</v>
      </c>
      <c r="AN140" s="222" t="s">
        <v>15</v>
      </c>
      <c r="AO140" s="225">
        <f t="shared" si="2"/>
        <v>381388.1</v>
      </c>
      <c r="AP140" s="224" t="s">
        <v>307</v>
      </c>
      <c r="AQ140" s="222" t="s">
        <v>15</v>
      </c>
      <c r="AR140" s="221" t="s">
        <v>321</v>
      </c>
      <c r="AS140" s="148" t="s">
        <v>36</v>
      </c>
      <c r="AT140" s="222" t="s">
        <v>15</v>
      </c>
      <c r="AU140" s="221">
        <v>0</v>
      </c>
      <c r="AV140" s="224" t="s">
        <v>36</v>
      </c>
      <c r="AW140" s="222" t="s">
        <v>15</v>
      </c>
      <c r="AX140" s="225">
        <v>343893.3</v>
      </c>
      <c r="AY140" s="224" t="s">
        <v>307</v>
      </c>
      <c r="AZ140" s="222" t="s">
        <v>15</v>
      </c>
      <c r="BA140" s="225">
        <v>37494.800000000003</v>
      </c>
      <c r="BB140" s="224" t="s">
        <v>307</v>
      </c>
      <c r="BC140" s="222" t="s">
        <v>15</v>
      </c>
      <c r="BD140" s="225">
        <f>PSD_S1311!BD140</f>
        <v>527.70000000000005</v>
      </c>
      <c r="BE140" s="224" t="s">
        <v>307</v>
      </c>
      <c r="BF140" s="222" t="s">
        <v>15</v>
      </c>
      <c r="BG140" s="221" t="s">
        <v>321</v>
      </c>
      <c r="BH140" s="148" t="s">
        <v>36</v>
      </c>
      <c r="BI140" s="222" t="s">
        <v>15</v>
      </c>
      <c r="BJ140" s="221">
        <f t="shared" si="3"/>
        <v>466453</v>
      </c>
      <c r="BK140" s="224" t="s">
        <v>307</v>
      </c>
      <c r="BL140" s="222" t="s">
        <v>15</v>
      </c>
      <c r="BM140" s="221">
        <v>0</v>
      </c>
      <c r="BN140" s="224" t="s">
        <v>307</v>
      </c>
      <c r="BO140" s="222" t="s">
        <v>15</v>
      </c>
      <c r="BP140" s="221">
        <f t="shared" si="4"/>
        <v>35528.699999999997</v>
      </c>
      <c r="BQ140" s="224" t="s">
        <v>307</v>
      </c>
      <c r="BR140" s="222" t="s">
        <v>15</v>
      </c>
      <c r="BS140" s="221">
        <f t="shared" si="5"/>
        <v>390329.2</v>
      </c>
      <c r="BT140" s="224" t="s">
        <v>307</v>
      </c>
      <c r="BU140" s="222" t="s">
        <v>15</v>
      </c>
      <c r="BV140" s="221">
        <f t="shared" si="6"/>
        <v>40595.100000000006</v>
      </c>
      <c r="BW140" s="224" t="s">
        <v>307</v>
      </c>
      <c r="BX140" s="222" t="s">
        <v>15</v>
      </c>
      <c r="BY140" s="225">
        <f>PSD_S1311!BY140</f>
        <v>527.70000000000005</v>
      </c>
      <c r="BZ140" s="224" t="s">
        <v>307</v>
      </c>
      <c r="CA140" s="222" t="s">
        <v>15</v>
      </c>
      <c r="CB140" s="221">
        <f>PSD_S1311!CB140</f>
        <v>65323.28</v>
      </c>
      <c r="CC140" s="224" t="s">
        <v>307</v>
      </c>
      <c r="CD140" s="222" t="s">
        <v>15</v>
      </c>
      <c r="CE140" s="221">
        <v>305690.78000000003</v>
      </c>
      <c r="CF140" s="224" t="s">
        <v>307</v>
      </c>
      <c r="CG140" s="222" t="s">
        <v>15</v>
      </c>
      <c r="CH140" s="221">
        <v>226613.2</v>
      </c>
      <c r="CI140" s="224" t="s">
        <v>307</v>
      </c>
      <c r="CJ140" s="222" t="s">
        <v>15</v>
      </c>
      <c r="CK140" s="221">
        <v>314301.58</v>
      </c>
      <c r="CL140" s="224" t="s">
        <v>307</v>
      </c>
      <c r="CM140" s="222" t="s">
        <v>15</v>
      </c>
      <c r="CN140" s="221">
        <v>218002.4</v>
      </c>
      <c r="CO140" s="224" t="s">
        <v>307</v>
      </c>
      <c r="CP140" s="222" t="s">
        <v>15</v>
      </c>
      <c r="CQ140" s="221">
        <f>PSD_S1311!CQ140</f>
        <v>411417.61</v>
      </c>
      <c r="CR140" s="83" t="s">
        <v>307</v>
      </c>
      <c r="CS140" s="84" t="s">
        <v>15</v>
      </c>
    </row>
    <row r="141" spans="1:97" ht="12" customHeight="1" x14ac:dyDescent="0.2">
      <c r="A141" s="81" t="s">
        <v>442</v>
      </c>
      <c r="B141" s="225">
        <f t="shared" si="0"/>
        <v>31385.9</v>
      </c>
      <c r="C141" s="224" t="s">
        <v>307</v>
      </c>
      <c r="D141" s="222" t="s">
        <v>15</v>
      </c>
      <c r="E141" s="225">
        <v>25323.4</v>
      </c>
      <c r="F141" s="226" t="s">
        <v>307</v>
      </c>
      <c r="G141" s="222" t="s">
        <v>15</v>
      </c>
      <c r="H141" s="225">
        <v>5477.4</v>
      </c>
      <c r="I141" s="226" t="s">
        <v>307</v>
      </c>
      <c r="J141" s="222" t="s">
        <v>15</v>
      </c>
      <c r="K141" s="225">
        <v>585.1</v>
      </c>
      <c r="L141" s="226" t="s">
        <v>307</v>
      </c>
      <c r="M141" s="222" t="s">
        <v>15</v>
      </c>
      <c r="N141" s="221" t="s">
        <v>321</v>
      </c>
      <c r="O141" s="148" t="s">
        <v>36</v>
      </c>
      <c r="P141" s="222" t="s">
        <v>15</v>
      </c>
      <c r="Q141" s="221">
        <f>PSD_S1311!Q141</f>
        <v>65804.47</v>
      </c>
      <c r="R141" s="224" t="s">
        <v>307</v>
      </c>
      <c r="S141" s="222" t="s">
        <v>15</v>
      </c>
      <c r="T141" s="221">
        <f t="shared" si="1"/>
        <v>468087.39999999997</v>
      </c>
      <c r="U141" s="224" t="s">
        <v>307</v>
      </c>
      <c r="V141" s="222" t="s">
        <v>15</v>
      </c>
      <c r="W141" s="221">
        <f t="shared" si="7"/>
        <v>41927.1</v>
      </c>
      <c r="X141" s="224" t="s">
        <v>307</v>
      </c>
      <c r="Y141" s="222" t="s">
        <v>15</v>
      </c>
      <c r="Z141" s="221">
        <v>0</v>
      </c>
      <c r="AA141" s="224" t="s">
        <v>307</v>
      </c>
      <c r="AB141" s="222" t="s">
        <v>15</v>
      </c>
      <c r="AC141" s="221">
        <v>39460.5</v>
      </c>
      <c r="AD141" s="224" t="s">
        <v>307</v>
      </c>
      <c r="AE141" s="222" t="s">
        <v>15</v>
      </c>
      <c r="AF141" s="221">
        <v>2466.6</v>
      </c>
      <c r="AG141" s="224" t="s">
        <v>307</v>
      </c>
      <c r="AH141" s="222" t="s">
        <v>15</v>
      </c>
      <c r="AI141" s="221">
        <v>0</v>
      </c>
      <c r="AJ141" s="224" t="s">
        <v>307</v>
      </c>
      <c r="AK141" s="222" t="s">
        <v>15</v>
      </c>
      <c r="AL141" s="221" t="s">
        <v>321</v>
      </c>
      <c r="AM141" s="224" t="s">
        <v>307</v>
      </c>
      <c r="AN141" s="222" t="s">
        <v>15</v>
      </c>
      <c r="AO141" s="225">
        <f t="shared" si="2"/>
        <v>426160.3</v>
      </c>
      <c r="AP141" s="224" t="s">
        <v>307</v>
      </c>
      <c r="AQ141" s="222" t="s">
        <v>15</v>
      </c>
      <c r="AR141" s="221" t="s">
        <v>321</v>
      </c>
      <c r="AS141" s="148" t="s">
        <v>36</v>
      </c>
      <c r="AT141" s="222" t="s">
        <v>15</v>
      </c>
      <c r="AU141" s="221">
        <v>0</v>
      </c>
      <c r="AV141" s="224" t="s">
        <v>36</v>
      </c>
      <c r="AW141" s="222" t="s">
        <v>15</v>
      </c>
      <c r="AX141" s="225">
        <v>374963.7</v>
      </c>
      <c r="AY141" s="224" t="s">
        <v>307</v>
      </c>
      <c r="AZ141" s="222" t="s">
        <v>15</v>
      </c>
      <c r="BA141" s="225">
        <v>51196.6</v>
      </c>
      <c r="BB141" s="224" t="s">
        <v>307</v>
      </c>
      <c r="BC141" s="222" t="s">
        <v>15</v>
      </c>
      <c r="BD141" s="225">
        <f>PSD_S1311!BD141</f>
        <v>575.32000000000005</v>
      </c>
      <c r="BE141" s="224" t="s">
        <v>307</v>
      </c>
      <c r="BF141" s="222" t="s">
        <v>15</v>
      </c>
      <c r="BG141" s="221" t="s">
        <v>321</v>
      </c>
      <c r="BH141" s="148" t="s">
        <v>36</v>
      </c>
      <c r="BI141" s="222" t="s">
        <v>15</v>
      </c>
      <c r="BJ141" s="221">
        <f t="shared" si="3"/>
        <v>499473.30000000005</v>
      </c>
      <c r="BK141" s="224" t="s">
        <v>307</v>
      </c>
      <c r="BL141" s="222" t="s">
        <v>15</v>
      </c>
      <c r="BM141" s="221">
        <v>0</v>
      </c>
      <c r="BN141" s="224" t="s">
        <v>307</v>
      </c>
      <c r="BO141" s="222" t="s">
        <v>15</v>
      </c>
      <c r="BP141" s="221">
        <f t="shared" si="4"/>
        <v>25323.4</v>
      </c>
      <c r="BQ141" s="224" t="s">
        <v>307</v>
      </c>
      <c r="BR141" s="222" t="s">
        <v>15</v>
      </c>
      <c r="BS141" s="227">
        <f t="shared" si="5"/>
        <v>419901.60000000003</v>
      </c>
      <c r="BT141" s="224" t="s">
        <v>307</v>
      </c>
      <c r="BU141" s="222" t="s">
        <v>15</v>
      </c>
      <c r="BV141" s="227">
        <f t="shared" si="6"/>
        <v>54248.299999999996</v>
      </c>
      <c r="BW141" s="224" t="s">
        <v>307</v>
      </c>
      <c r="BX141" s="222" t="s">
        <v>15</v>
      </c>
      <c r="BY141" s="225">
        <f>PSD_S1311!BY141</f>
        <v>575.32000000000005</v>
      </c>
      <c r="BZ141" s="224" t="s">
        <v>307</v>
      </c>
      <c r="CA141" s="222" t="s">
        <v>15</v>
      </c>
      <c r="CB141" s="221">
        <f>PSD_S1311!CB141</f>
        <v>65804.47</v>
      </c>
      <c r="CC141" s="224" t="s">
        <v>307</v>
      </c>
      <c r="CD141" s="222" t="s">
        <v>15</v>
      </c>
      <c r="CE141" s="221">
        <v>306039.89</v>
      </c>
      <c r="CF141" s="224" t="s">
        <v>307</v>
      </c>
      <c r="CG141" s="222" t="s">
        <v>15</v>
      </c>
      <c r="CH141" s="221">
        <v>259813.2</v>
      </c>
      <c r="CI141" s="224" t="s">
        <v>307</v>
      </c>
      <c r="CJ141" s="222" t="s">
        <v>15</v>
      </c>
      <c r="CK141" s="221">
        <v>318101.19</v>
      </c>
      <c r="CL141" s="224" t="s">
        <v>307</v>
      </c>
      <c r="CM141" s="222" t="s">
        <v>15</v>
      </c>
      <c r="CN141" s="221">
        <v>247751.9</v>
      </c>
      <c r="CO141" s="224" t="s">
        <v>307</v>
      </c>
      <c r="CP141" s="222" t="s">
        <v>15</v>
      </c>
      <c r="CQ141" s="221">
        <f>PSD_S1311!CQ141</f>
        <v>455126.84</v>
      </c>
      <c r="CR141" s="83" t="s">
        <v>307</v>
      </c>
      <c r="CS141" s="84" t="s">
        <v>15</v>
      </c>
    </row>
    <row r="142" spans="1:97" ht="12" customHeight="1" x14ac:dyDescent="0.2">
      <c r="A142" s="81" t="s">
        <v>444</v>
      </c>
      <c r="B142" s="225">
        <f t="shared" si="0"/>
        <v>46283.3</v>
      </c>
      <c r="C142" s="224" t="s">
        <v>307</v>
      </c>
      <c r="D142" s="222" t="s">
        <v>15</v>
      </c>
      <c r="E142" s="225">
        <v>37408.699999999997</v>
      </c>
      <c r="F142" s="226" t="s">
        <v>307</v>
      </c>
      <c r="G142" s="222" t="s">
        <v>15</v>
      </c>
      <c r="H142" s="225">
        <v>7294.8</v>
      </c>
      <c r="I142" s="226" t="s">
        <v>307</v>
      </c>
      <c r="J142" s="222" t="s">
        <v>15</v>
      </c>
      <c r="K142" s="225">
        <v>1579.8</v>
      </c>
      <c r="L142" s="226" t="s">
        <v>307</v>
      </c>
      <c r="M142" s="222" t="s">
        <v>15</v>
      </c>
      <c r="N142" s="221" t="s">
        <v>321</v>
      </c>
      <c r="O142" s="148" t="s">
        <v>36</v>
      </c>
      <c r="P142" s="222" t="s">
        <v>15</v>
      </c>
      <c r="Q142" s="221">
        <f>PSD_S1311!Q142</f>
        <v>70670.14</v>
      </c>
      <c r="R142" s="224" t="s">
        <v>307</v>
      </c>
      <c r="S142" s="222" t="s">
        <v>15</v>
      </c>
      <c r="T142" s="221">
        <f t="shared" si="1"/>
        <v>477264.9</v>
      </c>
      <c r="U142" s="224" t="s">
        <v>307</v>
      </c>
      <c r="V142" s="222" t="s">
        <v>15</v>
      </c>
      <c r="W142" s="221">
        <f t="shared" si="7"/>
        <v>41240.9</v>
      </c>
      <c r="X142" s="224" t="s">
        <v>307</v>
      </c>
      <c r="Y142" s="222" t="s">
        <v>15</v>
      </c>
      <c r="Z142" s="221">
        <v>0</v>
      </c>
      <c r="AA142" s="224" t="s">
        <v>307</v>
      </c>
      <c r="AB142" s="222" t="s">
        <v>15</v>
      </c>
      <c r="AC142" s="221">
        <v>37802.300000000003</v>
      </c>
      <c r="AD142" s="224" t="s">
        <v>307</v>
      </c>
      <c r="AE142" s="222" t="s">
        <v>15</v>
      </c>
      <c r="AF142" s="221">
        <v>3438.6</v>
      </c>
      <c r="AG142" s="224" t="s">
        <v>307</v>
      </c>
      <c r="AH142" s="222" t="s">
        <v>15</v>
      </c>
      <c r="AI142" s="221">
        <v>0</v>
      </c>
      <c r="AJ142" s="224" t="s">
        <v>307</v>
      </c>
      <c r="AK142" s="222" t="s">
        <v>15</v>
      </c>
      <c r="AL142" s="221" t="s">
        <v>321</v>
      </c>
      <c r="AM142" s="224" t="s">
        <v>307</v>
      </c>
      <c r="AN142" s="222" t="s">
        <v>15</v>
      </c>
      <c r="AO142" s="225">
        <f t="shared" si="2"/>
        <v>436024</v>
      </c>
      <c r="AP142" s="224" t="s">
        <v>307</v>
      </c>
      <c r="AQ142" s="222" t="s">
        <v>15</v>
      </c>
      <c r="AR142" s="221" t="s">
        <v>321</v>
      </c>
      <c r="AS142" s="148" t="s">
        <v>36</v>
      </c>
      <c r="AT142" s="222" t="s">
        <v>15</v>
      </c>
      <c r="AU142" s="221">
        <v>0</v>
      </c>
      <c r="AV142" s="224" t="s">
        <v>36</v>
      </c>
      <c r="AW142" s="222" t="s">
        <v>15</v>
      </c>
      <c r="AX142" s="225">
        <v>384499.9</v>
      </c>
      <c r="AY142" s="224" t="s">
        <v>307</v>
      </c>
      <c r="AZ142" s="222" t="s">
        <v>15</v>
      </c>
      <c r="BA142" s="225">
        <v>51524.1</v>
      </c>
      <c r="BB142" s="224" t="s">
        <v>307</v>
      </c>
      <c r="BC142" s="222" t="s">
        <v>15</v>
      </c>
      <c r="BD142" s="225">
        <f>PSD_S1311!BD142</f>
        <v>574.12</v>
      </c>
      <c r="BE142" s="224" t="s">
        <v>307</v>
      </c>
      <c r="BF142" s="222" t="s">
        <v>15</v>
      </c>
      <c r="BG142" s="221" t="s">
        <v>321</v>
      </c>
      <c r="BH142" s="148" t="s">
        <v>36</v>
      </c>
      <c r="BI142" s="222" t="s">
        <v>15</v>
      </c>
      <c r="BJ142" s="221">
        <f t="shared" si="3"/>
        <v>523548.2</v>
      </c>
      <c r="BK142" s="224" t="s">
        <v>307</v>
      </c>
      <c r="BL142" s="222" t="s">
        <v>15</v>
      </c>
      <c r="BM142" s="221">
        <v>0</v>
      </c>
      <c r="BN142" s="224" t="s">
        <v>307</v>
      </c>
      <c r="BO142" s="222" t="s">
        <v>15</v>
      </c>
      <c r="BP142" s="221">
        <f t="shared" si="4"/>
        <v>37408.699999999997</v>
      </c>
      <c r="BQ142" s="224" t="s">
        <v>307</v>
      </c>
      <c r="BR142" s="222" t="s">
        <v>15</v>
      </c>
      <c r="BS142" s="227">
        <f t="shared" si="5"/>
        <v>429597</v>
      </c>
      <c r="BT142" s="224" t="s">
        <v>307</v>
      </c>
      <c r="BU142" s="222" t="s">
        <v>15</v>
      </c>
      <c r="BV142" s="227">
        <f t="shared" si="6"/>
        <v>56542.5</v>
      </c>
      <c r="BW142" s="224" t="s">
        <v>307</v>
      </c>
      <c r="BX142" s="222" t="s">
        <v>15</v>
      </c>
      <c r="BY142" s="225">
        <f>PSD_S1311!BY142</f>
        <v>574.12</v>
      </c>
      <c r="BZ142" s="224" t="s">
        <v>307</v>
      </c>
      <c r="CA142" s="222" t="s">
        <v>15</v>
      </c>
      <c r="CB142" s="221">
        <f>PSD_S1311!CB142</f>
        <v>70670.14</v>
      </c>
      <c r="CC142" s="224" t="s">
        <v>307</v>
      </c>
      <c r="CD142" s="222" t="s">
        <v>15</v>
      </c>
      <c r="CE142" s="221">
        <v>333248.55</v>
      </c>
      <c r="CF142" s="224" t="s">
        <v>307</v>
      </c>
      <c r="CG142" s="222" t="s">
        <v>15</v>
      </c>
      <c r="CH142" s="221">
        <v>262737.2</v>
      </c>
      <c r="CI142" s="224" t="s">
        <v>307</v>
      </c>
      <c r="CJ142" s="222" t="s">
        <v>15</v>
      </c>
      <c r="CK142" s="221">
        <v>348481.05</v>
      </c>
      <c r="CL142" s="224" t="s">
        <v>307</v>
      </c>
      <c r="CM142" s="222" t="s">
        <v>15</v>
      </c>
      <c r="CN142" s="221">
        <v>247504.7</v>
      </c>
      <c r="CO142" s="224" t="s">
        <v>307</v>
      </c>
      <c r="CP142" s="222" t="s">
        <v>15</v>
      </c>
      <c r="CQ142" s="221">
        <f>PSD_S1311!CQ142</f>
        <v>457218.64</v>
      </c>
      <c r="CR142" s="83" t="s">
        <v>307</v>
      </c>
      <c r="CS142" s="84" t="s">
        <v>15</v>
      </c>
    </row>
    <row r="143" spans="1:97" ht="12" customHeight="1" x14ac:dyDescent="0.2">
      <c r="A143" s="81" t="s">
        <v>446</v>
      </c>
      <c r="B143" s="225">
        <f t="shared" si="0"/>
        <v>51937.4</v>
      </c>
      <c r="C143" s="224" t="s">
        <v>307</v>
      </c>
      <c r="D143" s="222" t="s">
        <v>15</v>
      </c>
      <c r="E143" s="225">
        <v>40020.1</v>
      </c>
      <c r="F143" s="226" t="s">
        <v>307</v>
      </c>
      <c r="G143" s="222" t="s">
        <v>15</v>
      </c>
      <c r="H143" s="225">
        <v>7221</v>
      </c>
      <c r="I143" s="226" t="s">
        <v>307</v>
      </c>
      <c r="J143" s="222" t="s">
        <v>15</v>
      </c>
      <c r="K143" s="225">
        <v>4696.3</v>
      </c>
      <c r="L143" s="226" t="s">
        <v>307</v>
      </c>
      <c r="M143" s="222" t="s">
        <v>15</v>
      </c>
      <c r="N143" s="221" t="s">
        <v>321</v>
      </c>
      <c r="O143" s="148" t="s">
        <v>36</v>
      </c>
      <c r="P143" s="222" t="s">
        <v>15</v>
      </c>
      <c r="Q143" s="221">
        <f>PSD_S1311!Q143</f>
        <v>70729.56</v>
      </c>
      <c r="R143" s="224" t="s">
        <v>307</v>
      </c>
      <c r="S143" s="222" t="s">
        <v>15</v>
      </c>
      <c r="T143" s="221">
        <f t="shared" si="1"/>
        <v>493577.39999999997</v>
      </c>
      <c r="U143" s="224" t="s">
        <v>307</v>
      </c>
      <c r="V143" s="222" t="s">
        <v>15</v>
      </c>
      <c r="W143" s="221">
        <f t="shared" si="7"/>
        <v>23150.800000000003</v>
      </c>
      <c r="X143" s="224" t="s">
        <v>307</v>
      </c>
      <c r="Y143" s="222" t="s">
        <v>15</v>
      </c>
      <c r="Z143" s="221">
        <v>0</v>
      </c>
      <c r="AA143" s="224" t="s">
        <v>307</v>
      </c>
      <c r="AB143" s="222" t="s">
        <v>15</v>
      </c>
      <c r="AC143" s="221">
        <v>19843.900000000001</v>
      </c>
      <c r="AD143" s="224" t="s">
        <v>307</v>
      </c>
      <c r="AE143" s="222" t="s">
        <v>15</v>
      </c>
      <c r="AF143" s="221">
        <v>3306.9</v>
      </c>
      <c r="AG143" s="224" t="s">
        <v>307</v>
      </c>
      <c r="AH143" s="222" t="s">
        <v>15</v>
      </c>
      <c r="AI143" s="221">
        <v>0</v>
      </c>
      <c r="AJ143" s="224" t="s">
        <v>307</v>
      </c>
      <c r="AK143" s="222" t="s">
        <v>15</v>
      </c>
      <c r="AL143" s="221" t="s">
        <v>321</v>
      </c>
      <c r="AM143" s="224" t="s">
        <v>307</v>
      </c>
      <c r="AN143" s="222" t="s">
        <v>15</v>
      </c>
      <c r="AO143" s="225">
        <f t="shared" si="2"/>
        <v>470426.6</v>
      </c>
      <c r="AP143" s="224" t="s">
        <v>307</v>
      </c>
      <c r="AQ143" s="222" t="s">
        <v>15</v>
      </c>
      <c r="AR143" s="221" t="s">
        <v>321</v>
      </c>
      <c r="AS143" s="148" t="s">
        <v>36</v>
      </c>
      <c r="AT143" s="222" t="s">
        <v>15</v>
      </c>
      <c r="AU143" s="221">
        <v>0</v>
      </c>
      <c r="AV143" s="224" t="s">
        <v>36</v>
      </c>
      <c r="AW143" s="222" t="s">
        <v>15</v>
      </c>
      <c r="AX143" s="225">
        <v>418915.5</v>
      </c>
      <c r="AY143" s="224" t="s">
        <v>307</v>
      </c>
      <c r="AZ143" s="222" t="s">
        <v>15</v>
      </c>
      <c r="BA143" s="225">
        <v>51511.1</v>
      </c>
      <c r="BB143" s="224" t="s">
        <v>307</v>
      </c>
      <c r="BC143" s="222" t="s">
        <v>15</v>
      </c>
      <c r="BD143" s="225">
        <f>PSD_S1311!BD143</f>
        <v>576.12</v>
      </c>
      <c r="BE143" s="224" t="s">
        <v>307</v>
      </c>
      <c r="BF143" s="222" t="s">
        <v>15</v>
      </c>
      <c r="BG143" s="221" t="s">
        <v>321</v>
      </c>
      <c r="BH143" s="148" t="s">
        <v>36</v>
      </c>
      <c r="BI143" s="222" t="s">
        <v>15</v>
      </c>
      <c r="BJ143" s="221">
        <f t="shared" si="3"/>
        <v>545514.80000000005</v>
      </c>
      <c r="BK143" s="224" t="s">
        <v>307</v>
      </c>
      <c r="BL143" s="222" t="s">
        <v>15</v>
      </c>
      <c r="BM143" s="221">
        <v>0</v>
      </c>
      <c r="BN143" s="224" t="s">
        <v>307</v>
      </c>
      <c r="BO143" s="222" t="s">
        <v>15</v>
      </c>
      <c r="BP143" s="221">
        <f t="shared" si="4"/>
        <v>40020.1</v>
      </c>
      <c r="BQ143" s="224" t="s">
        <v>307</v>
      </c>
      <c r="BR143" s="222" t="s">
        <v>15</v>
      </c>
      <c r="BS143" s="227">
        <f t="shared" si="5"/>
        <v>445980.4</v>
      </c>
      <c r="BT143" s="224" t="s">
        <v>307</v>
      </c>
      <c r="BU143" s="222" t="s">
        <v>15</v>
      </c>
      <c r="BV143" s="227">
        <f t="shared" si="6"/>
        <v>59514.3</v>
      </c>
      <c r="BW143" s="224" t="s">
        <v>307</v>
      </c>
      <c r="BX143" s="222" t="s">
        <v>15</v>
      </c>
      <c r="BY143" s="225">
        <f>PSD_S1311!BY143</f>
        <v>576.12</v>
      </c>
      <c r="BZ143" s="224" t="s">
        <v>307</v>
      </c>
      <c r="CA143" s="222" t="s">
        <v>15</v>
      </c>
      <c r="CB143" s="221">
        <f>PSD_S1311!CB143</f>
        <v>70729.56</v>
      </c>
      <c r="CC143" s="224" t="s">
        <v>307</v>
      </c>
      <c r="CD143" s="222" t="s">
        <v>15</v>
      </c>
      <c r="CE143" s="221">
        <v>341429.05999999994</v>
      </c>
      <c r="CF143" s="224" t="s">
        <v>307</v>
      </c>
      <c r="CG143" s="222" t="s">
        <v>15</v>
      </c>
      <c r="CH143" s="221">
        <v>276605.8</v>
      </c>
      <c r="CI143" s="224" t="s">
        <v>307</v>
      </c>
      <c r="CJ143" s="222" t="s">
        <v>15</v>
      </c>
      <c r="CK143" s="221">
        <v>357611.26</v>
      </c>
      <c r="CL143" s="224" t="s">
        <v>307</v>
      </c>
      <c r="CM143" s="222" t="s">
        <v>15</v>
      </c>
      <c r="CN143" s="221">
        <v>260423.5</v>
      </c>
      <c r="CO143" s="224" t="s">
        <v>307</v>
      </c>
      <c r="CP143" s="222" t="s">
        <v>15</v>
      </c>
      <c r="CQ143" s="221">
        <f>PSD_S1311!CQ143</f>
        <v>473094.53</v>
      </c>
      <c r="CR143" s="83" t="s">
        <v>307</v>
      </c>
      <c r="CS143" s="84" t="s">
        <v>15</v>
      </c>
    </row>
    <row r="144" spans="1:97" ht="12" customHeight="1" x14ac:dyDescent="0.2">
      <c r="A144" s="81" t="s">
        <v>447</v>
      </c>
      <c r="B144" s="225">
        <f t="shared" si="0"/>
        <v>51880.4</v>
      </c>
      <c r="C144" s="224" t="s">
        <v>307</v>
      </c>
      <c r="D144" s="222" t="s">
        <v>15</v>
      </c>
      <c r="E144" s="225">
        <v>41144.300000000003</v>
      </c>
      <c r="F144" s="226" t="s">
        <v>307</v>
      </c>
      <c r="G144" s="222" t="s">
        <v>15</v>
      </c>
      <c r="H144" s="225">
        <v>8452.5</v>
      </c>
      <c r="I144" s="226" t="s">
        <v>307</v>
      </c>
      <c r="J144" s="222" t="s">
        <v>15</v>
      </c>
      <c r="K144" s="225">
        <v>2283.6</v>
      </c>
      <c r="L144" s="226" t="s">
        <v>307</v>
      </c>
      <c r="M144" s="222" t="s">
        <v>15</v>
      </c>
      <c r="N144" s="221" t="s">
        <v>321</v>
      </c>
      <c r="O144" s="148" t="s">
        <v>36</v>
      </c>
      <c r="P144" s="222" t="s">
        <v>15</v>
      </c>
      <c r="Q144" s="221">
        <f>PSD_S1311!Q144</f>
        <v>71776.570000000007</v>
      </c>
      <c r="R144" s="224" t="s">
        <v>307</v>
      </c>
      <c r="S144" s="222" t="s">
        <v>15</v>
      </c>
      <c r="T144" s="221">
        <f t="shared" si="1"/>
        <v>524073.6</v>
      </c>
      <c r="U144" s="224" t="s">
        <v>307</v>
      </c>
      <c r="V144" s="222" t="s">
        <v>15</v>
      </c>
      <c r="W144" s="221">
        <f t="shared" si="7"/>
        <v>44163.7</v>
      </c>
      <c r="X144" s="224" t="s">
        <v>307</v>
      </c>
      <c r="Y144" s="222" t="s">
        <v>15</v>
      </c>
      <c r="Z144" s="221">
        <v>0</v>
      </c>
      <c r="AA144" s="224" t="s">
        <v>307</v>
      </c>
      <c r="AB144" s="222" t="s">
        <v>15</v>
      </c>
      <c r="AC144" s="221">
        <v>39916.699999999997</v>
      </c>
      <c r="AD144" s="224" t="s">
        <v>307</v>
      </c>
      <c r="AE144" s="222" t="s">
        <v>15</v>
      </c>
      <c r="AF144" s="221">
        <v>4247</v>
      </c>
      <c r="AG144" s="224" t="s">
        <v>307</v>
      </c>
      <c r="AH144" s="222" t="s">
        <v>15</v>
      </c>
      <c r="AI144" s="221">
        <v>0</v>
      </c>
      <c r="AJ144" s="224" t="s">
        <v>307</v>
      </c>
      <c r="AK144" s="222" t="s">
        <v>15</v>
      </c>
      <c r="AL144" s="221" t="s">
        <v>321</v>
      </c>
      <c r="AM144" s="224" t="s">
        <v>307</v>
      </c>
      <c r="AN144" s="222" t="s">
        <v>15</v>
      </c>
      <c r="AO144" s="225">
        <f t="shared" si="2"/>
        <v>479909.89999999997</v>
      </c>
      <c r="AP144" s="224" t="s">
        <v>307</v>
      </c>
      <c r="AQ144" s="222" t="s">
        <v>15</v>
      </c>
      <c r="AR144" s="221" t="s">
        <v>321</v>
      </c>
      <c r="AS144" s="148" t="s">
        <v>36</v>
      </c>
      <c r="AT144" s="222" t="s">
        <v>15</v>
      </c>
      <c r="AU144" s="221">
        <v>0</v>
      </c>
      <c r="AV144" s="224" t="s">
        <v>36</v>
      </c>
      <c r="AW144" s="222" t="s">
        <v>15</v>
      </c>
      <c r="AX144" s="225">
        <v>428898.3</v>
      </c>
      <c r="AY144" s="224" t="s">
        <v>307</v>
      </c>
      <c r="AZ144" s="222" t="s">
        <v>15</v>
      </c>
      <c r="BA144" s="225">
        <v>51011.6</v>
      </c>
      <c r="BB144" s="224" t="s">
        <v>307</v>
      </c>
      <c r="BC144" s="222" t="s">
        <v>15</v>
      </c>
      <c r="BD144" s="225">
        <f>PSD_S1311!BD144</f>
        <v>576.52</v>
      </c>
      <c r="BE144" s="224" t="s">
        <v>307</v>
      </c>
      <c r="BF144" s="222" t="s">
        <v>15</v>
      </c>
      <c r="BG144" s="221" t="s">
        <v>321</v>
      </c>
      <c r="BH144" s="148" t="s">
        <v>36</v>
      </c>
      <c r="BI144" s="222" t="s">
        <v>15</v>
      </c>
      <c r="BJ144" s="221">
        <f t="shared" si="3"/>
        <v>575954</v>
      </c>
      <c r="BK144" s="224" t="s">
        <v>307</v>
      </c>
      <c r="BL144" s="222" t="s">
        <v>15</v>
      </c>
      <c r="BM144" s="221">
        <v>0</v>
      </c>
      <c r="BN144" s="224" t="s">
        <v>307</v>
      </c>
      <c r="BO144" s="222" t="s">
        <v>15</v>
      </c>
      <c r="BP144" s="221">
        <f t="shared" si="4"/>
        <v>41144.300000000003</v>
      </c>
      <c r="BQ144" s="224" t="s">
        <v>307</v>
      </c>
      <c r="BR144" s="222" t="s">
        <v>15</v>
      </c>
      <c r="BS144" s="227">
        <f t="shared" si="5"/>
        <v>477267.5</v>
      </c>
      <c r="BT144" s="224" t="s">
        <v>307</v>
      </c>
      <c r="BU144" s="222" t="s">
        <v>15</v>
      </c>
      <c r="BV144" s="227">
        <f t="shared" si="6"/>
        <v>57542.2</v>
      </c>
      <c r="BW144" s="224" t="s">
        <v>307</v>
      </c>
      <c r="BX144" s="222" t="s">
        <v>15</v>
      </c>
      <c r="BY144" s="225">
        <f>PSD_S1311!BY144</f>
        <v>576.52</v>
      </c>
      <c r="BZ144" s="224" t="s">
        <v>307</v>
      </c>
      <c r="CA144" s="222" t="s">
        <v>15</v>
      </c>
      <c r="CB144" s="221">
        <f>PSD_S1311!CB144</f>
        <v>71776.570000000007</v>
      </c>
      <c r="CC144" s="224" t="s">
        <v>307</v>
      </c>
      <c r="CD144" s="222" t="s">
        <v>15</v>
      </c>
      <c r="CE144" s="221">
        <v>349477.86</v>
      </c>
      <c r="CF144" s="224" t="s">
        <v>307</v>
      </c>
      <c r="CG144" s="222" t="s">
        <v>15</v>
      </c>
      <c r="CH144" s="221">
        <v>300064.5</v>
      </c>
      <c r="CI144" s="224" t="s">
        <v>307</v>
      </c>
      <c r="CJ144" s="222" t="s">
        <v>15</v>
      </c>
      <c r="CK144" s="221">
        <v>372840.45999999996</v>
      </c>
      <c r="CL144" s="224" t="s">
        <v>307</v>
      </c>
      <c r="CM144" s="222" t="s">
        <v>15</v>
      </c>
      <c r="CN144" s="221">
        <v>276701.90000000002</v>
      </c>
      <c r="CO144" s="224" t="s">
        <v>307</v>
      </c>
      <c r="CP144" s="222" t="s">
        <v>15</v>
      </c>
      <c r="CQ144" s="221">
        <f>PSD_S1311!CQ144</f>
        <v>491772.51</v>
      </c>
      <c r="CR144" s="83" t="s">
        <v>307</v>
      </c>
      <c r="CS144" s="84" t="s">
        <v>15</v>
      </c>
    </row>
    <row r="145" spans="1:97" ht="12" customHeight="1" x14ac:dyDescent="0.2">
      <c r="A145" s="81" t="s">
        <v>450</v>
      </c>
      <c r="B145" s="225">
        <f t="shared" si="0"/>
        <v>62869.599999999999</v>
      </c>
      <c r="C145" s="224" t="s">
        <v>307</v>
      </c>
      <c r="D145" s="222" t="s">
        <v>15</v>
      </c>
      <c r="E145" s="225">
        <v>45534.1</v>
      </c>
      <c r="F145" s="226" t="s">
        <v>307</v>
      </c>
      <c r="G145" s="222" t="s">
        <v>15</v>
      </c>
      <c r="H145" s="225">
        <v>8458</v>
      </c>
      <c r="I145" s="226" t="s">
        <v>307</v>
      </c>
      <c r="J145" s="222" t="s">
        <v>15</v>
      </c>
      <c r="K145" s="225">
        <v>8877.5</v>
      </c>
      <c r="L145" s="226" t="s">
        <v>307</v>
      </c>
      <c r="M145" s="222" t="s">
        <v>15</v>
      </c>
      <c r="N145" s="221" t="s">
        <v>321</v>
      </c>
      <c r="O145" s="148" t="s">
        <v>36</v>
      </c>
      <c r="P145" s="222" t="s">
        <v>15</v>
      </c>
      <c r="Q145" s="221">
        <f>PSD_S1311!Q145</f>
        <v>73414.960000000006</v>
      </c>
      <c r="R145" s="224" t="s">
        <v>307</v>
      </c>
      <c r="S145" s="222" t="s">
        <v>15</v>
      </c>
      <c r="T145" s="221">
        <f t="shared" si="1"/>
        <v>533335.69999999995</v>
      </c>
      <c r="U145" s="224" t="s">
        <v>307</v>
      </c>
      <c r="V145" s="222" t="s">
        <v>15</v>
      </c>
      <c r="W145" s="221">
        <f t="shared" si="7"/>
        <v>57287.070212999999</v>
      </c>
      <c r="X145" s="224" t="s">
        <v>307</v>
      </c>
      <c r="Y145" s="222" t="s">
        <v>15</v>
      </c>
      <c r="Z145" s="221">
        <v>0</v>
      </c>
      <c r="AA145" s="224" t="s">
        <v>307</v>
      </c>
      <c r="AB145" s="222" t="s">
        <v>15</v>
      </c>
      <c r="AC145" s="221">
        <v>50884.601540900003</v>
      </c>
      <c r="AD145" s="224" t="s">
        <v>307</v>
      </c>
      <c r="AE145" s="222" t="s">
        <v>15</v>
      </c>
      <c r="AF145" s="221">
        <v>6402.4686720999998</v>
      </c>
      <c r="AG145" s="224" t="s">
        <v>307</v>
      </c>
      <c r="AH145" s="222" t="s">
        <v>15</v>
      </c>
      <c r="AI145" s="221">
        <v>0</v>
      </c>
      <c r="AJ145" s="224" t="s">
        <v>307</v>
      </c>
      <c r="AK145" s="222" t="s">
        <v>15</v>
      </c>
      <c r="AL145" s="221" t="s">
        <v>321</v>
      </c>
      <c r="AM145" s="224" t="s">
        <v>307</v>
      </c>
      <c r="AN145" s="222" t="s">
        <v>15</v>
      </c>
      <c r="AO145" s="225">
        <f t="shared" si="2"/>
        <v>476048.62978700001</v>
      </c>
      <c r="AP145" s="224" t="s">
        <v>307</v>
      </c>
      <c r="AQ145" s="222" t="s">
        <v>15</v>
      </c>
      <c r="AR145" s="221" t="s">
        <v>321</v>
      </c>
      <c r="AS145" s="148" t="s">
        <v>36</v>
      </c>
      <c r="AT145" s="222" t="s">
        <v>15</v>
      </c>
      <c r="AU145" s="221">
        <v>0</v>
      </c>
      <c r="AV145" s="224" t="s">
        <v>36</v>
      </c>
      <c r="AW145" s="222" t="s">
        <v>15</v>
      </c>
      <c r="AX145" s="225">
        <v>427171.29845910001</v>
      </c>
      <c r="AY145" s="224" t="s">
        <v>307</v>
      </c>
      <c r="AZ145" s="222" t="s">
        <v>15</v>
      </c>
      <c r="BA145" s="225">
        <v>48877.331327899999</v>
      </c>
      <c r="BB145" s="224" t="s">
        <v>307</v>
      </c>
      <c r="BC145" s="222" t="s">
        <v>15</v>
      </c>
      <c r="BD145" s="225">
        <f>PSD_S1311!BD145</f>
        <v>581.32000000000005</v>
      </c>
      <c r="BE145" s="224" t="s">
        <v>307</v>
      </c>
      <c r="BF145" s="222" t="s">
        <v>15</v>
      </c>
      <c r="BG145" s="221" t="s">
        <v>321</v>
      </c>
      <c r="BH145" s="148" t="s">
        <v>36</v>
      </c>
      <c r="BI145" s="222" t="s">
        <v>15</v>
      </c>
      <c r="BJ145" s="221">
        <f t="shared" si="3"/>
        <v>596205.30000000005</v>
      </c>
      <c r="BK145" s="224" t="s">
        <v>307</v>
      </c>
      <c r="BL145" s="222" t="s">
        <v>15</v>
      </c>
      <c r="BM145" s="221">
        <v>0</v>
      </c>
      <c r="BN145" s="224" t="s">
        <v>307</v>
      </c>
      <c r="BO145" s="222" t="s">
        <v>15</v>
      </c>
      <c r="BP145" s="221">
        <f t="shared" si="4"/>
        <v>45534.1</v>
      </c>
      <c r="BQ145" s="224" t="s">
        <v>307</v>
      </c>
      <c r="BR145" s="222" t="s">
        <v>15</v>
      </c>
      <c r="BS145" s="227">
        <f t="shared" si="5"/>
        <v>486513.9</v>
      </c>
      <c r="BT145" s="224" t="s">
        <v>307</v>
      </c>
      <c r="BU145" s="222" t="s">
        <v>15</v>
      </c>
      <c r="BV145" s="227">
        <f t="shared" si="6"/>
        <v>64157.3</v>
      </c>
      <c r="BW145" s="224" t="s">
        <v>307</v>
      </c>
      <c r="BX145" s="222" t="s">
        <v>15</v>
      </c>
      <c r="BY145" s="225">
        <f>PSD_S1311!BY145</f>
        <v>581.32000000000005</v>
      </c>
      <c r="BZ145" s="224" t="s">
        <v>307</v>
      </c>
      <c r="CA145" s="222" t="s">
        <v>15</v>
      </c>
      <c r="CB145" s="221">
        <f>PSD_S1311!CB145</f>
        <v>73414.960000000006</v>
      </c>
      <c r="CC145" s="224" t="s">
        <v>307</v>
      </c>
      <c r="CD145" s="222" t="s">
        <v>15</v>
      </c>
      <c r="CE145" s="221">
        <v>364332.4</v>
      </c>
      <c r="CF145" s="224" t="s">
        <v>307</v>
      </c>
      <c r="CG145" s="222" t="s">
        <v>15</v>
      </c>
      <c r="CH145" s="221">
        <v>307125.47000000009</v>
      </c>
      <c r="CI145" s="224" t="s">
        <v>307</v>
      </c>
      <c r="CJ145" s="222" t="s">
        <v>15</v>
      </c>
      <c r="CK145" s="221">
        <v>393471.97000000009</v>
      </c>
      <c r="CL145" s="224" t="s">
        <v>307</v>
      </c>
      <c r="CM145" s="222" t="s">
        <v>15</v>
      </c>
      <c r="CN145" s="221">
        <v>277985.90000000002</v>
      </c>
      <c r="CO145" s="224" t="s">
        <v>307</v>
      </c>
      <c r="CP145" s="222" t="s">
        <v>15</v>
      </c>
      <c r="CQ145" s="221">
        <f>PSD_S1311!CQ145</f>
        <v>480027.49</v>
      </c>
      <c r="CR145" s="83" t="s">
        <v>307</v>
      </c>
      <c r="CS145" s="84" t="s">
        <v>15</v>
      </c>
    </row>
    <row r="146" spans="1:97" ht="12" customHeight="1" x14ac:dyDescent="0.2">
      <c r="A146" s="81" t="s">
        <v>452</v>
      </c>
      <c r="B146" s="225">
        <f t="shared" si="0"/>
        <v>61108.899999999994</v>
      </c>
      <c r="C146" s="224" t="s">
        <v>307</v>
      </c>
      <c r="D146" s="222" t="s">
        <v>15</v>
      </c>
      <c r="E146" s="225">
        <v>51750.2</v>
      </c>
      <c r="F146" s="226" t="s">
        <v>307</v>
      </c>
      <c r="G146" s="222" t="s">
        <v>15</v>
      </c>
      <c r="H146" s="225">
        <v>6141.7</v>
      </c>
      <c r="I146" s="226" t="s">
        <v>307</v>
      </c>
      <c r="J146" s="222" t="s">
        <v>15</v>
      </c>
      <c r="K146" s="225">
        <v>3217</v>
      </c>
      <c r="L146" s="226" t="s">
        <v>307</v>
      </c>
      <c r="M146" s="222" t="s">
        <v>15</v>
      </c>
      <c r="N146" s="221" t="s">
        <v>321</v>
      </c>
      <c r="O146" s="148" t="s">
        <v>36</v>
      </c>
      <c r="P146" s="222" t="s">
        <v>15</v>
      </c>
      <c r="Q146" s="221">
        <f>PSD_S1311!Q146</f>
        <v>84788.77</v>
      </c>
      <c r="R146" s="224" t="s">
        <v>307</v>
      </c>
      <c r="S146" s="222" t="s">
        <v>15</v>
      </c>
      <c r="T146" s="221">
        <f t="shared" si="1"/>
        <v>560071.60000000009</v>
      </c>
      <c r="U146" s="224" t="s">
        <v>307</v>
      </c>
      <c r="V146" s="222" t="s">
        <v>15</v>
      </c>
      <c r="W146" s="221">
        <f t="shared" si="7"/>
        <v>38409.300000000003</v>
      </c>
      <c r="X146" s="224" t="s">
        <v>307</v>
      </c>
      <c r="Y146" s="222" t="s">
        <v>15</v>
      </c>
      <c r="Z146" s="221">
        <v>0</v>
      </c>
      <c r="AA146" s="224" t="s">
        <v>307</v>
      </c>
      <c r="AB146" s="222" t="s">
        <v>15</v>
      </c>
      <c r="AC146" s="221">
        <v>30259.8</v>
      </c>
      <c r="AD146" s="224" t="s">
        <v>307</v>
      </c>
      <c r="AE146" s="222" t="s">
        <v>15</v>
      </c>
      <c r="AF146" s="221">
        <v>8149.5</v>
      </c>
      <c r="AG146" s="224" t="s">
        <v>307</v>
      </c>
      <c r="AH146" s="222" t="s">
        <v>15</v>
      </c>
      <c r="AI146" s="221">
        <v>0</v>
      </c>
      <c r="AJ146" s="224" t="s">
        <v>307</v>
      </c>
      <c r="AK146" s="222" t="s">
        <v>15</v>
      </c>
      <c r="AL146" s="221" t="s">
        <v>321</v>
      </c>
      <c r="AM146" s="224" t="s">
        <v>307</v>
      </c>
      <c r="AN146" s="222" t="s">
        <v>15</v>
      </c>
      <c r="AO146" s="225">
        <f t="shared" si="2"/>
        <v>521662.30000000005</v>
      </c>
      <c r="AP146" s="224" t="s">
        <v>307</v>
      </c>
      <c r="AQ146" s="222" t="s">
        <v>15</v>
      </c>
      <c r="AR146" s="221" t="s">
        <v>321</v>
      </c>
      <c r="AS146" s="148" t="s">
        <v>36</v>
      </c>
      <c r="AT146" s="222" t="s">
        <v>15</v>
      </c>
      <c r="AU146" s="221">
        <v>0</v>
      </c>
      <c r="AV146" s="224" t="s">
        <v>36</v>
      </c>
      <c r="AW146" s="222" t="s">
        <v>15</v>
      </c>
      <c r="AX146" s="225">
        <v>458223.4</v>
      </c>
      <c r="AY146" s="224" t="s">
        <v>307</v>
      </c>
      <c r="AZ146" s="222" t="s">
        <v>15</v>
      </c>
      <c r="BA146" s="225">
        <v>63438.9</v>
      </c>
      <c r="BB146" s="224" t="s">
        <v>307</v>
      </c>
      <c r="BC146" s="222" t="s">
        <v>15</v>
      </c>
      <c r="BD146" s="225">
        <f>PSD_S1311!BD146</f>
        <v>581.22</v>
      </c>
      <c r="BE146" s="224" t="s">
        <v>307</v>
      </c>
      <c r="BF146" s="222" t="s">
        <v>15</v>
      </c>
      <c r="BG146" s="221" t="s">
        <v>321</v>
      </c>
      <c r="BH146" s="148" t="s">
        <v>36</v>
      </c>
      <c r="BI146" s="222" t="s">
        <v>15</v>
      </c>
      <c r="BJ146" s="221">
        <f t="shared" si="3"/>
        <v>621180.5</v>
      </c>
      <c r="BK146" s="224" t="s">
        <v>307</v>
      </c>
      <c r="BL146" s="222" t="s">
        <v>15</v>
      </c>
      <c r="BM146" s="221">
        <v>0</v>
      </c>
      <c r="BN146" s="224" t="s">
        <v>307</v>
      </c>
      <c r="BO146" s="222" t="s">
        <v>15</v>
      </c>
      <c r="BP146" s="221">
        <f t="shared" si="4"/>
        <v>51750.2</v>
      </c>
      <c r="BQ146" s="224" t="s">
        <v>307</v>
      </c>
      <c r="BR146" s="222" t="s">
        <v>15</v>
      </c>
      <c r="BS146" s="227">
        <f t="shared" si="5"/>
        <v>494624.9</v>
      </c>
      <c r="BT146" s="224" t="s">
        <v>307</v>
      </c>
      <c r="BU146" s="222" t="s">
        <v>15</v>
      </c>
      <c r="BV146" s="227">
        <f t="shared" si="6"/>
        <v>74805.399999999994</v>
      </c>
      <c r="BW146" s="224" t="s">
        <v>307</v>
      </c>
      <c r="BX146" s="222" t="s">
        <v>15</v>
      </c>
      <c r="BY146" s="225">
        <f>PSD_S1311!BY146</f>
        <v>581.22</v>
      </c>
      <c r="BZ146" s="224" t="s">
        <v>307</v>
      </c>
      <c r="CA146" s="222" t="s">
        <v>15</v>
      </c>
      <c r="CB146" s="221">
        <f>PSD_S1311!CB146</f>
        <v>84788.77</v>
      </c>
      <c r="CC146" s="224" t="s">
        <v>307</v>
      </c>
      <c r="CD146" s="222" t="s">
        <v>15</v>
      </c>
      <c r="CE146" s="221">
        <v>377264.68999999994</v>
      </c>
      <c r="CF146" s="224" t="s">
        <v>307</v>
      </c>
      <c r="CG146" s="222" t="s">
        <v>15</v>
      </c>
      <c r="CH146" s="221">
        <v>330510.31000000011</v>
      </c>
      <c r="CI146" s="224" t="s">
        <v>307</v>
      </c>
      <c r="CJ146" s="222" t="s">
        <v>15</v>
      </c>
      <c r="CK146" s="221">
        <v>409903.51999999996</v>
      </c>
      <c r="CL146" s="224" t="s">
        <v>307</v>
      </c>
      <c r="CM146" s="222" t="s">
        <v>15</v>
      </c>
      <c r="CN146" s="221">
        <v>297871.5</v>
      </c>
      <c r="CO146" s="224" t="s">
        <v>307</v>
      </c>
      <c r="CP146" s="222" t="s">
        <v>15</v>
      </c>
      <c r="CQ146" s="221">
        <f>PSD_S1311!CQ146</f>
        <v>464192.95</v>
      </c>
      <c r="CR146" s="83" t="s">
        <v>307</v>
      </c>
      <c r="CS146" s="84" t="s">
        <v>15</v>
      </c>
    </row>
    <row r="147" spans="1:97" ht="12" customHeight="1" x14ac:dyDescent="0.2">
      <c r="A147" s="81" t="s">
        <v>454</v>
      </c>
      <c r="B147" s="225">
        <f t="shared" si="0"/>
        <v>63533.759999999995</v>
      </c>
      <c r="C147" s="224" t="s">
        <v>307</v>
      </c>
      <c r="D147" s="222" t="s">
        <v>15</v>
      </c>
      <c r="E147" s="225">
        <f>12099.6+42209.46</f>
        <v>54309.06</v>
      </c>
      <c r="F147" s="226" t="s">
        <v>307</v>
      </c>
      <c r="G147" s="222" t="s">
        <v>15</v>
      </c>
      <c r="H147" s="225">
        <v>5575.5</v>
      </c>
      <c r="I147" s="226" t="s">
        <v>307</v>
      </c>
      <c r="J147" s="222" t="s">
        <v>15</v>
      </c>
      <c r="K147" s="225">
        <v>3649.2</v>
      </c>
      <c r="L147" s="226" t="s">
        <v>307</v>
      </c>
      <c r="M147" s="222" t="s">
        <v>15</v>
      </c>
      <c r="N147" s="221" t="s">
        <v>321</v>
      </c>
      <c r="O147" s="148" t="s">
        <v>36</v>
      </c>
      <c r="P147" s="222" t="s">
        <v>15</v>
      </c>
      <c r="Q147" s="221">
        <f>PSD_S1311!Q147</f>
        <v>90831.23</v>
      </c>
      <c r="R147" s="224" t="s">
        <v>307</v>
      </c>
      <c r="S147" s="222" t="s">
        <v>15</v>
      </c>
      <c r="T147" s="221">
        <f t="shared" si="1"/>
        <v>586926.6</v>
      </c>
      <c r="U147" s="224" t="s">
        <v>307</v>
      </c>
      <c r="V147" s="222" t="s">
        <v>15</v>
      </c>
      <c r="W147" s="221">
        <f t="shared" si="7"/>
        <v>60407.884193999998</v>
      </c>
      <c r="X147" s="224" t="s">
        <v>307</v>
      </c>
      <c r="Y147" s="222" t="s">
        <v>15</v>
      </c>
      <c r="Z147" s="221">
        <v>0</v>
      </c>
      <c r="AA147" s="224" t="s">
        <v>307</v>
      </c>
      <c r="AB147" s="222" t="s">
        <v>15</v>
      </c>
      <c r="AC147" s="221">
        <v>52362.95</v>
      </c>
      <c r="AD147" s="224" t="s">
        <v>307</v>
      </c>
      <c r="AE147" s="222" t="s">
        <v>15</v>
      </c>
      <c r="AF147" s="221">
        <v>8044.9341939999995</v>
      </c>
      <c r="AG147" s="224" t="s">
        <v>307</v>
      </c>
      <c r="AH147" s="222" t="s">
        <v>15</v>
      </c>
      <c r="AI147" s="221">
        <v>0</v>
      </c>
      <c r="AJ147" s="224" t="s">
        <v>307</v>
      </c>
      <c r="AK147" s="222" t="s">
        <v>15</v>
      </c>
      <c r="AL147" s="221" t="s">
        <v>321</v>
      </c>
      <c r="AM147" s="224" t="s">
        <v>307</v>
      </c>
      <c r="AN147" s="222" t="s">
        <v>15</v>
      </c>
      <c r="AO147" s="225">
        <f>AU147+AX147+BA147</f>
        <v>526518.71580599993</v>
      </c>
      <c r="AP147" s="224" t="s">
        <v>307</v>
      </c>
      <c r="AQ147" s="222" t="s">
        <v>15</v>
      </c>
      <c r="AR147" s="221" t="s">
        <v>321</v>
      </c>
      <c r="AS147" s="148" t="s">
        <v>36</v>
      </c>
      <c r="AT147" s="222" t="s">
        <v>15</v>
      </c>
      <c r="AU147" s="221">
        <v>0</v>
      </c>
      <c r="AV147" s="224" t="s">
        <v>36</v>
      </c>
      <c r="AW147" s="222" t="s">
        <v>15</v>
      </c>
      <c r="AX147" s="225">
        <v>457365.14999999997</v>
      </c>
      <c r="AY147" s="224" t="s">
        <v>307</v>
      </c>
      <c r="AZ147" s="222" t="s">
        <v>15</v>
      </c>
      <c r="BA147" s="225">
        <v>69153.565805999999</v>
      </c>
      <c r="BB147" s="224" t="s">
        <v>307</v>
      </c>
      <c r="BC147" s="222" t="s">
        <v>15</v>
      </c>
      <c r="BD147" s="225">
        <f>PSD_S1311!BD147</f>
        <v>572.82000000000005</v>
      </c>
      <c r="BE147" s="224" t="s">
        <v>307</v>
      </c>
      <c r="BF147" s="222" t="s">
        <v>15</v>
      </c>
      <c r="BG147" s="221" t="s">
        <v>321</v>
      </c>
      <c r="BH147" s="148" t="s">
        <v>36</v>
      </c>
      <c r="BI147" s="222" t="s">
        <v>15</v>
      </c>
      <c r="BJ147" s="221">
        <f t="shared" si="3"/>
        <v>650460.35999999987</v>
      </c>
      <c r="BK147" s="224" t="s">
        <v>307</v>
      </c>
      <c r="BL147" s="222" t="s">
        <v>15</v>
      </c>
      <c r="BM147" s="221">
        <v>0</v>
      </c>
      <c r="BN147" s="224" t="s">
        <v>307</v>
      </c>
      <c r="BO147" s="222" t="s">
        <v>15</v>
      </c>
      <c r="BP147" s="221">
        <f t="shared" si="4"/>
        <v>54309.06</v>
      </c>
      <c r="BQ147" s="224" t="s">
        <v>307</v>
      </c>
      <c r="BR147" s="222" t="s">
        <v>15</v>
      </c>
      <c r="BS147" s="227">
        <f t="shared" si="5"/>
        <v>515303.6</v>
      </c>
      <c r="BT147" s="224" t="s">
        <v>307</v>
      </c>
      <c r="BU147" s="222" t="s">
        <v>15</v>
      </c>
      <c r="BV147" s="227">
        <f t="shared" si="6"/>
        <v>80847.7</v>
      </c>
      <c r="BW147" s="224" t="s">
        <v>307</v>
      </c>
      <c r="BX147" s="222" t="s">
        <v>15</v>
      </c>
      <c r="BY147" s="225">
        <f>PSD_S1311!BY147</f>
        <v>572.82000000000005</v>
      </c>
      <c r="BZ147" s="224" t="s">
        <v>307</v>
      </c>
      <c r="CA147" s="222" t="s">
        <v>15</v>
      </c>
      <c r="CB147" s="221">
        <f>PSD_S1311!CB147</f>
        <v>90831.23</v>
      </c>
      <c r="CC147" s="224" t="s">
        <v>307</v>
      </c>
      <c r="CD147" s="222" t="s">
        <v>15</v>
      </c>
      <c r="CE147" s="221">
        <v>397774.27660999994</v>
      </c>
      <c r="CF147" s="224" t="s">
        <v>307</v>
      </c>
      <c r="CG147" s="222" t="s">
        <v>15</v>
      </c>
      <c r="CH147" s="221">
        <v>343721.49338999984</v>
      </c>
      <c r="CI147" s="224" t="s">
        <v>307</v>
      </c>
      <c r="CJ147" s="222" t="s">
        <v>15</v>
      </c>
      <c r="CK147" s="221">
        <v>427615.75209559978</v>
      </c>
      <c r="CL147" s="224" t="s">
        <v>307</v>
      </c>
      <c r="CM147" s="222" t="s">
        <v>15</v>
      </c>
      <c r="CN147" s="221">
        <v>313880.01790440001</v>
      </c>
      <c r="CO147" s="224" t="s">
        <v>307</v>
      </c>
      <c r="CP147" s="222" t="s">
        <v>15</v>
      </c>
      <c r="CQ147" s="221">
        <f>PSD_S1311!CQ147</f>
        <v>430908.45</v>
      </c>
      <c r="CR147" s="83" t="s">
        <v>307</v>
      </c>
      <c r="CS147" s="84" t="s">
        <v>15</v>
      </c>
    </row>
    <row r="148" spans="1:97" ht="12" customHeight="1" x14ac:dyDescent="0.2">
      <c r="A148" s="81" t="s">
        <v>456</v>
      </c>
      <c r="B148" s="225">
        <f t="shared" si="0"/>
        <v>69950.399999999994</v>
      </c>
      <c r="C148" s="224" t="s">
        <v>307</v>
      </c>
      <c r="D148" s="222" t="s">
        <v>15</v>
      </c>
      <c r="E148" s="225">
        <v>55355.6</v>
      </c>
      <c r="F148" s="226" t="s">
        <v>307</v>
      </c>
      <c r="G148" s="222" t="s">
        <v>15</v>
      </c>
      <c r="H148" s="225">
        <v>6810.7</v>
      </c>
      <c r="I148" s="226" t="s">
        <v>307</v>
      </c>
      <c r="J148" s="222" t="s">
        <v>15</v>
      </c>
      <c r="K148" s="225">
        <v>7784.1</v>
      </c>
      <c r="L148" s="226" t="s">
        <v>307</v>
      </c>
      <c r="M148" s="222" t="s">
        <v>15</v>
      </c>
      <c r="N148" s="221" t="s">
        <v>321</v>
      </c>
      <c r="O148" s="148" t="s">
        <v>36</v>
      </c>
      <c r="P148" s="222" t="s">
        <v>15</v>
      </c>
      <c r="Q148" s="221">
        <f>PSD_S1311!Q148</f>
        <v>91465.48</v>
      </c>
      <c r="R148" s="224" t="s">
        <v>307</v>
      </c>
      <c r="S148" s="222" t="s">
        <v>15</v>
      </c>
      <c r="T148" s="221">
        <f t="shared" si="1"/>
        <v>605678.56440999999</v>
      </c>
      <c r="U148" s="224" t="s">
        <v>307</v>
      </c>
      <c r="V148" s="222" t="s">
        <v>15</v>
      </c>
      <c r="W148" s="221">
        <f t="shared" si="7"/>
        <v>67372.100000000006</v>
      </c>
      <c r="X148" s="224" t="s">
        <v>307</v>
      </c>
      <c r="Y148" s="222" t="s">
        <v>15</v>
      </c>
      <c r="Z148" s="221">
        <v>0</v>
      </c>
      <c r="AA148" s="224" t="s">
        <v>307</v>
      </c>
      <c r="AB148" s="222" t="s">
        <v>15</v>
      </c>
      <c r="AC148" s="221">
        <v>58376.4</v>
      </c>
      <c r="AD148" s="224" t="s">
        <v>307</v>
      </c>
      <c r="AE148" s="222" t="s">
        <v>15</v>
      </c>
      <c r="AF148" s="221">
        <v>8995.7000000000007</v>
      </c>
      <c r="AG148" s="224" t="s">
        <v>307</v>
      </c>
      <c r="AH148" s="222" t="s">
        <v>15</v>
      </c>
      <c r="AI148" s="221">
        <v>0</v>
      </c>
      <c r="AJ148" s="224" t="s">
        <v>307</v>
      </c>
      <c r="AK148" s="222" t="s">
        <v>15</v>
      </c>
      <c r="AL148" s="221" t="s">
        <v>321</v>
      </c>
      <c r="AM148" s="224" t="s">
        <v>307</v>
      </c>
      <c r="AN148" s="222" t="s">
        <v>15</v>
      </c>
      <c r="AO148" s="225">
        <f t="shared" si="2"/>
        <v>538306.46441000002</v>
      </c>
      <c r="AP148" s="224" t="s">
        <v>307</v>
      </c>
      <c r="AQ148" s="222" t="s">
        <v>15</v>
      </c>
      <c r="AR148" s="221" t="s">
        <v>321</v>
      </c>
      <c r="AS148" s="148" t="s">
        <v>36</v>
      </c>
      <c r="AT148" s="222" t="s">
        <v>15</v>
      </c>
      <c r="AU148" s="221">
        <v>0</v>
      </c>
      <c r="AV148" s="224" t="s">
        <v>36</v>
      </c>
      <c r="AW148" s="222" t="s">
        <v>15</v>
      </c>
      <c r="AX148" s="225">
        <v>473174.61495199997</v>
      </c>
      <c r="AY148" s="224" t="s">
        <v>307</v>
      </c>
      <c r="AZ148" s="222" t="s">
        <v>15</v>
      </c>
      <c r="BA148" s="225">
        <v>65131.849458000004</v>
      </c>
      <c r="BB148" s="224" t="s">
        <v>307</v>
      </c>
      <c r="BC148" s="222" t="s">
        <v>15</v>
      </c>
      <c r="BD148" s="225">
        <f>PSD_S1311!BD148</f>
        <v>564.52</v>
      </c>
      <c r="BE148" s="224" t="s">
        <v>307</v>
      </c>
      <c r="BF148" s="222" t="s">
        <v>15</v>
      </c>
      <c r="BG148" s="221" t="s">
        <v>321</v>
      </c>
      <c r="BH148" s="148" t="s">
        <v>36</v>
      </c>
      <c r="BI148" s="222" t="s">
        <v>15</v>
      </c>
      <c r="BJ148" s="221">
        <f t="shared" si="3"/>
        <v>675628.9644099999</v>
      </c>
      <c r="BK148" s="224" t="s">
        <v>307</v>
      </c>
      <c r="BL148" s="222" t="s">
        <v>15</v>
      </c>
      <c r="BM148" s="221">
        <v>0</v>
      </c>
      <c r="BN148" s="224" t="s">
        <v>307</v>
      </c>
      <c r="BO148" s="222" t="s">
        <v>15</v>
      </c>
      <c r="BP148" s="221">
        <f t="shared" si="4"/>
        <v>55355.6</v>
      </c>
      <c r="BQ148" s="224" t="s">
        <v>307</v>
      </c>
      <c r="BR148" s="222" t="s">
        <v>15</v>
      </c>
      <c r="BS148" s="227">
        <f t="shared" si="5"/>
        <v>538361.71495199995</v>
      </c>
      <c r="BT148" s="224" t="s">
        <v>307</v>
      </c>
      <c r="BU148" s="222" t="s">
        <v>15</v>
      </c>
      <c r="BV148" s="227">
        <f t="shared" si="6"/>
        <v>81911.649458</v>
      </c>
      <c r="BW148" s="224" t="s">
        <v>307</v>
      </c>
      <c r="BX148" s="222" t="s">
        <v>15</v>
      </c>
      <c r="BY148" s="225">
        <f>PSD_S1311!BY148</f>
        <v>564.52</v>
      </c>
      <c r="BZ148" s="224" t="s">
        <v>307</v>
      </c>
      <c r="CA148" s="222" t="s">
        <v>15</v>
      </c>
      <c r="CB148" s="221">
        <f>PSD_S1311!CB148</f>
        <v>91465.48</v>
      </c>
      <c r="CC148" s="224" t="s">
        <v>307</v>
      </c>
      <c r="CD148" s="222" t="s">
        <v>15</v>
      </c>
      <c r="CE148" s="221">
        <v>417260.68115000002</v>
      </c>
      <c r="CF148" s="224" t="s">
        <v>307</v>
      </c>
      <c r="CG148" s="222" t="s">
        <v>15</v>
      </c>
      <c r="CH148" s="221">
        <v>349343.19884999999</v>
      </c>
      <c r="CI148" s="224" t="s">
        <v>307</v>
      </c>
      <c r="CJ148" s="222" t="s">
        <v>15</v>
      </c>
      <c r="CK148" s="221">
        <v>441683.59497499996</v>
      </c>
      <c r="CL148" s="224" t="s">
        <v>307</v>
      </c>
      <c r="CM148" s="222" t="s">
        <v>15</v>
      </c>
      <c r="CN148" s="221">
        <v>324920.28502500005</v>
      </c>
      <c r="CO148" s="224" t="s">
        <v>307</v>
      </c>
      <c r="CP148" s="222" t="s">
        <v>15</v>
      </c>
      <c r="CQ148" s="221">
        <f>PSD_S1311!CQ148</f>
        <v>440477.03</v>
      </c>
      <c r="CR148" s="83" t="s">
        <v>307</v>
      </c>
      <c r="CS148" s="84" t="s">
        <v>15</v>
      </c>
    </row>
    <row r="149" spans="1:97" ht="12" customHeight="1" x14ac:dyDescent="0.2">
      <c r="A149" s="81" t="s">
        <v>458</v>
      </c>
      <c r="B149" s="225">
        <f t="shared" si="0"/>
        <v>77999.900000000009</v>
      </c>
      <c r="C149" s="224" t="s">
        <v>307</v>
      </c>
      <c r="D149" s="222" t="s">
        <v>15</v>
      </c>
      <c r="E149" s="225">
        <v>52024.4</v>
      </c>
      <c r="F149" s="226" t="s">
        <v>307</v>
      </c>
      <c r="G149" s="222" t="s">
        <v>15</v>
      </c>
      <c r="H149" s="225">
        <v>8812.2000000000007</v>
      </c>
      <c r="I149" s="226" t="s">
        <v>307</v>
      </c>
      <c r="J149" s="222" t="s">
        <v>15</v>
      </c>
      <c r="K149" s="225">
        <v>17163.3</v>
      </c>
      <c r="L149" s="226" t="s">
        <v>307</v>
      </c>
      <c r="M149" s="222" t="s">
        <v>15</v>
      </c>
      <c r="N149" s="221" t="s">
        <v>321</v>
      </c>
      <c r="O149" s="148" t="s">
        <v>36</v>
      </c>
      <c r="P149" s="222" t="s">
        <v>15</v>
      </c>
      <c r="Q149" s="221">
        <f>PSD_S1311!Q149</f>
        <v>105130.93</v>
      </c>
      <c r="R149" s="224" t="s">
        <v>307</v>
      </c>
      <c r="S149" s="222" t="s">
        <v>15</v>
      </c>
      <c r="T149" s="221">
        <f t="shared" si="1"/>
        <v>610905.17788040009</v>
      </c>
      <c r="U149" s="224" t="s">
        <v>307</v>
      </c>
      <c r="V149" s="222" t="s">
        <v>15</v>
      </c>
      <c r="W149" s="221">
        <f t="shared" si="7"/>
        <v>75559.899999999994</v>
      </c>
      <c r="X149" s="224" t="s">
        <v>307</v>
      </c>
      <c r="Y149" s="222" t="s">
        <v>15</v>
      </c>
      <c r="Z149" s="221">
        <v>0</v>
      </c>
      <c r="AA149" s="224" t="s">
        <v>307</v>
      </c>
      <c r="AB149" s="222" t="s">
        <v>15</v>
      </c>
      <c r="AC149" s="221">
        <v>62208.4</v>
      </c>
      <c r="AD149" s="224" t="s">
        <v>307</v>
      </c>
      <c r="AE149" s="222" t="s">
        <v>15</v>
      </c>
      <c r="AF149" s="221">
        <v>13351.5</v>
      </c>
      <c r="AG149" s="224" t="s">
        <v>307</v>
      </c>
      <c r="AH149" s="222" t="s">
        <v>15</v>
      </c>
      <c r="AI149" s="221">
        <v>0</v>
      </c>
      <c r="AJ149" s="224" t="s">
        <v>307</v>
      </c>
      <c r="AK149" s="222" t="s">
        <v>15</v>
      </c>
      <c r="AL149" s="221" t="s">
        <v>321</v>
      </c>
      <c r="AM149" s="224" t="s">
        <v>307</v>
      </c>
      <c r="AN149" s="222" t="s">
        <v>15</v>
      </c>
      <c r="AO149" s="225">
        <f t="shared" si="2"/>
        <v>535345.27788040007</v>
      </c>
      <c r="AP149" s="224" t="s">
        <v>307</v>
      </c>
      <c r="AQ149" s="222" t="s">
        <v>15</v>
      </c>
      <c r="AR149" s="221" t="s">
        <v>321</v>
      </c>
      <c r="AS149" s="148" t="s">
        <v>36</v>
      </c>
      <c r="AT149" s="222" t="s">
        <v>15</v>
      </c>
      <c r="AU149" s="221">
        <v>0</v>
      </c>
      <c r="AV149" s="224" t="s">
        <v>36</v>
      </c>
      <c r="AW149" s="222" t="s">
        <v>15</v>
      </c>
      <c r="AX149" s="225">
        <v>468029.86086160003</v>
      </c>
      <c r="AY149" s="224" t="s">
        <v>307</v>
      </c>
      <c r="AZ149" s="222" t="s">
        <v>15</v>
      </c>
      <c r="BA149" s="225">
        <v>67315.417018799999</v>
      </c>
      <c r="BB149" s="224" t="s">
        <v>307</v>
      </c>
      <c r="BC149" s="222" t="s">
        <v>15</v>
      </c>
      <c r="BD149" s="225">
        <f>PSD_S1311!BD149</f>
        <v>570.22</v>
      </c>
      <c r="BE149" s="224" t="s">
        <v>307</v>
      </c>
      <c r="BF149" s="222" t="s">
        <v>15</v>
      </c>
      <c r="BG149" s="221" t="s">
        <v>321</v>
      </c>
      <c r="BH149" s="148" t="s">
        <v>36</v>
      </c>
      <c r="BI149" s="222" t="s">
        <v>15</v>
      </c>
      <c r="BJ149" s="221">
        <f t="shared" si="3"/>
        <v>688905.0778804</v>
      </c>
      <c r="BK149" s="224" t="s">
        <v>307</v>
      </c>
      <c r="BL149" s="222" t="s">
        <v>15</v>
      </c>
      <c r="BM149" s="221">
        <v>0</v>
      </c>
      <c r="BN149" s="224" t="s">
        <v>307</v>
      </c>
      <c r="BO149" s="222" t="s">
        <v>15</v>
      </c>
      <c r="BP149" s="221">
        <f t="shared" si="4"/>
        <v>52024.4</v>
      </c>
      <c r="BQ149" s="224" t="s">
        <v>307</v>
      </c>
      <c r="BR149" s="222" t="s">
        <v>15</v>
      </c>
      <c r="BS149" s="227">
        <f t="shared" si="5"/>
        <v>539050.4608616</v>
      </c>
      <c r="BT149" s="224" t="s">
        <v>307</v>
      </c>
      <c r="BU149" s="222" t="s">
        <v>15</v>
      </c>
      <c r="BV149" s="227">
        <f t="shared" si="6"/>
        <v>97830.217018800002</v>
      </c>
      <c r="BW149" s="224" t="s">
        <v>307</v>
      </c>
      <c r="BX149" s="222" t="s">
        <v>15</v>
      </c>
      <c r="BY149" s="225">
        <f>PSD_S1311!BY149</f>
        <v>570.22</v>
      </c>
      <c r="BZ149" s="224" t="s">
        <v>307</v>
      </c>
      <c r="CA149" s="222" t="s">
        <v>15</v>
      </c>
      <c r="CB149" s="221">
        <f>PSD_S1311!CB149</f>
        <v>105130.93</v>
      </c>
      <c r="CC149" s="224" t="s">
        <v>307</v>
      </c>
      <c r="CD149" s="222" t="s">
        <v>15</v>
      </c>
      <c r="CE149" s="221">
        <v>439683.63415999996</v>
      </c>
      <c r="CF149" s="224" t="s">
        <v>307</v>
      </c>
      <c r="CG149" s="222" t="s">
        <v>15</v>
      </c>
      <c r="CH149" s="221">
        <v>353955.01583999995</v>
      </c>
      <c r="CI149" s="224" t="s">
        <v>307</v>
      </c>
      <c r="CJ149" s="222" t="s">
        <v>15</v>
      </c>
      <c r="CK149" s="221">
        <v>468044.17069799994</v>
      </c>
      <c r="CL149" s="224" t="s">
        <v>307</v>
      </c>
      <c r="CM149" s="222" t="s">
        <v>15</v>
      </c>
      <c r="CN149" s="221">
        <v>325594.47930199996</v>
      </c>
      <c r="CO149" s="224" t="s">
        <v>307</v>
      </c>
      <c r="CP149" s="222" t="s">
        <v>15</v>
      </c>
      <c r="CQ149" s="221">
        <f>PSD_S1311!CQ149</f>
        <v>461827.29</v>
      </c>
      <c r="CR149" s="83" t="s">
        <v>307</v>
      </c>
      <c r="CS149" s="84" t="s">
        <v>15</v>
      </c>
    </row>
    <row r="150" spans="1:97" ht="12" customHeight="1" x14ac:dyDescent="0.2">
      <c r="A150" s="81" t="s">
        <v>460</v>
      </c>
      <c r="B150" s="225">
        <f t="shared" si="0"/>
        <v>76729.100000000006</v>
      </c>
      <c r="C150" s="224" t="s">
        <v>307</v>
      </c>
      <c r="D150" s="222" t="s">
        <v>15</v>
      </c>
      <c r="E150" s="225">
        <v>57723.9</v>
      </c>
      <c r="F150" s="226" t="s">
        <v>307</v>
      </c>
      <c r="G150" s="222" t="s">
        <v>15</v>
      </c>
      <c r="H150" s="225">
        <v>9841.6</v>
      </c>
      <c r="I150" s="226" t="s">
        <v>307</v>
      </c>
      <c r="J150" s="222" t="s">
        <v>15</v>
      </c>
      <c r="K150" s="225">
        <v>9163.6</v>
      </c>
      <c r="L150" s="226" t="s">
        <v>307</v>
      </c>
      <c r="M150" s="222" t="s">
        <v>15</v>
      </c>
      <c r="N150" s="221" t="s">
        <v>321</v>
      </c>
      <c r="O150" s="148" t="s">
        <v>36</v>
      </c>
      <c r="P150" s="222" t="s">
        <v>15</v>
      </c>
      <c r="Q150" s="221">
        <f>PSD_S1311!Q150</f>
        <v>101751.07</v>
      </c>
      <c r="R150" s="224" t="s">
        <v>307</v>
      </c>
      <c r="S150" s="222" t="s">
        <v>15</v>
      </c>
      <c r="T150" s="221">
        <f t="shared" si="1"/>
        <v>670101.86991529993</v>
      </c>
      <c r="U150" s="224" t="s">
        <v>307</v>
      </c>
      <c r="V150" s="222" t="s">
        <v>15</v>
      </c>
      <c r="W150" s="221">
        <f t="shared" si="7"/>
        <v>78577.2</v>
      </c>
      <c r="X150" s="224" t="s">
        <v>307</v>
      </c>
      <c r="Y150" s="222" t="s">
        <v>15</v>
      </c>
      <c r="Z150" s="221">
        <v>0</v>
      </c>
      <c r="AA150" s="224" t="s">
        <v>307</v>
      </c>
      <c r="AB150" s="222" t="s">
        <v>15</v>
      </c>
      <c r="AC150" s="221">
        <v>64266.400000000001</v>
      </c>
      <c r="AD150" s="224" t="s">
        <v>307</v>
      </c>
      <c r="AE150" s="222" t="s">
        <v>15</v>
      </c>
      <c r="AF150" s="221">
        <v>14310.8</v>
      </c>
      <c r="AG150" s="224" t="s">
        <v>307</v>
      </c>
      <c r="AH150" s="222" t="s">
        <v>15</v>
      </c>
      <c r="AI150" s="221">
        <v>0</v>
      </c>
      <c r="AJ150" s="224" t="s">
        <v>307</v>
      </c>
      <c r="AK150" s="222" t="s">
        <v>15</v>
      </c>
      <c r="AL150" s="221" t="s">
        <v>321</v>
      </c>
      <c r="AM150" s="224" t="s">
        <v>307</v>
      </c>
      <c r="AN150" s="222" t="s">
        <v>15</v>
      </c>
      <c r="AO150" s="225">
        <f t="shared" si="2"/>
        <v>591524.66991529998</v>
      </c>
      <c r="AP150" s="224" t="s">
        <v>307</v>
      </c>
      <c r="AQ150" s="222" t="s">
        <v>15</v>
      </c>
      <c r="AR150" s="221" t="s">
        <v>321</v>
      </c>
      <c r="AS150" s="148" t="s">
        <v>36</v>
      </c>
      <c r="AT150" s="222" t="s">
        <v>15</v>
      </c>
      <c r="AU150" s="221">
        <v>0</v>
      </c>
      <c r="AV150" s="224" t="s">
        <v>36</v>
      </c>
      <c r="AW150" s="222" t="s">
        <v>15</v>
      </c>
      <c r="AX150" s="225">
        <v>527125.51467980002</v>
      </c>
      <c r="AY150" s="224" t="s">
        <v>307</v>
      </c>
      <c r="AZ150" s="222" t="s">
        <v>15</v>
      </c>
      <c r="BA150" s="225">
        <v>64399.155235500009</v>
      </c>
      <c r="BB150" s="224" t="s">
        <v>307</v>
      </c>
      <c r="BC150" s="222" t="s">
        <v>15</v>
      </c>
      <c r="BD150" s="225">
        <f>PSD_S1311!BD150</f>
        <v>557.22</v>
      </c>
      <c r="BE150" s="224" t="s">
        <v>307</v>
      </c>
      <c r="BF150" s="222" t="s">
        <v>15</v>
      </c>
      <c r="BG150" s="221" t="s">
        <v>321</v>
      </c>
      <c r="BH150" s="148" t="s">
        <v>36</v>
      </c>
      <c r="BI150" s="222" t="s">
        <v>15</v>
      </c>
      <c r="BJ150" s="221">
        <f t="shared" si="3"/>
        <v>746830.96991530003</v>
      </c>
      <c r="BK150" s="224" t="s">
        <v>307</v>
      </c>
      <c r="BL150" s="222" t="s">
        <v>15</v>
      </c>
      <c r="BM150" s="221">
        <v>0</v>
      </c>
      <c r="BN150" s="224" t="s">
        <v>307</v>
      </c>
      <c r="BO150" s="222" t="s">
        <v>15</v>
      </c>
      <c r="BP150" s="221">
        <f t="shared" si="4"/>
        <v>57723.9</v>
      </c>
      <c r="BQ150" s="224" t="s">
        <v>307</v>
      </c>
      <c r="BR150" s="222" t="s">
        <v>15</v>
      </c>
      <c r="BS150" s="227">
        <f t="shared" si="5"/>
        <v>601233.51467980002</v>
      </c>
      <c r="BT150" s="224" t="s">
        <v>307</v>
      </c>
      <c r="BU150" s="222" t="s">
        <v>15</v>
      </c>
      <c r="BV150" s="227">
        <f t="shared" si="6"/>
        <v>87873.555235500011</v>
      </c>
      <c r="BW150" s="224" t="s">
        <v>307</v>
      </c>
      <c r="BX150" s="222" t="s">
        <v>15</v>
      </c>
      <c r="BY150" s="225">
        <f>PSD_S1311!BY150</f>
        <v>557.22</v>
      </c>
      <c r="BZ150" s="224" t="s">
        <v>307</v>
      </c>
      <c r="CA150" s="222" t="s">
        <v>15</v>
      </c>
      <c r="CB150" s="221">
        <f>PSD_S1311!CB150</f>
        <v>101751.07</v>
      </c>
      <c r="CC150" s="224" t="s">
        <v>307</v>
      </c>
      <c r="CD150" s="222" t="s">
        <v>15</v>
      </c>
      <c r="CE150" s="221">
        <v>468359.60947999981</v>
      </c>
      <c r="CF150" s="224" t="s">
        <v>307</v>
      </c>
      <c r="CG150" s="222" t="s">
        <v>15</v>
      </c>
      <c r="CH150" s="221">
        <v>379264.30052000011</v>
      </c>
      <c r="CI150" s="224" t="s">
        <v>307</v>
      </c>
      <c r="CJ150" s="222" t="s">
        <v>15</v>
      </c>
      <c r="CK150" s="221">
        <v>480781.5529395999</v>
      </c>
      <c r="CL150" s="224" t="s">
        <v>307</v>
      </c>
      <c r="CM150" s="222" t="s">
        <v>15</v>
      </c>
      <c r="CN150" s="221">
        <v>366842.35706040001</v>
      </c>
      <c r="CO150" s="224" t="s">
        <v>307</v>
      </c>
      <c r="CP150" s="222" t="s">
        <v>15</v>
      </c>
      <c r="CQ150" s="221">
        <f>PSD_S1311!CQ150</f>
        <v>533643.53</v>
      </c>
      <c r="CR150" s="83" t="s">
        <v>307</v>
      </c>
      <c r="CS150" s="84" t="s">
        <v>15</v>
      </c>
    </row>
    <row r="151" spans="1:97" ht="12" customHeight="1" x14ac:dyDescent="0.2">
      <c r="A151" s="81" t="s">
        <v>462</v>
      </c>
      <c r="B151" s="225">
        <f t="shared" si="0"/>
        <v>75653.500000000015</v>
      </c>
      <c r="C151" s="83" t="s">
        <v>307</v>
      </c>
      <c r="D151" s="84" t="s">
        <v>15</v>
      </c>
      <c r="E151" s="225">
        <v>58286.8</v>
      </c>
      <c r="F151" s="226" t="s">
        <v>307</v>
      </c>
      <c r="G151" s="222" t="s">
        <v>15</v>
      </c>
      <c r="H151" s="225">
        <v>8081.1</v>
      </c>
      <c r="I151" s="226" t="s">
        <v>307</v>
      </c>
      <c r="J151" s="222" t="s">
        <v>15</v>
      </c>
      <c r="K151" s="225">
        <v>9285.6</v>
      </c>
      <c r="L151" s="226" t="s">
        <v>307</v>
      </c>
      <c r="M151" s="222" t="s">
        <v>15</v>
      </c>
      <c r="N151" s="225" t="s">
        <v>321</v>
      </c>
      <c r="O151" s="148" t="s">
        <v>36</v>
      </c>
      <c r="P151" s="222" t="s">
        <v>15</v>
      </c>
      <c r="Q151" s="221">
        <f>PSD_S1311!Q151</f>
        <v>116386.72</v>
      </c>
      <c r="R151" s="224" t="s">
        <v>307</v>
      </c>
      <c r="S151" s="222" t="s">
        <v>15</v>
      </c>
      <c r="T151" s="225">
        <f t="shared" si="1"/>
        <v>681052.35711900005</v>
      </c>
      <c r="U151" s="224" t="s">
        <v>307</v>
      </c>
      <c r="V151" s="222" t="s">
        <v>15</v>
      </c>
      <c r="W151" s="225">
        <f t="shared" si="7"/>
        <v>89931</v>
      </c>
      <c r="X151" s="224" t="s">
        <v>307</v>
      </c>
      <c r="Y151" s="222" t="s">
        <v>15</v>
      </c>
      <c r="Z151" s="225">
        <v>0</v>
      </c>
      <c r="AA151" s="224" t="s">
        <v>307</v>
      </c>
      <c r="AB151" s="222" t="s">
        <v>15</v>
      </c>
      <c r="AC151" s="225">
        <v>74047.899999999994</v>
      </c>
      <c r="AD151" s="224" t="s">
        <v>307</v>
      </c>
      <c r="AE151" s="222" t="s">
        <v>15</v>
      </c>
      <c r="AF151" s="225">
        <v>15883.1</v>
      </c>
      <c r="AG151" s="224" t="s">
        <v>307</v>
      </c>
      <c r="AH151" s="222" t="s">
        <v>15</v>
      </c>
      <c r="AI151" s="225">
        <v>0</v>
      </c>
      <c r="AJ151" s="224" t="s">
        <v>307</v>
      </c>
      <c r="AK151" s="222" t="s">
        <v>15</v>
      </c>
      <c r="AL151" s="225" t="s">
        <v>321</v>
      </c>
      <c r="AM151" s="224" t="s">
        <v>307</v>
      </c>
      <c r="AN151" s="222" t="s">
        <v>15</v>
      </c>
      <c r="AO151" s="225">
        <f t="shared" si="2"/>
        <v>591121.35711900005</v>
      </c>
      <c r="AP151" s="224" t="s">
        <v>307</v>
      </c>
      <c r="AQ151" s="222" t="s">
        <v>15</v>
      </c>
      <c r="AR151" s="225" t="s">
        <v>321</v>
      </c>
      <c r="AS151" s="148" t="s">
        <v>36</v>
      </c>
      <c r="AT151" s="222" t="s">
        <v>15</v>
      </c>
      <c r="AU151" s="225">
        <v>0</v>
      </c>
      <c r="AV151" s="224" t="s">
        <v>36</v>
      </c>
      <c r="AW151" s="222" t="s">
        <v>15</v>
      </c>
      <c r="AX151" s="225">
        <v>527268.62676400004</v>
      </c>
      <c r="AY151" s="224" t="s">
        <v>307</v>
      </c>
      <c r="AZ151" s="222" t="s">
        <v>15</v>
      </c>
      <c r="BA151" s="225">
        <v>63852.730355</v>
      </c>
      <c r="BB151" s="224" t="s">
        <v>307</v>
      </c>
      <c r="BC151" s="222" t="s">
        <v>15</v>
      </c>
      <c r="BD151" s="225">
        <f>PSD_S1311!BD151</f>
        <v>535.52</v>
      </c>
      <c r="BE151" s="224" t="s">
        <v>307</v>
      </c>
      <c r="BF151" s="222" t="s">
        <v>15</v>
      </c>
      <c r="BG151" s="225" t="s">
        <v>321</v>
      </c>
      <c r="BH151" s="148" t="s">
        <v>36</v>
      </c>
      <c r="BI151" s="222" t="s">
        <v>15</v>
      </c>
      <c r="BJ151" s="225">
        <f t="shared" si="3"/>
        <v>756705.85711900005</v>
      </c>
      <c r="BK151" s="224" t="s">
        <v>307</v>
      </c>
      <c r="BL151" s="222" t="s">
        <v>15</v>
      </c>
      <c r="BM151" s="225">
        <v>0</v>
      </c>
      <c r="BN151" s="224" t="s">
        <v>307</v>
      </c>
      <c r="BO151" s="222" t="s">
        <v>15</v>
      </c>
      <c r="BP151" s="225">
        <f t="shared" si="4"/>
        <v>58286.8</v>
      </c>
      <c r="BQ151" s="224" t="s">
        <v>307</v>
      </c>
      <c r="BR151" s="222" t="s">
        <v>15</v>
      </c>
      <c r="BS151" s="225">
        <f t="shared" si="5"/>
        <v>609397.62676400004</v>
      </c>
      <c r="BT151" s="224" t="s">
        <v>307</v>
      </c>
      <c r="BU151" s="222" t="s">
        <v>15</v>
      </c>
      <c r="BV151" s="225">
        <f t="shared" si="6"/>
        <v>89021.430355000004</v>
      </c>
      <c r="BW151" s="224" t="s">
        <v>307</v>
      </c>
      <c r="BX151" s="222" t="s">
        <v>15</v>
      </c>
      <c r="BY151" s="225">
        <f>PSD_S1311!BY151</f>
        <v>535.52</v>
      </c>
      <c r="BZ151" s="224" t="s">
        <v>307</v>
      </c>
      <c r="CA151" s="222" t="s">
        <v>15</v>
      </c>
      <c r="CB151" s="221">
        <f>PSD_S1311!CB151</f>
        <v>116386.72</v>
      </c>
      <c r="CC151" s="224" t="s">
        <v>307</v>
      </c>
      <c r="CD151" s="222" t="s">
        <v>15</v>
      </c>
      <c r="CE151" s="225">
        <v>488645.69245000003</v>
      </c>
      <c r="CF151" s="224" t="s">
        <v>307</v>
      </c>
      <c r="CG151" s="222" t="s">
        <v>15</v>
      </c>
      <c r="CH151" s="225">
        <v>383520.26755000005</v>
      </c>
      <c r="CI151" s="224" t="s">
        <v>307</v>
      </c>
      <c r="CJ151" s="222" t="s">
        <v>15</v>
      </c>
      <c r="CK151" s="225">
        <v>496406.2089554001</v>
      </c>
      <c r="CL151" s="224" t="s">
        <v>307</v>
      </c>
      <c r="CM151" s="222" t="s">
        <v>15</v>
      </c>
      <c r="CN151" s="225">
        <v>375759.75104459998</v>
      </c>
      <c r="CO151" s="224" t="s">
        <v>307</v>
      </c>
      <c r="CP151" s="222" t="s">
        <v>15</v>
      </c>
      <c r="CQ151" s="221">
        <f>PSD_S1311!CQ151</f>
        <v>559295.56000000006</v>
      </c>
      <c r="CR151" s="83" t="s">
        <v>307</v>
      </c>
      <c r="CS151" s="84" t="s">
        <v>15</v>
      </c>
    </row>
    <row r="152" spans="1:97" ht="12" customHeight="1" x14ac:dyDescent="0.2">
      <c r="A152" s="81" t="s">
        <v>463</v>
      </c>
      <c r="B152" s="225">
        <f t="shared" si="0"/>
        <v>82478</v>
      </c>
      <c r="C152" s="83" t="s">
        <v>307</v>
      </c>
      <c r="D152" s="84" t="s">
        <v>15</v>
      </c>
      <c r="E152" s="225">
        <v>58404</v>
      </c>
      <c r="F152" s="89" t="s">
        <v>307</v>
      </c>
      <c r="G152" s="84" t="s">
        <v>15</v>
      </c>
      <c r="H152" s="225">
        <v>9657.2000000000007</v>
      </c>
      <c r="I152" s="89" t="s">
        <v>307</v>
      </c>
      <c r="J152" s="84" t="s">
        <v>15</v>
      </c>
      <c r="K152" s="225">
        <v>14416.8</v>
      </c>
      <c r="L152" s="89" t="s">
        <v>307</v>
      </c>
      <c r="M152" s="84" t="s">
        <v>15</v>
      </c>
      <c r="N152" s="225" t="s">
        <v>321</v>
      </c>
      <c r="O152" s="148" t="s">
        <v>36</v>
      </c>
      <c r="P152" s="84" t="s">
        <v>15</v>
      </c>
      <c r="Q152" s="221">
        <f>PSD_S1311!Q152</f>
        <v>131349.74</v>
      </c>
      <c r="R152" s="83" t="s">
        <v>307</v>
      </c>
      <c r="S152" s="84" t="s">
        <v>15</v>
      </c>
      <c r="T152" s="225">
        <f t="shared" si="1"/>
        <v>705726.74619540002</v>
      </c>
      <c r="U152" s="83" t="s">
        <v>307</v>
      </c>
      <c r="V152" s="84" t="s">
        <v>15</v>
      </c>
      <c r="W152" s="225">
        <f t="shared" si="7"/>
        <v>64795.1</v>
      </c>
      <c r="X152" s="83" t="s">
        <v>307</v>
      </c>
      <c r="Y152" s="84" t="s">
        <v>15</v>
      </c>
      <c r="Z152" s="225">
        <v>0</v>
      </c>
      <c r="AA152" s="83" t="s">
        <v>307</v>
      </c>
      <c r="AB152" s="84" t="s">
        <v>15</v>
      </c>
      <c r="AC152" s="225">
        <v>58296</v>
      </c>
      <c r="AD152" s="83" t="s">
        <v>307</v>
      </c>
      <c r="AE152" s="84" t="s">
        <v>15</v>
      </c>
      <c r="AF152" s="225">
        <v>6499.1</v>
      </c>
      <c r="AG152" s="83" t="s">
        <v>307</v>
      </c>
      <c r="AH152" s="84" t="s">
        <v>15</v>
      </c>
      <c r="AI152" s="225">
        <v>0</v>
      </c>
      <c r="AJ152" s="83" t="s">
        <v>307</v>
      </c>
      <c r="AK152" s="84" t="s">
        <v>15</v>
      </c>
      <c r="AL152" s="225" t="s">
        <v>321</v>
      </c>
      <c r="AM152" s="83" t="s">
        <v>307</v>
      </c>
      <c r="AN152" s="84" t="s">
        <v>15</v>
      </c>
      <c r="AO152" s="225">
        <f t="shared" si="2"/>
        <v>640931.64619540004</v>
      </c>
      <c r="AP152" s="83" t="s">
        <v>307</v>
      </c>
      <c r="AQ152" s="84" t="s">
        <v>15</v>
      </c>
      <c r="AR152" s="225" t="s">
        <v>321</v>
      </c>
      <c r="AS152" s="148" t="s">
        <v>36</v>
      </c>
      <c r="AT152" s="84" t="s">
        <v>15</v>
      </c>
      <c r="AU152" s="225">
        <v>0</v>
      </c>
      <c r="AV152" s="83" t="s">
        <v>36</v>
      </c>
      <c r="AW152" s="84" t="s">
        <v>15</v>
      </c>
      <c r="AX152" s="225">
        <v>564511.28174780007</v>
      </c>
      <c r="AY152" s="83" t="s">
        <v>307</v>
      </c>
      <c r="AZ152" s="84" t="s">
        <v>15</v>
      </c>
      <c r="BA152" s="225">
        <v>76420.364447600004</v>
      </c>
      <c r="BB152" s="83" t="s">
        <v>307</v>
      </c>
      <c r="BC152" s="84" t="s">
        <v>15</v>
      </c>
      <c r="BD152" s="225">
        <f>PSD_S1311!BD152</f>
        <v>496.52</v>
      </c>
      <c r="BE152" s="83" t="s">
        <v>307</v>
      </c>
      <c r="BF152" s="84" t="s">
        <v>15</v>
      </c>
      <c r="BG152" s="225" t="s">
        <v>321</v>
      </c>
      <c r="BH152" s="148" t="s">
        <v>36</v>
      </c>
      <c r="BI152" s="84" t="s">
        <v>15</v>
      </c>
      <c r="BJ152" s="225">
        <f t="shared" si="3"/>
        <v>788204.74619540002</v>
      </c>
      <c r="BK152" s="83" t="s">
        <v>307</v>
      </c>
      <c r="BL152" s="84" t="s">
        <v>15</v>
      </c>
      <c r="BM152" s="225">
        <v>0</v>
      </c>
      <c r="BN152" s="83" t="s">
        <v>307</v>
      </c>
      <c r="BO152" s="84" t="s">
        <v>15</v>
      </c>
      <c r="BP152" s="225">
        <f t="shared" si="4"/>
        <v>58404</v>
      </c>
      <c r="BQ152" s="83" t="s">
        <v>307</v>
      </c>
      <c r="BR152" s="84" t="s">
        <v>15</v>
      </c>
      <c r="BS152" s="225">
        <f t="shared" si="5"/>
        <v>632464.48174780002</v>
      </c>
      <c r="BT152" s="83" t="s">
        <v>307</v>
      </c>
      <c r="BU152" s="84" t="s">
        <v>15</v>
      </c>
      <c r="BV152" s="225">
        <f t="shared" si="6"/>
        <v>97336.264447599999</v>
      </c>
      <c r="BW152" s="83" t="s">
        <v>307</v>
      </c>
      <c r="BX152" s="84" t="s">
        <v>15</v>
      </c>
      <c r="BY152" s="225">
        <f>PSD_S1311!BY152</f>
        <v>496.52</v>
      </c>
      <c r="BZ152" s="83" t="s">
        <v>307</v>
      </c>
      <c r="CA152" s="84" t="s">
        <v>15</v>
      </c>
      <c r="CB152" s="221">
        <f>PSD_S1311!CB152</f>
        <v>131349.74</v>
      </c>
      <c r="CC152" s="83" t="s">
        <v>307</v>
      </c>
      <c r="CD152" s="84" t="s">
        <v>15</v>
      </c>
      <c r="CE152" s="221">
        <v>516270.05999999994</v>
      </c>
      <c r="CF152" s="83" t="s">
        <v>307</v>
      </c>
      <c r="CG152" s="84" t="s">
        <v>15</v>
      </c>
      <c r="CH152" s="221">
        <v>402322.13000000012</v>
      </c>
      <c r="CI152" s="83" t="s">
        <v>307</v>
      </c>
      <c r="CJ152" s="84" t="s">
        <v>15</v>
      </c>
      <c r="CK152" s="221">
        <v>527332.65698240011</v>
      </c>
      <c r="CL152" s="83" t="s">
        <v>307</v>
      </c>
      <c r="CM152" s="84" t="s">
        <v>15</v>
      </c>
      <c r="CN152" s="221">
        <v>391259.53301759996</v>
      </c>
      <c r="CO152" s="83" t="s">
        <v>307</v>
      </c>
      <c r="CP152" s="84" t="s">
        <v>15</v>
      </c>
      <c r="CQ152" s="221">
        <f>PSD_S1311!CQ152</f>
        <v>577028.77</v>
      </c>
      <c r="CR152" s="83" t="s">
        <v>307</v>
      </c>
      <c r="CS152" s="84" t="s">
        <v>15</v>
      </c>
    </row>
    <row r="153" spans="1:97" ht="12" customHeight="1" x14ac:dyDescent="0.2">
      <c r="A153" s="81" t="s">
        <v>466</v>
      </c>
      <c r="B153" s="225">
        <f t="shared" si="0"/>
        <v>83784.860789999992</v>
      </c>
      <c r="C153" s="83" t="s">
        <v>307</v>
      </c>
      <c r="D153" s="84" t="s">
        <v>15</v>
      </c>
      <c r="E153" s="225">
        <v>53404.13</v>
      </c>
      <c r="F153" s="89" t="s">
        <v>307</v>
      </c>
      <c r="G153" s="84" t="s">
        <v>15</v>
      </c>
      <c r="H153" s="225">
        <v>11524.530790000001</v>
      </c>
      <c r="I153" s="89" t="s">
        <v>307</v>
      </c>
      <c r="J153" s="84" t="s">
        <v>15</v>
      </c>
      <c r="K153" s="225">
        <v>18856.2</v>
      </c>
      <c r="L153" s="89" t="s">
        <v>307</v>
      </c>
      <c r="M153" s="84" t="s">
        <v>15</v>
      </c>
      <c r="N153" s="225" t="s">
        <v>321</v>
      </c>
      <c r="O153" s="148" t="s">
        <v>36</v>
      </c>
      <c r="P153" s="84" t="s">
        <v>15</v>
      </c>
      <c r="Q153" s="221">
        <f>PSD_S1311!Q153</f>
        <v>141438.63</v>
      </c>
      <c r="R153" s="83" t="s">
        <v>307</v>
      </c>
      <c r="S153" s="84" t="s">
        <v>15</v>
      </c>
      <c r="T153" s="225">
        <f t="shared" si="1"/>
        <v>718388.86921000003</v>
      </c>
      <c r="U153" s="83" t="s">
        <v>307</v>
      </c>
      <c r="V153" s="84" t="s">
        <v>15</v>
      </c>
      <c r="W153" s="225">
        <f t="shared" si="7"/>
        <v>65397.2225244</v>
      </c>
      <c r="X153" s="83" t="s">
        <v>307</v>
      </c>
      <c r="Y153" s="84" t="s">
        <v>15</v>
      </c>
      <c r="Z153" s="225">
        <v>0</v>
      </c>
      <c r="AA153" s="83" t="s">
        <v>307</v>
      </c>
      <c r="AB153" s="84" t="s">
        <v>15</v>
      </c>
      <c r="AC153" s="225">
        <v>55296.100725999997</v>
      </c>
      <c r="AD153" s="83" t="s">
        <v>307</v>
      </c>
      <c r="AE153" s="84" t="s">
        <v>15</v>
      </c>
      <c r="AF153" s="225">
        <v>10101.1217984</v>
      </c>
      <c r="AG153" s="83" t="s">
        <v>307</v>
      </c>
      <c r="AH153" s="84" t="s">
        <v>15</v>
      </c>
      <c r="AI153" s="225">
        <v>0</v>
      </c>
      <c r="AJ153" s="83" t="s">
        <v>307</v>
      </c>
      <c r="AK153" s="84" t="s">
        <v>15</v>
      </c>
      <c r="AL153" s="225" t="s">
        <v>321</v>
      </c>
      <c r="AM153" s="83" t="s">
        <v>307</v>
      </c>
      <c r="AN153" s="84" t="s">
        <v>15</v>
      </c>
      <c r="AO153" s="225">
        <f t="shared" si="2"/>
        <v>652991.64668560005</v>
      </c>
      <c r="AP153" s="83" t="s">
        <v>307</v>
      </c>
      <c r="AQ153" s="84" t="s">
        <v>15</v>
      </c>
      <c r="AR153" s="225" t="s">
        <v>321</v>
      </c>
      <c r="AS153" s="148" t="s">
        <v>36</v>
      </c>
      <c r="AT153" s="84" t="s">
        <v>15</v>
      </c>
      <c r="AU153" s="225">
        <v>0</v>
      </c>
      <c r="AV153" s="83" t="s">
        <v>36</v>
      </c>
      <c r="AW153" s="84" t="s">
        <v>15</v>
      </c>
      <c r="AX153" s="225">
        <v>573968.86848399998</v>
      </c>
      <c r="AY153" s="83" t="s">
        <v>307</v>
      </c>
      <c r="AZ153" s="84" t="s">
        <v>15</v>
      </c>
      <c r="BA153" s="225">
        <v>79022.778201600013</v>
      </c>
      <c r="BB153" s="83" t="s">
        <v>307</v>
      </c>
      <c r="BC153" s="84" t="s">
        <v>15</v>
      </c>
      <c r="BD153" s="225">
        <f>PSD_S1311!BD153</f>
        <v>455.92</v>
      </c>
      <c r="BE153" s="83" t="s">
        <v>307</v>
      </c>
      <c r="BF153" s="84" t="s">
        <v>15</v>
      </c>
      <c r="BG153" s="225" t="s">
        <v>321</v>
      </c>
      <c r="BH153" s="148" t="s">
        <v>36</v>
      </c>
      <c r="BI153" s="84" t="s">
        <v>15</v>
      </c>
      <c r="BJ153" s="225">
        <f t="shared" si="3"/>
        <v>802173.73</v>
      </c>
      <c r="BK153" s="83" t="s">
        <v>307</v>
      </c>
      <c r="BL153" s="84" t="s">
        <v>15</v>
      </c>
      <c r="BM153" s="225">
        <v>0</v>
      </c>
      <c r="BN153" s="83" t="s">
        <v>307</v>
      </c>
      <c r="BO153" s="84" t="s">
        <v>15</v>
      </c>
      <c r="BP153" s="225">
        <f t="shared" si="4"/>
        <v>53404.13</v>
      </c>
      <c r="BQ153" s="83" t="s">
        <v>307</v>
      </c>
      <c r="BR153" s="84" t="s">
        <v>15</v>
      </c>
      <c r="BS153" s="225">
        <f t="shared" si="5"/>
        <v>640789.5</v>
      </c>
      <c r="BT153" s="83" t="s">
        <v>307</v>
      </c>
      <c r="BU153" s="84" t="s">
        <v>15</v>
      </c>
      <c r="BV153" s="225">
        <f t="shared" si="6"/>
        <v>107980.1</v>
      </c>
      <c r="BW153" s="83" t="s">
        <v>307</v>
      </c>
      <c r="BX153" s="84" t="s">
        <v>15</v>
      </c>
      <c r="BY153" s="225">
        <f>PSD_S1311!BY153</f>
        <v>455.92</v>
      </c>
      <c r="BZ153" s="83" t="s">
        <v>307</v>
      </c>
      <c r="CA153" s="84" t="s">
        <v>15</v>
      </c>
      <c r="CB153" s="221">
        <f>PSD_S1311!CB153</f>
        <v>141438.63</v>
      </c>
      <c r="CC153" s="83" t="s">
        <v>307</v>
      </c>
      <c r="CD153" s="84" t="s">
        <v>15</v>
      </c>
      <c r="CE153" s="221">
        <v>539260.84999999986</v>
      </c>
      <c r="CF153" s="83" t="s">
        <v>307</v>
      </c>
      <c r="CG153" s="84" t="s">
        <v>15</v>
      </c>
      <c r="CH153" s="221">
        <v>401585.60000000009</v>
      </c>
      <c r="CI153" s="83" t="s">
        <v>307</v>
      </c>
      <c r="CJ153" s="84" t="s">
        <v>15</v>
      </c>
      <c r="CK153" s="221">
        <v>548432.27741559991</v>
      </c>
      <c r="CL153" s="83" t="s">
        <v>307</v>
      </c>
      <c r="CM153" s="84" t="s">
        <v>15</v>
      </c>
      <c r="CN153" s="221">
        <v>392414.17258439999</v>
      </c>
      <c r="CO153" s="83" t="s">
        <v>307</v>
      </c>
      <c r="CP153" s="84" t="s">
        <v>15</v>
      </c>
      <c r="CQ153" s="221">
        <f>PSD_S1311!CQ153</f>
        <v>610075.80000000005</v>
      </c>
      <c r="CR153" s="83" t="s">
        <v>307</v>
      </c>
      <c r="CS153" s="84" t="s">
        <v>15</v>
      </c>
    </row>
    <row r="154" spans="1:97" ht="12" customHeight="1" x14ac:dyDescent="0.2">
      <c r="A154" s="81" t="s">
        <v>468</v>
      </c>
      <c r="B154" s="225">
        <f t="shared" si="0"/>
        <v>96816.5</v>
      </c>
      <c r="C154" s="83" t="s">
        <v>307</v>
      </c>
      <c r="D154" s="84" t="s">
        <v>15</v>
      </c>
      <c r="E154" s="225">
        <v>60901.599999999999</v>
      </c>
      <c r="F154" s="89" t="s">
        <v>307</v>
      </c>
      <c r="G154" s="84" t="s">
        <v>15</v>
      </c>
      <c r="H154" s="225">
        <v>14675.6</v>
      </c>
      <c r="I154" s="89" t="s">
        <v>307</v>
      </c>
      <c r="J154" s="84" t="s">
        <v>15</v>
      </c>
      <c r="K154" s="225">
        <v>21239.3</v>
      </c>
      <c r="L154" s="89" t="s">
        <v>307</v>
      </c>
      <c r="M154" s="84" t="s">
        <v>15</v>
      </c>
      <c r="N154" s="225" t="s">
        <v>321</v>
      </c>
      <c r="O154" s="148" t="s">
        <v>36</v>
      </c>
      <c r="P154" s="84" t="s">
        <v>15</v>
      </c>
      <c r="Q154" s="221">
        <f>PSD_S1311!Q154</f>
        <v>144569.70000000001</v>
      </c>
      <c r="R154" s="83" t="s">
        <v>307</v>
      </c>
      <c r="S154" s="84" t="s">
        <v>15</v>
      </c>
      <c r="T154" s="225">
        <f t="shared" si="1"/>
        <v>779951.76839350001</v>
      </c>
      <c r="U154" s="83" t="s">
        <v>307</v>
      </c>
      <c r="V154" s="84" t="s">
        <v>15</v>
      </c>
      <c r="W154" s="225">
        <f t="shared" si="7"/>
        <v>69949.899999999994</v>
      </c>
      <c r="X154" s="83" t="s">
        <v>307</v>
      </c>
      <c r="Y154" s="84" t="s">
        <v>15</v>
      </c>
      <c r="Z154" s="225">
        <v>0</v>
      </c>
      <c r="AA154" s="83" t="s">
        <v>307</v>
      </c>
      <c r="AB154" s="84" t="s">
        <v>15</v>
      </c>
      <c r="AC154" s="225">
        <v>64105.599999999999</v>
      </c>
      <c r="AD154" s="83" t="s">
        <v>307</v>
      </c>
      <c r="AE154" s="84" t="s">
        <v>15</v>
      </c>
      <c r="AF154" s="225">
        <v>5844.3</v>
      </c>
      <c r="AG154" s="83" t="s">
        <v>307</v>
      </c>
      <c r="AH154" s="84" t="s">
        <v>15</v>
      </c>
      <c r="AI154" s="225">
        <v>0</v>
      </c>
      <c r="AJ154" s="83" t="s">
        <v>307</v>
      </c>
      <c r="AK154" s="84" t="s">
        <v>15</v>
      </c>
      <c r="AL154" s="225" t="s">
        <v>321</v>
      </c>
      <c r="AM154" s="83" t="s">
        <v>307</v>
      </c>
      <c r="AN154" s="84" t="s">
        <v>15</v>
      </c>
      <c r="AO154" s="225">
        <f t="shared" si="2"/>
        <v>710001.86839349999</v>
      </c>
      <c r="AP154" s="83" t="s">
        <v>307</v>
      </c>
      <c r="AQ154" s="84" t="s">
        <v>15</v>
      </c>
      <c r="AR154" s="225" t="s">
        <v>321</v>
      </c>
      <c r="AS154" s="148" t="s">
        <v>36</v>
      </c>
      <c r="AT154" s="84" t="s">
        <v>15</v>
      </c>
      <c r="AU154" s="225">
        <v>0</v>
      </c>
      <c r="AV154" s="83" t="s">
        <v>36</v>
      </c>
      <c r="AW154" s="84" t="s">
        <v>15</v>
      </c>
      <c r="AX154" s="225">
        <v>624821.37031749997</v>
      </c>
      <c r="AY154" s="83" t="s">
        <v>307</v>
      </c>
      <c r="AZ154" s="84" t="s">
        <v>15</v>
      </c>
      <c r="BA154" s="225">
        <v>85180.498076000003</v>
      </c>
      <c r="BB154" s="83" t="s">
        <v>307</v>
      </c>
      <c r="BC154" s="84" t="s">
        <v>15</v>
      </c>
      <c r="BD154" s="225">
        <f>PSD_S1311!BD154</f>
        <v>494.33</v>
      </c>
      <c r="BE154" s="83" t="s">
        <v>307</v>
      </c>
      <c r="BF154" s="84" t="s">
        <v>15</v>
      </c>
      <c r="BG154" s="225" t="s">
        <v>321</v>
      </c>
      <c r="BH154" s="148" t="s">
        <v>36</v>
      </c>
      <c r="BI154" s="84" t="s">
        <v>15</v>
      </c>
      <c r="BJ154" s="225">
        <f t="shared" si="3"/>
        <v>876768.26839349989</v>
      </c>
      <c r="BK154" s="83" t="s">
        <v>307</v>
      </c>
      <c r="BL154" s="84" t="s">
        <v>15</v>
      </c>
      <c r="BM154" s="225">
        <v>0</v>
      </c>
      <c r="BN154" s="83" t="s">
        <v>307</v>
      </c>
      <c r="BO154" s="84" t="s">
        <v>15</v>
      </c>
      <c r="BP154" s="225">
        <f t="shared" si="4"/>
        <v>60901.599999999999</v>
      </c>
      <c r="BQ154" s="83" t="s">
        <v>307</v>
      </c>
      <c r="BR154" s="84" t="s">
        <v>15</v>
      </c>
      <c r="BS154" s="225">
        <f t="shared" si="5"/>
        <v>703602.57031749992</v>
      </c>
      <c r="BT154" s="83" t="s">
        <v>307</v>
      </c>
      <c r="BU154" s="84" t="s">
        <v>15</v>
      </c>
      <c r="BV154" s="225">
        <f t="shared" ref="BV154:BV159" si="8">K154+AF154+BA154</f>
        <v>112264.09807599999</v>
      </c>
      <c r="BW154" s="83" t="s">
        <v>307</v>
      </c>
      <c r="BX154" s="84" t="s">
        <v>15</v>
      </c>
      <c r="BY154" s="225">
        <f>PSD_S1311!BY154</f>
        <v>494.33</v>
      </c>
      <c r="BZ154" s="83" t="s">
        <v>307</v>
      </c>
      <c r="CA154" s="84" t="s">
        <v>15</v>
      </c>
      <c r="CB154" s="221">
        <f>PSD_S1311!CB154</f>
        <v>144569.70000000001</v>
      </c>
      <c r="CC154" s="83" t="s">
        <v>307</v>
      </c>
      <c r="CD154" s="84" t="s">
        <v>15</v>
      </c>
      <c r="CE154" s="221">
        <v>578761.76</v>
      </c>
      <c r="CF154" s="83" t="s">
        <v>307</v>
      </c>
      <c r="CG154" s="84" t="s">
        <v>15</v>
      </c>
      <c r="CH154" s="221">
        <v>442088.50999999989</v>
      </c>
      <c r="CI154" s="83" t="s">
        <v>307</v>
      </c>
      <c r="CJ154" s="84" t="s">
        <v>15</v>
      </c>
      <c r="CK154" s="221">
        <v>592075.7074539999</v>
      </c>
      <c r="CL154" s="83" t="s">
        <v>307</v>
      </c>
      <c r="CM154" s="84" t="s">
        <v>15</v>
      </c>
      <c r="CN154" s="221">
        <v>428774.56254600006</v>
      </c>
      <c r="CO154" s="83" t="s">
        <v>307</v>
      </c>
      <c r="CP154" s="84" t="s">
        <v>15</v>
      </c>
      <c r="CQ154" s="221">
        <f>PSD_S1311!CQ154</f>
        <v>675325.31</v>
      </c>
      <c r="CR154" s="83" t="s">
        <v>307</v>
      </c>
      <c r="CS154" s="84" t="s">
        <v>15</v>
      </c>
    </row>
    <row r="155" spans="1:97" ht="12" customHeight="1" x14ac:dyDescent="0.2">
      <c r="A155" s="81" t="s">
        <v>470</v>
      </c>
      <c r="B155" s="225">
        <f t="shared" si="0"/>
        <v>96461.3</v>
      </c>
      <c r="C155" s="83" t="s">
        <v>307</v>
      </c>
      <c r="D155" s="149" t="s">
        <v>15</v>
      </c>
      <c r="E155" s="225">
        <v>60609.5</v>
      </c>
      <c r="F155" s="89" t="s">
        <v>307</v>
      </c>
      <c r="G155" s="149" t="s">
        <v>15</v>
      </c>
      <c r="H155" s="225">
        <v>24296.1</v>
      </c>
      <c r="I155" s="89" t="s">
        <v>307</v>
      </c>
      <c r="J155" s="149" t="s">
        <v>15</v>
      </c>
      <c r="K155" s="225">
        <v>11555.7</v>
      </c>
      <c r="L155" s="89" t="s">
        <v>307</v>
      </c>
      <c r="M155" s="149" t="s">
        <v>15</v>
      </c>
      <c r="N155" s="225" t="s">
        <v>321</v>
      </c>
      <c r="O155" s="148" t="s">
        <v>36</v>
      </c>
      <c r="P155" s="149" t="s">
        <v>15</v>
      </c>
      <c r="Q155" s="221">
        <f>PSD_S1311!Q155</f>
        <v>151351.37</v>
      </c>
      <c r="R155" s="148" t="s">
        <v>307</v>
      </c>
      <c r="S155" s="149" t="s">
        <v>15</v>
      </c>
      <c r="T155" s="225">
        <f t="shared" si="1"/>
        <v>793175.93573500006</v>
      </c>
      <c r="U155" s="148" t="s">
        <v>307</v>
      </c>
      <c r="V155" s="149" t="s">
        <v>15</v>
      </c>
      <c r="W155" s="225">
        <f t="shared" si="7"/>
        <v>41019.599999999999</v>
      </c>
      <c r="X155" s="148" t="s">
        <v>307</v>
      </c>
      <c r="Y155" s="149" t="s">
        <v>15</v>
      </c>
      <c r="Z155" s="225">
        <v>0</v>
      </c>
      <c r="AA155" s="148" t="s">
        <v>307</v>
      </c>
      <c r="AB155" s="149" t="s">
        <v>15</v>
      </c>
      <c r="AC155" s="88">
        <v>36060.6</v>
      </c>
      <c r="AD155" s="148" t="s">
        <v>307</v>
      </c>
      <c r="AE155" s="149" t="s">
        <v>15</v>
      </c>
      <c r="AF155" s="225">
        <v>4959</v>
      </c>
      <c r="AG155" s="148" t="s">
        <v>307</v>
      </c>
      <c r="AH155" s="149" t="s">
        <v>15</v>
      </c>
      <c r="AI155" s="225">
        <v>0</v>
      </c>
      <c r="AJ155" s="148" t="s">
        <v>307</v>
      </c>
      <c r="AK155" s="149" t="s">
        <v>15</v>
      </c>
      <c r="AL155" s="225" t="s">
        <v>321</v>
      </c>
      <c r="AM155" s="148" t="s">
        <v>307</v>
      </c>
      <c r="AN155" s="149" t="s">
        <v>15</v>
      </c>
      <c r="AO155" s="225">
        <f t="shared" si="2"/>
        <v>752156.33573500009</v>
      </c>
      <c r="AP155" s="83" t="s">
        <v>307</v>
      </c>
      <c r="AQ155" s="149" t="s">
        <v>15</v>
      </c>
      <c r="AR155" s="225" t="s">
        <v>321</v>
      </c>
      <c r="AS155" s="148" t="s">
        <v>36</v>
      </c>
      <c r="AT155" s="149" t="s">
        <v>15</v>
      </c>
      <c r="AU155" s="225">
        <v>0</v>
      </c>
      <c r="AV155" s="148" t="s">
        <v>36</v>
      </c>
      <c r="AW155" s="149" t="s">
        <v>15</v>
      </c>
      <c r="AX155" s="225">
        <v>665081.63598500006</v>
      </c>
      <c r="AY155" s="83" t="s">
        <v>307</v>
      </c>
      <c r="AZ155" s="149" t="s">
        <v>15</v>
      </c>
      <c r="BA155" s="225">
        <v>87074.69975</v>
      </c>
      <c r="BB155" s="83" t="s">
        <v>307</v>
      </c>
      <c r="BC155" s="149" t="s">
        <v>15</v>
      </c>
      <c r="BD155" s="225">
        <f>PSD_S1311!BD155</f>
        <v>468.44</v>
      </c>
      <c r="BE155" s="148" t="s">
        <v>307</v>
      </c>
      <c r="BF155" s="149" t="s">
        <v>15</v>
      </c>
      <c r="BG155" s="225" t="s">
        <v>321</v>
      </c>
      <c r="BH155" s="148" t="s">
        <v>36</v>
      </c>
      <c r="BI155" s="149" t="s">
        <v>15</v>
      </c>
      <c r="BJ155" s="225">
        <f t="shared" si="3"/>
        <v>889637.23573499999</v>
      </c>
      <c r="BK155" s="83" t="s">
        <v>307</v>
      </c>
      <c r="BL155" s="149" t="s">
        <v>15</v>
      </c>
      <c r="BM155" s="225">
        <v>0</v>
      </c>
      <c r="BN155" s="148" t="s">
        <v>307</v>
      </c>
      <c r="BO155" s="149" t="s">
        <v>15</v>
      </c>
      <c r="BP155" s="225">
        <f t="shared" si="4"/>
        <v>60609.5</v>
      </c>
      <c r="BQ155" s="83" t="s">
        <v>307</v>
      </c>
      <c r="BR155" s="149" t="s">
        <v>15</v>
      </c>
      <c r="BS155" s="225">
        <f>H155+AC155+AX155</f>
        <v>725438.33598500001</v>
      </c>
      <c r="BT155" s="83" t="s">
        <v>307</v>
      </c>
      <c r="BU155" s="149" t="s">
        <v>15</v>
      </c>
      <c r="BV155" s="225">
        <f t="shared" si="8"/>
        <v>103589.39975</v>
      </c>
      <c r="BW155" s="83" t="s">
        <v>307</v>
      </c>
      <c r="BX155" s="149" t="s">
        <v>15</v>
      </c>
      <c r="BY155" s="225">
        <f>PSD_S1311!BY155</f>
        <v>468.44</v>
      </c>
      <c r="BZ155" s="148" t="s">
        <v>307</v>
      </c>
      <c r="CA155" s="149" t="s">
        <v>15</v>
      </c>
      <c r="CB155" s="221">
        <f>PSD_S1311!CB155</f>
        <v>151351.37</v>
      </c>
      <c r="CC155" s="148" t="s">
        <v>307</v>
      </c>
      <c r="CD155" s="149" t="s">
        <v>15</v>
      </c>
      <c r="CE155" s="221">
        <v>587872.05000000016</v>
      </c>
      <c r="CF155" s="83" t="s">
        <v>307</v>
      </c>
      <c r="CG155" s="149" t="s">
        <v>15</v>
      </c>
      <c r="CH155" s="221">
        <v>453927.50999999989</v>
      </c>
      <c r="CI155" s="83" t="s">
        <v>307</v>
      </c>
      <c r="CJ155" s="149" t="s">
        <v>15</v>
      </c>
      <c r="CK155" s="221">
        <v>601826.15471790009</v>
      </c>
      <c r="CL155" s="83" t="s">
        <v>307</v>
      </c>
      <c r="CM155" s="149" t="s">
        <v>15</v>
      </c>
      <c r="CN155" s="221">
        <v>439973.40528209996</v>
      </c>
      <c r="CO155" s="83" t="s">
        <v>307</v>
      </c>
      <c r="CP155" s="149" t="s">
        <v>15</v>
      </c>
      <c r="CQ155" s="221">
        <f>PSD_S1311!CQ155</f>
        <v>691079.52</v>
      </c>
      <c r="CR155" s="83" t="s">
        <v>307</v>
      </c>
      <c r="CS155" s="84" t="s">
        <v>15</v>
      </c>
    </row>
    <row r="156" spans="1:97" ht="12" customHeight="1" x14ac:dyDescent="0.2">
      <c r="A156" s="81" t="s">
        <v>472</v>
      </c>
      <c r="B156" s="225">
        <f>IF(OR(
     ISBLANK(K156),K156="NaN",
     ISBLANK(H156),H156="NaN"),
  "NaN", SUM(E156,K156,H156)
)</f>
        <v>98307.199999999983</v>
      </c>
      <c r="C156" s="83" t="s">
        <v>307</v>
      </c>
      <c r="D156" s="149" t="str">
        <f>IF(ISBLANK(B156),"","F")</f>
        <v>F</v>
      </c>
      <c r="E156" s="225">
        <v>58319.7</v>
      </c>
      <c r="F156" s="89" t="s">
        <v>307</v>
      </c>
      <c r="G156" s="149" t="str">
        <f>IF(ISBLANK(E156),"","F")</f>
        <v>F</v>
      </c>
      <c r="H156" s="225">
        <v>29781.1</v>
      </c>
      <c r="I156" s="89" t="s">
        <v>307</v>
      </c>
      <c r="J156" s="149" t="str">
        <f>IF(ISBLANK(H156),"","F")</f>
        <v>F</v>
      </c>
      <c r="K156" s="225">
        <v>10206.4</v>
      </c>
      <c r="L156" s="89" t="s">
        <v>307</v>
      </c>
      <c r="M156" s="149" t="str">
        <f>IF(ISBLANK(K156),"","F")</f>
        <v>F</v>
      </c>
      <c r="N156" s="225" t="s">
        <v>321</v>
      </c>
      <c r="O156" s="148" t="s">
        <v>36</v>
      </c>
      <c r="P156" s="149" t="s">
        <v>15</v>
      </c>
      <c r="Q156" s="221">
        <f>PSD_S1311!Q156</f>
        <v>146866.65</v>
      </c>
      <c r="R156" s="148" t="s">
        <v>307</v>
      </c>
      <c r="S156" s="149" t="s">
        <v>15</v>
      </c>
      <c r="T156" s="225">
        <f>W156+AO156</f>
        <v>843052.8121000001</v>
      </c>
      <c r="U156" s="148" t="s">
        <v>307</v>
      </c>
      <c r="V156" s="149" t="s">
        <v>15</v>
      </c>
      <c r="W156" s="225">
        <f t="shared" si="7"/>
        <v>51438.9</v>
      </c>
      <c r="X156" s="148" t="s">
        <v>307</v>
      </c>
      <c r="Y156" s="149" t="s">
        <v>15</v>
      </c>
      <c r="Z156" s="225">
        <v>0</v>
      </c>
      <c r="AA156" s="148" t="s">
        <v>307</v>
      </c>
      <c r="AB156" s="149" t="s">
        <v>15</v>
      </c>
      <c r="AC156" s="225">
        <v>46690.9</v>
      </c>
      <c r="AD156" s="148" t="s">
        <v>307</v>
      </c>
      <c r="AE156" s="149" t="s">
        <v>15</v>
      </c>
      <c r="AF156" s="225">
        <v>4748</v>
      </c>
      <c r="AG156" s="148" t="s">
        <v>307</v>
      </c>
      <c r="AH156" s="149" t="s">
        <v>15</v>
      </c>
      <c r="AI156" s="225">
        <v>0</v>
      </c>
      <c r="AJ156" s="148" t="s">
        <v>307</v>
      </c>
      <c r="AK156" s="149" t="s">
        <v>15</v>
      </c>
      <c r="AL156" s="225" t="s">
        <v>321</v>
      </c>
      <c r="AM156" s="148" t="s">
        <v>307</v>
      </c>
      <c r="AN156" s="149" t="s">
        <v>15</v>
      </c>
      <c r="AO156" s="225">
        <f>IF(OR(
     ISBLANK(AX156),AX156="NaN",
     ISBLANK(BA156),BA156="NaN"),
  "NaN", SUM(AX156,BA156)
)</f>
        <v>791613.91210000007</v>
      </c>
      <c r="AP156" s="83" t="s">
        <v>307</v>
      </c>
      <c r="AQ156" s="149" t="str">
        <f>IF(ISBLANK(AO156),"","F")</f>
        <v>F</v>
      </c>
      <c r="AR156" s="225" t="s">
        <v>321</v>
      </c>
      <c r="AS156" s="148" t="s">
        <v>36</v>
      </c>
      <c r="AT156" s="149" t="s">
        <v>15</v>
      </c>
      <c r="AU156" s="225">
        <v>0</v>
      </c>
      <c r="AV156" s="148" t="s">
        <v>36</v>
      </c>
      <c r="AW156" s="149" t="s">
        <v>15</v>
      </c>
      <c r="AX156" s="225">
        <v>703026.94323200011</v>
      </c>
      <c r="AY156" s="83" t="s">
        <v>307</v>
      </c>
      <c r="AZ156" s="149" t="str">
        <f>IF(ISBLANK(AX156),"","F")</f>
        <v>F</v>
      </c>
      <c r="BA156" s="225">
        <v>88586.968867999996</v>
      </c>
      <c r="BB156" s="83" t="s">
        <v>307</v>
      </c>
      <c r="BC156" s="149" t="str">
        <f>IF(ISBLANK(BA156),"","F")</f>
        <v>F</v>
      </c>
      <c r="BD156" s="225">
        <f>PSD_S1311!BD156</f>
        <v>519.04</v>
      </c>
      <c r="BE156" s="148" t="s">
        <v>307</v>
      </c>
      <c r="BF156" s="149" t="s">
        <v>15</v>
      </c>
      <c r="BG156" s="225" t="s">
        <v>321</v>
      </c>
      <c r="BH156" s="148" t="s">
        <v>36</v>
      </c>
      <c r="BI156" s="149" t="s">
        <v>15</v>
      </c>
      <c r="BJ156" s="225">
        <f t="shared" si="3"/>
        <v>941360.01210000005</v>
      </c>
      <c r="BK156" s="83" t="s">
        <v>307</v>
      </c>
      <c r="BL156" s="149" t="str">
        <f>IF(ISBLANK(BJ156),"","F")</f>
        <v>F</v>
      </c>
      <c r="BM156" s="225">
        <v>0</v>
      </c>
      <c r="BN156" s="148" t="s">
        <v>307</v>
      </c>
      <c r="BO156" s="149" t="s">
        <v>15</v>
      </c>
      <c r="BP156" s="225">
        <f t="shared" si="4"/>
        <v>58319.7</v>
      </c>
      <c r="BQ156" s="83" t="s">
        <v>307</v>
      </c>
      <c r="BR156" s="149" t="str">
        <f>IF(ISBLANK(BP156),"","F")</f>
        <v>F</v>
      </c>
      <c r="BS156" s="225">
        <f>H156+AC156+AX156</f>
        <v>779498.94323200011</v>
      </c>
      <c r="BT156" s="83" t="s">
        <v>307</v>
      </c>
      <c r="BU156" s="149" t="str">
        <f>IF(ISBLANK(BS156),"","F")</f>
        <v>F</v>
      </c>
      <c r="BV156" s="225">
        <f t="shared" si="8"/>
        <v>103541.36886799999</v>
      </c>
      <c r="BW156" s="83" t="s">
        <v>307</v>
      </c>
      <c r="BX156" s="149" t="str">
        <f>IF(ISBLANK(BV156),"","F")</f>
        <v>F</v>
      </c>
      <c r="BY156" s="225">
        <f>PSD_S1311!BY156</f>
        <v>519.04</v>
      </c>
      <c r="BZ156" s="148" t="s">
        <v>307</v>
      </c>
      <c r="CA156" s="149" t="s">
        <v>15</v>
      </c>
      <c r="CB156" s="221">
        <f>PSD_S1311!CB156</f>
        <v>146866.65</v>
      </c>
      <c r="CC156" s="148" t="s">
        <v>307</v>
      </c>
      <c r="CD156" s="149" t="s">
        <v>15</v>
      </c>
      <c r="CE156" s="221">
        <v>610040.85000000009</v>
      </c>
      <c r="CF156" s="83" t="s">
        <v>307</v>
      </c>
      <c r="CG156" s="149" t="s">
        <v>15</v>
      </c>
      <c r="CH156" s="221">
        <v>478776.58000000007</v>
      </c>
      <c r="CI156" s="83" t="s">
        <v>307</v>
      </c>
      <c r="CJ156" s="149" t="s">
        <v>15</v>
      </c>
      <c r="CK156" s="221">
        <v>620004.06050224009</v>
      </c>
      <c r="CL156" s="83" t="s">
        <v>307</v>
      </c>
      <c r="CM156" s="149" t="s">
        <v>15</v>
      </c>
      <c r="CN156" s="221">
        <v>468813.36949776008</v>
      </c>
      <c r="CO156" s="83" t="s">
        <v>307</v>
      </c>
      <c r="CP156" s="149" t="str">
        <f>IF(ISBLANK(CN156),"","F")</f>
        <v>F</v>
      </c>
      <c r="CQ156" s="221">
        <f>PSD_S1311!CQ156</f>
        <v>757386.03</v>
      </c>
      <c r="CR156" s="83" t="s">
        <v>307</v>
      </c>
      <c r="CS156" s="84" t="s">
        <v>15</v>
      </c>
    </row>
    <row r="157" spans="1:97" ht="12" customHeight="1" x14ac:dyDescent="0.2">
      <c r="A157" s="81" t="s">
        <v>474</v>
      </c>
      <c r="B157" s="225">
        <f>IF(OR(
     ISBLANK(K157),K157="NaN",
     ISBLANK(H157),H157="NaN"),
  "NaN", SUM(E157,K157,H157)
)</f>
        <v>119044.90000000001</v>
      </c>
      <c r="C157" s="83" t="s">
        <v>307</v>
      </c>
      <c r="D157" s="149" t="s">
        <v>15</v>
      </c>
      <c r="E157" s="225">
        <v>58176.4</v>
      </c>
      <c r="F157" s="89" t="s">
        <v>307</v>
      </c>
      <c r="G157" s="149" t="s">
        <v>15</v>
      </c>
      <c r="H157" s="225">
        <v>30532.799999999999</v>
      </c>
      <c r="I157" s="89" t="s">
        <v>307</v>
      </c>
      <c r="J157" s="149" t="s">
        <v>15</v>
      </c>
      <c r="K157" s="225">
        <v>30335.7</v>
      </c>
      <c r="L157" s="89" t="s">
        <v>307</v>
      </c>
      <c r="M157" s="149" t="s">
        <v>15</v>
      </c>
      <c r="N157" s="225" t="s">
        <v>321</v>
      </c>
      <c r="O157" s="148" t="s">
        <v>36</v>
      </c>
      <c r="P157" s="149" t="s">
        <v>15</v>
      </c>
      <c r="Q157" s="221">
        <f>PSD_S1311!Q157</f>
        <v>145092.18</v>
      </c>
      <c r="R157" s="148" t="s">
        <v>307</v>
      </c>
      <c r="S157" s="149" t="s">
        <v>15</v>
      </c>
      <c r="T157" s="225">
        <f>W157+AO157</f>
        <v>865743.27346639999</v>
      </c>
      <c r="U157" s="148" t="s">
        <v>307</v>
      </c>
      <c r="V157" s="149" t="s">
        <v>15</v>
      </c>
      <c r="W157" s="225">
        <f t="shared" si="7"/>
        <v>54237.3</v>
      </c>
      <c r="X157" s="148" t="s">
        <v>307</v>
      </c>
      <c r="Y157" s="149" t="s">
        <v>15</v>
      </c>
      <c r="Z157" s="225">
        <v>0</v>
      </c>
      <c r="AA157" s="148" t="s">
        <v>307</v>
      </c>
      <c r="AB157" s="149" t="s">
        <v>15</v>
      </c>
      <c r="AC157" s="225">
        <v>50804</v>
      </c>
      <c r="AD157" s="148" t="s">
        <v>307</v>
      </c>
      <c r="AE157" s="149" t="s">
        <v>15</v>
      </c>
      <c r="AF157" s="225">
        <v>3433.3</v>
      </c>
      <c r="AG157" s="148" t="s">
        <v>307</v>
      </c>
      <c r="AH157" s="149" t="s">
        <v>15</v>
      </c>
      <c r="AI157" s="225">
        <v>0</v>
      </c>
      <c r="AJ157" s="148" t="s">
        <v>307</v>
      </c>
      <c r="AK157" s="149" t="s">
        <v>15</v>
      </c>
      <c r="AL157" s="225" t="s">
        <v>321</v>
      </c>
      <c r="AM157" s="148" t="s">
        <v>307</v>
      </c>
      <c r="AN157" s="149" t="s">
        <v>15</v>
      </c>
      <c r="AO157" s="225">
        <f>IF(OR(
     ISBLANK(AX157),AX157="NaN",
     ISBLANK(BA157),BA157="NaN"),
  "NaN", SUM(AX157,BA157)
)</f>
        <v>811505.97346639994</v>
      </c>
      <c r="AP157" s="83" t="s">
        <v>307</v>
      </c>
      <c r="AQ157" s="149" t="s">
        <v>15</v>
      </c>
      <c r="AR157" s="225" t="s">
        <v>321</v>
      </c>
      <c r="AS157" s="148" t="s">
        <v>307</v>
      </c>
      <c r="AT157" s="149" t="s">
        <v>15</v>
      </c>
      <c r="AU157" s="225">
        <v>0</v>
      </c>
      <c r="AV157" s="148" t="s">
        <v>36</v>
      </c>
      <c r="AW157" s="149" t="s">
        <v>15</v>
      </c>
      <c r="AX157" s="225">
        <v>709630.39133199991</v>
      </c>
      <c r="AY157" s="83" t="s">
        <v>307</v>
      </c>
      <c r="AZ157" s="149" t="s">
        <v>15</v>
      </c>
      <c r="BA157" s="225">
        <v>101875.58213440001</v>
      </c>
      <c r="BB157" s="83" t="s">
        <v>307</v>
      </c>
      <c r="BC157" s="149" t="s">
        <v>15</v>
      </c>
      <c r="BD157" s="225">
        <f>PSD_S1311!BD157</f>
        <v>228.84</v>
      </c>
      <c r="BE157" s="148" t="s">
        <v>307</v>
      </c>
      <c r="BF157" s="149" t="s">
        <v>15</v>
      </c>
      <c r="BG157" s="225" t="s">
        <v>321</v>
      </c>
      <c r="BH157" s="148" t="s">
        <v>36</v>
      </c>
      <c r="BI157" s="149" t="s">
        <v>15</v>
      </c>
      <c r="BJ157" s="225">
        <f t="shared" si="3"/>
        <v>984788.17346640001</v>
      </c>
      <c r="BK157" s="83" t="s">
        <v>307</v>
      </c>
      <c r="BL157" s="149" t="s">
        <v>15</v>
      </c>
      <c r="BM157" s="225">
        <v>0</v>
      </c>
      <c r="BN157" s="148" t="s">
        <v>307</v>
      </c>
      <c r="BO157" s="149" t="s">
        <v>15</v>
      </c>
      <c r="BP157" s="225">
        <f t="shared" si="4"/>
        <v>58176.4</v>
      </c>
      <c r="BQ157" s="83" t="s">
        <v>307</v>
      </c>
      <c r="BR157" s="149" t="s">
        <v>15</v>
      </c>
      <c r="BS157" s="225">
        <f>H157+AC157+AX157</f>
        <v>790967.19133199996</v>
      </c>
      <c r="BT157" s="83" t="s">
        <v>307</v>
      </c>
      <c r="BU157" s="149" t="s">
        <v>15</v>
      </c>
      <c r="BV157" s="225">
        <f t="shared" si="8"/>
        <v>135644.58213440003</v>
      </c>
      <c r="BW157" s="83" t="s">
        <v>307</v>
      </c>
      <c r="BX157" s="149" t="s">
        <v>15</v>
      </c>
      <c r="BY157" s="225">
        <f>PSD_S1311!BY157</f>
        <v>228.84</v>
      </c>
      <c r="BZ157" s="148" t="s">
        <v>307</v>
      </c>
      <c r="CA157" s="149" t="s">
        <v>15</v>
      </c>
      <c r="CB157" s="221">
        <f>PSD_S1311!CB157</f>
        <v>145092.18</v>
      </c>
      <c r="CC157" s="148" t="s">
        <v>307</v>
      </c>
      <c r="CD157" s="149" t="s">
        <v>15</v>
      </c>
      <c r="CE157" s="221">
        <v>636415.58000000007</v>
      </c>
      <c r="CF157" s="83" t="s">
        <v>307</v>
      </c>
      <c r="CG157" s="149" t="s">
        <v>15</v>
      </c>
      <c r="CH157" s="221">
        <v>490978.00999999978</v>
      </c>
      <c r="CI157" s="83" t="s">
        <v>307</v>
      </c>
      <c r="CJ157" s="149" t="s">
        <v>15</v>
      </c>
      <c r="CK157" s="221">
        <v>654669.51109719987</v>
      </c>
      <c r="CL157" s="83" t="s">
        <v>307</v>
      </c>
      <c r="CM157" s="149" t="s">
        <v>15</v>
      </c>
      <c r="CN157" s="221">
        <v>472724.07890279999</v>
      </c>
      <c r="CO157" s="83" t="s">
        <v>307</v>
      </c>
      <c r="CP157" s="149" t="s">
        <v>15</v>
      </c>
      <c r="CQ157" s="221">
        <f>PSD_S1311!CQ157</f>
        <v>748927.51</v>
      </c>
      <c r="CR157" s="83" t="s">
        <v>307</v>
      </c>
      <c r="CS157" s="84" t="s">
        <v>15</v>
      </c>
    </row>
    <row r="158" spans="1:97" ht="12" customHeight="1" x14ac:dyDescent="0.2">
      <c r="A158" s="81" t="s">
        <v>476</v>
      </c>
      <c r="B158" s="225">
        <f>IF(OR(
     ISBLANK(K158),K158="NaN",
     ISBLANK(H158),H158="NaN"),
  "NaN", SUM(E158,K158,H158)
)</f>
        <v>123549.40000000001</v>
      </c>
      <c r="C158" s="83" t="s">
        <v>307</v>
      </c>
      <c r="D158" s="149" t="s">
        <v>15</v>
      </c>
      <c r="E158" s="225">
        <v>65138</v>
      </c>
      <c r="F158" s="89" t="s">
        <v>307</v>
      </c>
      <c r="G158" s="149" t="s">
        <v>15</v>
      </c>
      <c r="H158" s="225">
        <v>28677.8</v>
      </c>
      <c r="I158" s="89" t="s">
        <v>307</v>
      </c>
      <c r="J158" s="149" t="s">
        <v>15</v>
      </c>
      <c r="K158" s="225">
        <v>29733.599999999999</v>
      </c>
      <c r="L158" s="89" t="s">
        <v>307</v>
      </c>
      <c r="M158" s="149" t="s">
        <v>15</v>
      </c>
      <c r="N158" s="225" t="s">
        <v>321</v>
      </c>
      <c r="O158" s="148" t="s">
        <v>36</v>
      </c>
      <c r="P158" s="149" t="s">
        <v>15</v>
      </c>
      <c r="Q158" s="221">
        <f>PSD_S1311!Q158</f>
        <v>142942.75</v>
      </c>
      <c r="R158" s="148" t="s">
        <v>307</v>
      </c>
      <c r="S158" s="149" t="s">
        <v>15</v>
      </c>
      <c r="T158" s="225">
        <f t="shared" ref="T158:T159" si="9">W158+AO158</f>
        <v>905029.6399999999</v>
      </c>
      <c r="U158" s="148" t="s">
        <v>307</v>
      </c>
      <c r="V158" s="149" t="s">
        <v>15</v>
      </c>
      <c r="W158" s="225">
        <f t="shared" si="7"/>
        <v>62463.94</v>
      </c>
      <c r="X158" s="148" t="s">
        <v>307</v>
      </c>
      <c r="Y158" s="149" t="s">
        <v>15</v>
      </c>
      <c r="Z158" s="225">
        <v>0</v>
      </c>
      <c r="AA158" s="148" t="s">
        <v>307</v>
      </c>
      <c r="AB158" s="149" t="s">
        <v>15</v>
      </c>
      <c r="AC158" s="225">
        <v>59852.9</v>
      </c>
      <c r="AD158" s="148" t="s">
        <v>307</v>
      </c>
      <c r="AE158" s="149" t="s">
        <v>15</v>
      </c>
      <c r="AF158" s="225">
        <v>2611.04</v>
      </c>
      <c r="AG158" s="148" t="s">
        <v>307</v>
      </c>
      <c r="AH158" s="149" t="s">
        <v>15</v>
      </c>
      <c r="AI158" s="225">
        <v>0</v>
      </c>
      <c r="AJ158" s="148" t="s">
        <v>307</v>
      </c>
      <c r="AK158" s="149" t="s">
        <v>15</v>
      </c>
      <c r="AL158" s="225" t="s">
        <v>321</v>
      </c>
      <c r="AM158" s="148" t="s">
        <v>307</v>
      </c>
      <c r="AN158" s="149" t="s">
        <v>15</v>
      </c>
      <c r="AO158" s="225">
        <f t="shared" ref="AO158:AO159" si="10">IF(OR(
     ISBLANK(AX158),AX158="NaN",
     ISBLANK(BA158),BA158="NaN"),
  "NaN", SUM(AX158,BA158)
)</f>
        <v>842565.7</v>
      </c>
      <c r="AP158" s="83" t="s">
        <v>307</v>
      </c>
      <c r="AQ158" s="149" t="s">
        <v>15</v>
      </c>
      <c r="AR158" s="225" t="s">
        <v>321</v>
      </c>
      <c r="AS158" s="148" t="s">
        <v>307</v>
      </c>
      <c r="AT158" s="149" t="s">
        <v>15</v>
      </c>
      <c r="AU158" s="225">
        <v>0</v>
      </c>
      <c r="AV158" s="148" t="s">
        <v>36</v>
      </c>
      <c r="AW158" s="149" t="s">
        <v>15</v>
      </c>
      <c r="AX158" s="225">
        <v>734390.2</v>
      </c>
      <c r="AY158" s="83" t="s">
        <v>307</v>
      </c>
      <c r="AZ158" s="149" t="s">
        <v>15</v>
      </c>
      <c r="BA158" s="225">
        <v>108175.5</v>
      </c>
      <c r="BB158" s="83" t="s">
        <v>307</v>
      </c>
      <c r="BC158" s="149" t="s">
        <v>15</v>
      </c>
      <c r="BD158" s="225">
        <f>PSD_S1311!BD158</f>
        <v>171.54</v>
      </c>
      <c r="BE158" s="148" t="s">
        <v>307</v>
      </c>
      <c r="BF158" s="149" t="s">
        <v>15</v>
      </c>
      <c r="BG158" s="225" t="s">
        <v>321</v>
      </c>
      <c r="BH158" s="148" t="s">
        <v>36</v>
      </c>
      <c r="BI158" s="149" t="s">
        <v>15</v>
      </c>
      <c r="BJ158" s="225">
        <f t="shared" si="3"/>
        <v>1028579.0399999999</v>
      </c>
      <c r="BK158" s="83" t="s">
        <v>307</v>
      </c>
      <c r="BL158" s="149" t="s">
        <v>15</v>
      </c>
      <c r="BM158" s="225">
        <v>0</v>
      </c>
      <c r="BN158" s="148" t="s">
        <v>307</v>
      </c>
      <c r="BO158" s="149" t="s">
        <v>15</v>
      </c>
      <c r="BP158" s="225">
        <f t="shared" si="4"/>
        <v>65138</v>
      </c>
      <c r="BQ158" s="83" t="s">
        <v>307</v>
      </c>
      <c r="BR158" s="149" t="s">
        <v>15</v>
      </c>
      <c r="BS158" s="225">
        <f>H158+AC158+AX158</f>
        <v>822920.89999999991</v>
      </c>
      <c r="BT158" s="83" t="s">
        <v>307</v>
      </c>
      <c r="BU158" s="149" t="s">
        <v>15</v>
      </c>
      <c r="BV158" s="225">
        <f t="shared" si="8"/>
        <v>140520.14000000001</v>
      </c>
      <c r="BW158" s="83" t="s">
        <v>307</v>
      </c>
      <c r="BX158" s="149" t="s">
        <v>15</v>
      </c>
      <c r="BY158" s="225">
        <f>PSD_S1311!BY158</f>
        <v>171.54</v>
      </c>
      <c r="BZ158" s="148" t="s">
        <v>307</v>
      </c>
      <c r="CA158" s="149" t="s">
        <v>15</v>
      </c>
      <c r="CB158" s="221">
        <f>PSD_S1311!CB158</f>
        <v>142942.75</v>
      </c>
      <c r="CC158" s="148" t="s">
        <v>307</v>
      </c>
      <c r="CD158" s="149" t="s">
        <v>15</v>
      </c>
      <c r="CE158" s="221">
        <v>656836.19999999995</v>
      </c>
      <c r="CF158" s="83" t="s">
        <v>307</v>
      </c>
      <c r="CG158" s="149" t="s">
        <v>15</v>
      </c>
      <c r="CH158" s="221">
        <v>513639.2</v>
      </c>
      <c r="CI158" s="83" t="s">
        <v>307</v>
      </c>
      <c r="CJ158" s="149" t="s">
        <v>15</v>
      </c>
      <c r="CK158" s="221">
        <v>681610.4</v>
      </c>
      <c r="CL158" s="83" t="s">
        <v>307</v>
      </c>
      <c r="CM158" s="149" t="s">
        <v>15</v>
      </c>
      <c r="CN158" s="221">
        <v>488865</v>
      </c>
      <c r="CO158" s="83" t="s">
        <v>307</v>
      </c>
      <c r="CP158" s="149" t="s">
        <v>15</v>
      </c>
      <c r="CQ158" s="221">
        <f>PSD_S1311!CQ158</f>
        <v>777868.92</v>
      </c>
      <c r="CR158" s="83" t="s">
        <v>307</v>
      </c>
      <c r="CS158" s="84" t="s">
        <v>15</v>
      </c>
    </row>
    <row r="159" spans="1:97" ht="12" customHeight="1" x14ac:dyDescent="0.2">
      <c r="A159" s="81" t="s">
        <v>478</v>
      </c>
      <c r="B159" s="225">
        <f>IF(OR(
     ISBLANK(K159),K159="NaN",
     ISBLANK(H159),H159="NaN"),
  "NaN", SUM(E159,K159,H159)
)</f>
        <v>112077.14</v>
      </c>
      <c r="C159" s="83" t="s">
        <v>307</v>
      </c>
      <c r="D159" s="149" t="s">
        <v>15</v>
      </c>
      <c r="E159" s="225">
        <v>67952.94</v>
      </c>
      <c r="F159" s="89" t="s">
        <v>307</v>
      </c>
      <c r="G159" s="149" t="s">
        <v>15</v>
      </c>
      <c r="H159" s="225">
        <v>27453.8</v>
      </c>
      <c r="I159" s="89" t="s">
        <v>307</v>
      </c>
      <c r="J159" s="149" t="s">
        <v>15</v>
      </c>
      <c r="K159" s="225">
        <v>16670.400000000001</v>
      </c>
      <c r="L159" s="89" t="s">
        <v>307</v>
      </c>
      <c r="M159" s="149" t="s">
        <v>15</v>
      </c>
      <c r="N159" s="225" t="s">
        <v>321</v>
      </c>
      <c r="O159" s="148" t="s">
        <v>36</v>
      </c>
      <c r="P159" s="149" t="s">
        <v>15</v>
      </c>
      <c r="Q159" s="221">
        <f>PSD_S1311!Q159</f>
        <v>146463.04000000001</v>
      </c>
      <c r="R159" s="148" t="s">
        <v>307</v>
      </c>
      <c r="S159" s="149" t="s">
        <v>15</v>
      </c>
      <c r="T159" s="225">
        <f t="shared" si="9"/>
        <v>959049.99999999988</v>
      </c>
      <c r="U159" s="148" t="s">
        <v>307</v>
      </c>
      <c r="V159" s="149" t="s">
        <v>15</v>
      </c>
      <c r="W159" s="225">
        <f t="shared" si="7"/>
        <v>89113.849263199998</v>
      </c>
      <c r="X159" s="148" t="s">
        <v>307</v>
      </c>
      <c r="Y159" s="149" t="s">
        <v>15</v>
      </c>
      <c r="Z159" s="225">
        <v>0</v>
      </c>
      <c r="AA159" s="148" t="s">
        <v>307</v>
      </c>
      <c r="AB159" s="149" t="s">
        <v>15</v>
      </c>
      <c r="AC159" s="225">
        <v>84255.996330499998</v>
      </c>
      <c r="AD159" s="148" t="s">
        <v>307</v>
      </c>
      <c r="AE159" s="149" t="s">
        <v>15</v>
      </c>
      <c r="AF159" s="225">
        <v>4857.8529326999997</v>
      </c>
      <c r="AG159" s="148" t="s">
        <v>307</v>
      </c>
      <c r="AH159" s="149" t="s">
        <v>15</v>
      </c>
      <c r="AI159" s="225">
        <v>0</v>
      </c>
      <c r="AJ159" s="148" t="s">
        <v>307</v>
      </c>
      <c r="AK159" s="149" t="s">
        <v>15</v>
      </c>
      <c r="AL159" s="225" t="s">
        <v>321</v>
      </c>
      <c r="AM159" s="148" t="s">
        <v>307</v>
      </c>
      <c r="AN159" s="149" t="s">
        <v>15</v>
      </c>
      <c r="AO159" s="225">
        <f t="shared" si="10"/>
        <v>869936.15073679993</v>
      </c>
      <c r="AP159" s="83" t="s">
        <v>307</v>
      </c>
      <c r="AQ159" s="149" t="s">
        <v>15</v>
      </c>
      <c r="AR159" s="225" t="s">
        <v>321</v>
      </c>
      <c r="AS159" s="148" t="s">
        <v>307</v>
      </c>
      <c r="AT159" s="149" t="s">
        <v>15</v>
      </c>
      <c r="AU159" s="225">
        <v>0</v>
      </c>
      <c r="AV159" s="148" t="s">
        <v>36</v>
      </c>
      <c r="AW159" s="149" t="s">
        <v>15</v>
      </c>
      <c r="AX159" s="225">
        <v>751527.90366949991</v>
      </c>
      <c r="AY159" s="83" t="s">
        <v>307</v>
      </c>
      <c r="AZ159" s="149" t="s">
        <v>15</v>
      </c>
      <c r="BA159" s="225">
        <v>118408.24706729999</v>
      </c>
      <c r="BB159" s="83" t="s">
        <v>307</v>
      </c>
      <c r="BC159" s="149" t="s">
        <v>15</v>
      </c>
      <c r="BD159" s="225">
        <f>PSD_S1311!BD159</f>
        <v>171.57</v>
      </c>
      <c r="BE159" s="148" t="s">
        <v>307</v>
      </c>
      <c r="BF159" s="149" t="s">
        <v>15</v>
      </c>
      <c r="BG159" s="225" t="s">
        <v>321</v>
      </c>
      <c r="BH159" s="148" t="s">
        <v>36</v>
      </c>
      <c r="BI159" s="149" t="s">
        <v>15</v>
      </c>
      <c r="BJ159" s="225">
        <f t="shared" si="3"/>
        <v>1071127.1399999999</v>
      </c>
      <c r="BK159" s="83" t="s">
        <v>307</v>
      </c>
      <c r="BL159" s="149" t="s">
        <v>15</v>
      </c>
      <c r="BM159" s="225">
        <v>0</v>
      </c>
      <c r="BN159" s="148" t="s">
        <v>307</v>
      </c>
      <c r="BO159" s="149" t="s">
        <v>15</v>
      </c>
      <c r="BP159" s="225">
        <f t="shared" si="4"/>
        <v>67952.94</v>
      </c>
      <c r="BQ159" s="83" t="s">
        <v>307</v>
      </c>
      <c r="BR159" s="149" t="s">
        <v>15</v>
      </c>
      <c r="BS159" s="225">
        <f>H159+AC159+AX159</f>
        <v>863237.7</v>
      </c>
      <c r="BT159" s="83" t="s">
        <v>307</v>
      </c>
      <c r="BU159" s="149" t="s">
        <v>15</v>
      </c>
      <c r="BV159" s="225">
        <f t="shared" si="8"/>
        <v>139936.5</v>
      </c>
      <c r="BW159" s="83" t="s">
        <v>307</v>
      </c>
      <c r="BX159" s="149" t="s">
        <v>15</v>
      </c>
      <c r="BY159" s="225">
        <f>PSD_S1311!BY159</f>
        <v>171.57</v>
      </c>
      <c r="BZ159" s="148" t="s">
        <v>307</v>
      </c>
      <c r="CA159" s="149" t="s">
        <v>15</v>
      </c>
      <c r="CB159" s="221">
        <f>PSD_S1311!CB159</f>
        <v>146463.04000000001</v>
      </c>
      <c r="CC159" s="148" t="s">
        <v>307</v>
      </c>
      <c r="CD159" s="149" t="s">
        <v>15</v>
      </c>
      <c r="CE159" s="221">
        <v>668390.15</v>
      </c>
      <c r="CF159" s="83" t="s">
        <v>307</v>
      </c>
      <c r="CG159" s="149" t="s">
        <v>15</v>
      </c>
      <c r="CH159" s="221">
        <v>549371.6</v>
      </c>
      <c r="CI159" s="83" t="s">
        <v>307</v>
      </c>
      <c r="CJ159" s="149" t="s">
        <v>15</v>
      </c>
      <c r="CK159" s="221">
        <v>706114.35</v>
      </c>
      <c r="CL159" s="83" t="s">
        <v>307</v>
      </c>
      <c r="CM159" s="149" t="s">
        <v>15</v>
      </c>
      <c r="CN159" s="221">
        <v>511647.4</v>
      </c>
      <c r="CO159" s="83" t="s">
        <v>307</v>
      </c>
      <c r="CP159" s="149" t="s">
        <v>15</v>
      </c>
      <c r="CQ159" s="221">
        <f>PSD_S1311!CQ159</f>
        <v>824032.87</v>
      </c>
      <c r="CR159" s="83" t="s">
        <v>307</v>
      </c>
      <c r="CS159" s="84" t="s">
        <v>15</v>
      </c>
    </row>
    <row r="160" spans="1:97" ht="12" customHeight="1" x14ac:dyDescent="0.2">
      <c r="A160" s="80"/>
      <c r="B160" s="160"/>
      <c r="C160" s="161"/>
      <c r="D160" s="149"/>
      <c r="E160" s="160"/>
      <c r="F160" s="161"/>
      <c r="G160" s="149"/>
      <c r="H160" s="158"/>
      <c r="I160" s="161"/>
      <c r="J160" s="149"/>
      <c r="K160" s="158"/>
      <c r="L160" s="161"/>
      <c r="M160" s="149"/>
      <c r="N160" s="158"/>
      <c r="O160" s="161"/>
      <c r="P160" s="149"/>
      <c r="Q160" s="158"/>
      <c r="R160" s="161"/>
      <c r="S160" s="149"/>
      <c r="T160" s="158"/>
      <c r="U160" s="161"/>
      <c r="V160" s="149"/>
      <c r="W160" s="158"/>
      <c r="X160" s="161"/>
      <c r="Y160" s="149"/>
      <c r="Z160" s="158"/>
      <c r="AA160" s="161"/>
      <c r="AB160" s="149"/>
      <c r="AC160" s="158"/>
      <c r="AD160" s="161"/>
      <c r="AE160" s="149"/>
      <c r="AF160" s="158"/>
      <c r="AG160" s="161"/>
      <c r="AH160" s="149"/>
      <c r="AI160" s="158"/>
      <c r="AJ160" s="161"/>
      <c r="AK160" s="149"/>
      <c r="AL160" s="158"/>
      <c r="AM160" s="161"/>
      <c r="AN160" s="149"/>
      <c r="AO160" s="160"/>
      <c r="AP160" s="161"/>
      <c r="AQ160" s="149"/>
      <c r="AR160" s="158"/>
      <c r="AS160" s="161"/>
      <c r="AT160" s="149"/>
      <c r="AU160" s="158"/>
      <c r="AV160" s="161"/>
      <c r="AW160" s="149"/>
      <c r="AX160" s="158"/>
      <c r="AY160" s="161"/>
      <c r="AZ160" s="149"/>
      <c r="BA160" s="158"/>
      <c r="BB160" s="161"/>
      <c r="BC160" s="149"/>
      <c r="BD160" s="160"/>
      <c r="BE160" s="161"/>
      <c r="BF160" s="149"/>
      <c r="BG160" s="158"/>
      <c r="BH160" s="161"/>
      <c r="BI160" s="149"/>
      <c r="BJ160" s="158"/>
      <c r="BK160" s="161"/>
      <c r="BL160" s="149"/>
      <c r="BM160" s="158"/>
      <c r="BN160" s="161"/>
      <c r="BO160" s="149"/>
      <c r="BP160" s="158"/>
      <c r="BQ160" s="161"/>
      <c r="BR160" s="149"/>
      <c r="BS160" s="158"/>
      <c r="BT160" s="161"/>
      <c r="BU160" s="149"/>
      <c r="BV160" s="158"/>
      <c r="BW160" s="161"/>
      <c r="BX160" s="149"/>
      <c r="BY160" s="158"/>
      <c r="BZ160" s="161"/>
      <c r="CA160" s="149"/>
      <c r="CB160" s="158"/>
      <c r="CC160" s="161"/>
      <c r="CD160" s="149"/>
      <c r="CE160" s="158"/>
      <c r="CF160" s="161"/>
      <c r="CG160" s="149"/>
      <c r="CH160" s="158"/>
      <c r="CI160" s="161"/>
      <c r="CJ160" s="149"/>
      <c r="CK160" s="158"/>
      <c r="CL160" s="161"/>
      <c r="CM160" s="149"/>
      <c r="CN160" s="158"/>
      <c r="CO160" s="161"/>
      <c r="CP160" s="149"/>
      <c r="CQ160" s="158"/>
      <c r="CR160" s="89"/>
      <c r="CS160" s="84"/>
    </row>
    <row r="161" spans="1:97" ht="12" customHeight="1" x14ac:dyDescent="0.2">
      <c r="A161" s="80"/>
      <c r="B161" s="160"/>
      <c r="C161" s="161"/>
      <c r="D161" s="149"/>
      <c r="E161" s="160"/>
      <c r="F161" s="161"/>
      <c r="G161" s="149"/>
      <c r="H161" s="158"/>
      <c r="I161" s="161"/>
      <c r="J161" s="149"/>
      <c r="K161" s="158"/>
      <c r="L161" s="161"/>
      <c r="M161" s="149"/>
      <c r="N161" s="158"/>
      <c r="O161" s="161"/>
      <c r="P161" s="149"/>
      <c r="Q161" s="158"/>
      <c r="R161" s="161"/>
      <c r="S161" s="149"/>
      <c r="T161" s="158"/>
      <c r="U161" s="161"/>
      <c r="V161" s="149"/>
      <c r="W161" s="158"/>
      <c r="X161" s="161"/>
      <c r="Y161" s="149"/>
      <c r="Z161" s="158"/>
      <c r="AA161" s="161"/>
      <c r="AB161" s="149"/>
      <c r="AC161" s="158"/>
      <c r="AD161" s="161"/>
      <c r="AE161" s="149"/>
      <c r="AF161" s="158"/>
      <c r="AG161" s="161"/>
      <c r="AH161" s="149"/>
      <c r="AI161" s="158"/>
      <c r="AJ161" s="161"/>
      <c r="AK161" s="149"/>
      <c r="AL161" s="158"/>
      <c r="AM161" s="161"/>
      <c r="AN161" s="149"/>
      <c r="AO161" s="160"/>
      <c r="AP161" s="161"/>
      <c r="AQ161" s="149"/>
      <c r="AR161" s="158"/>
      <c r="AS161" s="161"/>
      <c r="AT161" s="149"/>
      <c r="AU161" s="158"/>
      <c r="AV161" s="161"/>
      <c r="AW161" s="149"/>
      <c r="AX161" s="158"/>
      <c r="AY161" s="161"/>
      <c r="AZ161" s="149"/>
      <c r="BA161" s="158"/>
      <c r="BB161" s="161"/>
      <c r="BC161" s="149"/>
      <c r="BD161" s="160"/>
      <c r="BE161" s="161"/>
      <c r="BF161" s="149"/>
      <c r="BG161" s="158"/>
      <c r="BH161" s="161"/>
      <c r="BI161" s="149"/>
      <c r="BJ161" s="158"/>
      <c r="BK161" s="161"/>
      <c r="BL161" s="149"/>
      <c r="BM161" s="158"/>
      <c r="BN161" s="161"/>
      <c r="BO161" s="149"/>
      <c r="BP161" s="158"/>
      <c r="BQ161" s="161"/>
      <c r="BR161" s="149"/>
      <c r="BS161" s="158"/>
      <c r="BT161" s="161"/>
      <c r="BU161" s="149"/>
      <c r="BV161" s="158"/>
      <c r="BW161" s="161"/>
      <c r="BX161" s="149"/>
      <c r="BY161" s="158"/>
      <c r="BZ161" s="161"/>
      <c r="CA161" s="149"/>
      <c r="CB161" s="158"/>
      <c r="CC161" s="161"/>
      <c r="CD161" s="149"/>
      <c r="CE161" s="158"/>
      <c r="CF161" s="161"/>
      <c r="CG161" s="149"/>
      <c r="CH161" s="158"/>
      <c r="CI161" s="161"/>
      <c r="CJ161" s="149"/>
      <c r="CK161" s="158"/>
      <c r="CL161" s="161"/>
      <c r="CM161" s="149"/>
      <c r="CN161" s="158"/>
      <c r="CO161" s="161"/>
      <c r="CP161" s="149"/>
      <c r="CQ161" s="158"/>
      <c r="CR161" s="89"/>
      <c r="CS161" s="84"/>
    </row>
    <row r="162" spans="1:97" ht="12" customHeight="1" x14ac:dyDescent="0.2">
      <c r="A162" s="80"/>
      <c r="B162" s="160"/>
      <c r="C162" s="161"/>
      <c r="D162" s="149"/>
      <c r="E162" s="160"/>
      <c r="F162" s="161"/>
      <c r="G162" s="149"/>
      <c r="H162" s="158"/>
      <c r="I162" s="161"/>
      <c r="J162" s="149"/>
      <c r="K162" s="158"/>
      <c r="L162" s="161"/>
      <c r="M162" s="149"/>
      <c r="N162" s="158"/>
      <c r="O162" s="161"/>
      <c r="P162" s="149"/>
      <c r="Q162" s="158"/>
      <c r="R162" s="161"/>
      <c r="S162" s="149"/>
      <c r="T162" s="158"/>
      <c r="U162" s="161"/>
      <c r="V162" s="149"/>
      <c r="W162" s="158"/>
      <c r="X162" s="161"/>
      <c r="Y162" s="149"/>
      <c r="Z162" s="158"/>
      <c r="AA162" s="161"/>
      <c r="AB162" s="149"/>
      <c r="AC162" s="158"/>
      <c r="AD162" s="161"/>
      <c r="AE162" s="149"/>
      <c r="AF162" s="158"/>
      <c r="AG162" s="161"/>
      <c r="AH162" s="149"/>
      <c r="AI162" s="158"/>
      <c r="AJ162" s="161"/>
      <c r="AK162" s="149"/>
      <c r="AL162" s="158"/>
      <c r="AM162" s="161"/>
      <c r="AN162" s="149"/>
      <c r="AO162" s="160"/>
      <c r="AP162" s="161"/>
      <c r="AQ162" s="149"/>
      <c r="AR162" s="158"/>
      <c r="AS162" s="161"/>
      <c r="AT162" s="149"/>
      <c r="AU162" s="158"/>
      <c r="AV162" s="161"/>
      <c r="AW162" s="149"/>
      <c r="AX162" s="158"/>
      <c r="AY162" s="161"/>
      <c r="AZ162" s="149"/>
      <c r="BA162" s="158"/>
      <c r="BB162" s="161"/>
      <c r="BC162" s="149"/>
      <c r="BD162" s="160"/>
      <c r="BE162" s="161"/>
      <c r="BF162" s="149"/>
      <c r="BG162" s="158"/>
      <c r="BH162" s="161"/>
      <c r="BI162" s="149"/>
      <c r="BJ162" s="158"/>
      <c r="BK162" s="161"/>
      <c r="BL162" s="149"/>
      <c r="BM162" s="158"/>
      <c r="BN162" s="161"/>
      <c r="BO162" s="149"/>
      <c r="BP162" s="158"/>
      <c r="BQ162" s="161"/>
      <c r="BR162" s="149"/>
      <c r="BS162" s="158"/>
      <c r="BT162" s="161"/>
      <c r="BU162" s="149"/>
      <c r="BV162" s="158"/>
      <c r="BW162" s="161"/>
      <c r="BX162" s="149"/>
      <c r="BY162" s="158"/>
      <c r="BZ162" s="161"/>
      <c r="CA162" s="149"/>
      <c r="CB162" s="158"/>
      <c r="CC162" s="161"/>
      <c r="CD162" s="149"/>
      <c r="CE162" s="158"/>
      <c r="CF162" s="161"/>
      <c r="CG162" s="149"/>
      <c r="CH162" s="158"/>
      <c r="CI162" s="161"/>
      <c r="CJ162" s="149"/>
      <c r="CK162" s="158"/>
      <c r="CL162" s="161"/>
      <c r="CM162" s="149"/>
      <c r="CN162" s="158"/>
      <c r="CO162" s="161"/>
      <c r="CP162" s="149"/>
      <c r="CQ162" s="158"/>
      <c r="CR162" s="89"/>
      <c r="CS162" s="84"/>
    </row>
    <row r="163" spans="1:97" ht="12" customHeight="1" x14ac:dyDescent="0.2">
      <c r="A163" s="80"/>
      <c r="B163" s="160"/>
      <c r="C163" s="161"/>
      <c r="D163" s="149"/>
      <c r="E163" s="160"/>
      <c r="F163" s="161"/>
      <c r="G163" s="149"/>
      <c r="H163" s="158"/>
      <c r="I163" s="161"/>
      <c r="J163" s="149"/>
      <c r="K163" s="158"/>
      <c r="L163" s="161"/>
      <c r="M163" s="149"/>
      <c r="N163" s="158"/>
      <c r="O163" s="161"/>
      <c r="P163" s="149"/>
      <c r="Q163" s="158"/>
      <c r="R163" s="161"/>
      <c r="S163" s="149"/>
      <c r="T163" s="158"/>
      <c r="U163" s="161"/>
      <c r="V163" s="149"/>
      <c r="W163" s="158"/>
      <c r="X163" s="161"/>
      <c r="Y163" s="149"/>
      <c r="Z163" s="158"/>
      <c r="AA163" s="161"/>
      <c r="AB163" s="149"/>
      <c r="AC163" s="158"/>
      <c r="AD163" s="161"/>
      <c r="AE163" s="149"/>
      <c r="AF163" s="158"/>
      <c r="AG163" s="161"/>
      <c r="AH163" s="149"/>
      <c r="AI163" s="158"/>
      <c r="AJ163" s="161"/>
      <c r="AK163" s="149"/>
      <c r="AL163" s="158"/>
      <c r="AM163" s="161"/>
      <c r="AN163" s="149"/>
      <c r="AO163" s="160"/>
      <c r="AP163" s="161"/>
      <c r="AQ163" s="149"/>
      <c r="AR163" s="158"/>
      <c r="AS163" s="161"/>
      <c r="AT163" s="149"/>
      <c r="AU163" s="158"/>
      <c r="AV163" s="161"/>
      <c r="AW163" s="149"/>
      <c r="AX163" s="158"/>
      <c r="AY163" s="161"/>
      <c r="AZ163" s="149"/>
      <c r="BA163" s="158"/>
      <c r="BB163" s="161"/>
      <c r="BC163" s="149"/>
      <c r="BD163" s="160"/>
      <c r="BE163" s="161"/>
      <c r="BF163" s="149"/>
      <c r="BG163" s="158"/>
      <c r="BH163" s="161"/>
      <c r="BI163" s="149"/>
      <c r="BJ163" s="158"/>
      <c r="BK163" s="161"/>
      <c r="BL163" s="149"/>
      <c r="BM163" s="158"/>
      <c r="BN163" s="161"/>
      <c r="BO163" s="149"/>
      <c r="BP163" s="158"/>
      <c r="BQ163" s="161"/>
      <c r="BR163" s="149"/>
      <c r="BS163" s="158"/>
      <c r="BT163" s="161"/>
      <c r="BU163" s="149"/>
      <c r="BV163" s="158"/>
      <c r="BW163" s="161"/>
      <c r="BX163" s="149"/>
      <c r="BY163" s="158"/>
      <c r="BZ163" s="161"/>
      <c r="CA163" s="149"/>
      <c r="CB163" s="158"/>
      <c r="CC163" s="161"/>
      <c r="CD163" s="149"/>
      <c r="CE163" s="158"/>
      <c r="CF163" s="161"/>
      <c r="CG163" s="149"/>
      <c r="CH163" s="158"/>
      <c r="CI163" s="161"/>
      <c r="CJ163" s="149"/>
      <c r="CK163" s="158"/>
      <c r="CL163" s="161"/>
      <c r="CM163" s="149"/>
      <c r="CN163" s="158"/>
      <c r="CO163" s="161"/>
      <c r="CP163" s="149"/>
      <c r="CQ163" s="158"/>
      <c r="CR163" s="89"/>
      <c r="CS163" s="84"/>
    </row>
    <row r="164" spans="1:97" ht="12" customHeight="1" x14ac:dyDescent="0.2">
      <c r="A164" s="80"/>
      <c r="B164" s="160"/>
      <c r="C164" s="161"/>
      <c r="D164" s="149"/>
      <c r="E164" s="160"/>
      <c r="F164" s="161"/>
      <c r="G164" s="149"/>
      <c r="H164" s="158"/>
      <c r="I164" s="161"/>
      <c r="J164" s="149"/>
      <c r="K164" s="158"/>
      <c r="L164" s="161"/>
      <c r="M164" s="149"/>
      <c r="N164" s="158"/>
      <c r="O164" s="161"/>
      <c r="P164" s="149"/>
      <c r="Q164" s="158"/>
      <c r="R164" s="161"/>
      <c r="S164" s="149"/>
      <c r="T164" s="158"/>
      <c r="U164" s="161"/>
      <c r="V164" s="149"/>
      <c r="W164" s="158"/>
      <c r="X164" s="161"/>
      <c r="Y164" s="149"/>
      <c r="Z164" s="158"/>
      <c r="AA164" s="161"/>
      <c r="AB164" s="149"/>
      <c r="AC164" s="158"/>
      <c r="AD164" s="161"/>
      <c r="AE164" s="149"/>
      <c r="AF164" s="158"/>
      <c r="AG164" s="161"/>
      <c r="AH164" s="149"/>
      <c r="AI164" s="158"/>
      <c r="AJ164" s="161"/>
      <c r="AK164" s="149"/>
      <c r="AL164" s="158"/>
      <c r="AM164" s="161"/>
      <c r="AN164" s="149"/>
      <c r="AO164" s="160"/>
      <c r="AP164" s="161"/>
      <c r="AQ164" s="149"/>
      <c r="AR164" s="158"/>
      <c r="AS164" s="161"/>
      <c r="AT164" s="149"/>
      <c r="AU164" s="158"/>
      <c r="AV164" s="161"/>
      <c r="AW164" s="149"/>
      <c r="AX164" s="158"/>
      <c r="AY164" s="161"/>
      <c r="AZ164" s="149"/>
      <c r="BA164" s="158"/>
      <c r="BB164" s="161"/>
      <c r="BC164" s="149"/>
      <c r="BD164" s="160"/>
      <c r="BE164" s="161"/>
      <c r="BF164" s="149"/>
      <c r="BG164" s="158"/>
      <c r="BH164" s="161"/>
      <c r="BI164" s="149"/>
      <c r="BJ164" s="158"/>
      <c r="BK164" s="161"/>
      <c r="BL164" s="149"/>
      <c r="BM164" s="158"/>
      <c r="BN164" s="161"/>
      <c r="BO164" s="149"/>
      <c r="BP164" s="158"/>
      <c r="BQ164" s="161"/>
      <c r="BR164" s="149"/>
      <c r="BS164" s="158"/>
      <c r="BT164" s="161"/>
      <c r="BU164" s="149"/>
      <c r="BV164" s="158"/>
      <c r="BW164" s="161"/>
      <c r="BX164" s="149"/>
      <c r="BY164" s="158"/>
      <c r="BZ164" s="161"/>
      <c r="CA164" s="149"/>
      <c r="CB164" s="158"/>
      <c r="CC164" s="161"/>
      <c r="CD164" s="149"/>
      <c r="CE164" s="158"/>
      <c r="CF164" s="161"/>
      <c r="CG164" s="149"/>
      <c r="CH164" s="158"/>
      <c r="CI164" s="161"/>
      <c r="CJ164" s="149"/>
      <c r="CK164" s="158"/>
      <c r="CL164" s="161"/>
      <c r="CM164" s="149"/>
      <c r="CN164" s="158"/>
      <c r="CO164" s="161"/>
      <c r="CP164" s="149"/>
      <c r="CQ164" s="158"/>
      <c r="CR164" s="89"/>
      <c r="CS164" s="84"/>
    </row>
    <row r="165" spans="1:97" ht="12" customHeight="1" x14ac:dyDescent="0.2">
      <c r="A165" s="80"/>
      <c r="B165" s="160"/>
      <c r="C165" s="161"/>
      <c r="D165" s="149"/>
      <c r="E165" s="160"/>
      <c r="F165" s="161"/>
      <c r="G165" s="149"/>
      <c r="H165" s="158"/>
      <c r="I165" s="161"/>
      <c r="J165" s="149"/>
      <c r="K165" s="158"/>
      <c r="L165" s="161"/>
      <c r="M165" s="149"/>
      <c r="N165" s="158"/>
      <c r="O165" s="161"/>
      <c r="P165" s="149"/>
      <c r="Q165" s="158"/>
      <c r="R165" s="161"/>
      <c r="S165" s="149"/>
      <c r="T165" s="158"/>
      <c r="U165" s="161"/>
      <c r="V165" s="149"/>
      <c r="W165" s="158"/>
      <c r="X165" s="161"/>
      <c r="Y165" s="149"/>
      <c r="Z165" s="158"/>
      <c r="AA165" s="161"/>
      <c r="AB165" s="149"/>
      <c r="AC165" s="158"/>
      <c r="AD165" s="161"/>
      <c r="AE165" s="149"/>
      <c r="AF165" s="158"/>
      <c r="AG165" s="161"/>
      <c r="AH165" s="149"/>
      <c r="AI165" s="158"/>
      <c r="AJ165" s="161"/>
      <c r="AK165" s="149"/>
      <c r="AL165" s="158"/>
      <c r="AM165" s="161"/>
      <c r="AN165" s="149"/>
      <c r="AO165" s="160"/>
      <c r="AP165" s="161"/>
      <c r="AQ165" s="149"/>
      <c r="AR165" s="158"/>
      <c r="AS165" s="161"/>
      <c r="AT165" s="149"/>
      <c r="AU165" s="158"/>
      <c r="AV165" s="161"/>
      <c r="AW165" s="149"/>
      <c r="AX165" s="158"/>
      <c r="AY165" s="161"/>
      <c r="AZ165" s="149"/>
      <c r="BA165" s="158"/>
      <c r="BB165" s="161"/>
      <c r="BC165" s="149"/>
      <c r="BD165" s="160"/>
      <c r="BE165" s="161"/>
      <c r="BF165" s="149"/>
      <c r="BG165" s="158"/>
      <c r="BH165" s="161"/>
      <c r="BI165" s="149"/>
      <c r="BJ165" s="158"/>
      <c r="BK165" s="161"/>
      <c r="BL165" s="149"/>
      <c r="BM165" s="158"/>
      <c r="BN165" s="161"/>
      <c r="BO165" s="149"/>
      <c r="BP165" s="158"/>
      <c r="BQ165" s="161"/>
      <c r="BR165" s="149"/>
      <c r="BS165" s="158"/>
      <c r="BT165" s="161"/>
      <c r="BU165" s="149"/>
      <c r="BV165" s="158"/>
      <c r="BW165" s="161"/>
      <c r="BX165" s="149"/>
      <c r="BY165" s="158"/>
      <c r="BZ165" s="161"/>
      <c r="CA165" s="149"/>
      <c r="CB165" s="158"/>
      <c r="CC165" s="161"/>
      <c r="CD165" s="149"/>
      <c r="CE165" s="158"/>
      <c r="CF165" s="161"/>
      <c r="CG165" s="149"/>
      <c r="CH165" s="158"/>
      <c r="CI165" s="161"/>
      <c r="CJ165" s="149"/>
      <c r="CK165" s="158"/>
      <c r="CL165" s="161"/>
      <c r="CM165" s="149"/>
      <c r="CN165" s="158"/>
      <c r="CO165" s="161"/>
      <c r="CP165" s="149"/>
      <c r="CQ165" s="158"/>
      <c r="CR165" s="89"/>
      <c r="CS165" s="84"/>
    </row>
    <row r="166" spans="1:97" ht="12" customHeight="1" x14ac:dyDescent="0.2">
      <c r="A166" s="80"/>
      <c r="B166" s="160"/>
      <c r="C166" s="161"/>
      <c r="D166" s="149"/>
      <c r="E166" s="160"/>
      <c r="F166" s="161"/>
      <c r="G166" s="149"/>
      <c r="H166" s="158"/>
      <c r="I166" s="161"/>
      <c r="J166" s="149"/>
      <c r="K166" s="158"/>
      <c r="L166" s="161"/>
      <c r="M166" s="149"/>
      <c r="N166" s="158"/>
      <c r="O166" s="161"/>
      <c r="P166" s="149"/>
      <c r="Q166" s="158"/>
      <c r="R166" s="161"/>
      <c r="S166" s="149"/>
      <c r="T166" s="158"/>
      <c r="U166" s="161"/>
      <c r="V166" s="149"/>
      <c r="W166" s="158"/>
      <c r="X166" s="161"/>
      <c r="Y166" s="149"/>
      <c r="Z166" s="158"/>
      <c r="AA166" s="161"/>
      <c r="AB166" s="149"/>
      <c r="AC166" s="158"/>
      <c r="AD166" s="161"/>
      <c r="AE166" s="149"/>
      <c r="AF166" s="158"/>
      <c r="AG166" s="161"/>
      <c r="AH166" s="149"/>
      <c r="AI166" s="158"/>
      <c r="AJ166" s="161"/>
      <c r="AK166" s="149"/>
      <c r="AL166" s="158"/>
      <c r="AM166" s="161"/>
      <c r="AN166" s="149"/>
      <c r="AO166" s="160"/>
      <c r="AP166" s="161"/>
      <c r="AQ166" s="149"/>
      <c r="AR166" s="158"/>
      <c r="AS166" s="161"/>
      <c r="AT166" s="149"/>
      <c r="AU166" s="158"/>
      <c r="AV166" s="161"/>
      <c r="AW166" s="149"/>
      <c r="AX166" s="158"/>
      <c r="AY166" s="161"/>
      <c r="AZ166" s="149"/>
      <c r="BA166" s="158"/>
      <c r="BB166" s="161"/>
      <c r="BC166" s="149"/>
      <c r="BD166" s="160"/>
      <c r="BE166" s="161"/>
      <c r="BF166" s="149"/>
      <c r="BG166" s="158"/>
      <c r="BH166" s="161"/>
      <c r="BI166" s="149"/>
      <c r="BJ166" s="158"/>
      <c r="BK166" s="161"/>
      <c r="BL166" s="149"/>
      <c r="BM166" s="158"/>
      <c r="BN166" s="161"/>
      <c r="BO166" s="149"/>
      <c r="BP166" s="158"/>
      <c r="BQ166" s="161"/>
      <c r="BR166" s="149"/>
      <c r="BS166" s="158"/>
      <c r="BT166" s="161"/>
      <c r="BU166" s="149"/>
      <c r="BV166" s="158"/>
      <c r="BW166" s="161"/>
      <c r="BX166" s="149"/>
      <c r="BY166" s="158"/>
      <c r="BZ166" s="161"/>
      <c r="CA166" s="149"/>
      <c r="CB166" s="158"/>
      <c r="CC166" s="161"/>
      <c r="CD166" s="149"/>
      <c r="CE166" s="158"/>
      <c r="CF166" s="161"/>
      <c r="CG166" s="149"/>
      <c r="CH166" s="158"/>
      <c r="CI166" s="161"/>
      <c r="CJ166" s="149"/>
      <c r="CK166" s="158"/>
      <c r="CL166" s="161"/>
      <c r="CM166" s="149"/>
      <c r="CN166" s="158"/>
      <c r="CO166" s="161"/>
      <c r="CP166" s="149"/>
      <c r="CQ166" s="158"/>
      <c r="CR166" s="89"/>
      <c r="CS166" s="84"/>
    </row>
    <row r="167" spans="1:97" ht="12" customHeight="1" x14ac:dyDescent="0.2">
      <c r="A167" s="80"/>
      <c r="B167" s="160"/>
      <c r="C167" s="161"/>
      <c r="D167" s="149"/>
      <c r="E167" s="160"/>
      <c r="F167" s="161"/>
      <c r="G167" s="149"/>
      <c r="H167" s="158"/>
      <c r="I167" s="161"/>
      <c r="J167" s="149"/>
      <c r="K167" s="158"/>
      <c r="L167" s="161"/>
      <c r="M167" s="149"/>
      <c r="N167" s="158"/>
      <c r="O167" s="161"/>
      <c r="P167" s="149"/>
      <c r="Q167" s="158"/>
      <c r="R167" s="161"/>
      <c r="S167" s="149"/>
      <c r="T167" s="158"/>
      <c r="U167" s="161"/>
      <c r="V167" s="149"/>
      <c r="W167" s="158"/>
      <c r="X167" s="161"/>
      <c r="Y167" s="149"/>
      <c r="Z167" s="158"/>
      <c r="AA167" s="161"/>
      <c r="AB167" s="149"/>
      <c r="AC167" s="158"/>
      <c r="AD167" s="161"/>
      <c r="AE167" s="149"/>
      <c r="AF167" s="158"/>
      <c r="AG167" s="161"/>
      <c r="AH167" s="149"/>
      <c r="AI167" s="158"/>
      <c r="AJ167" s="161"/>
      <c r="AK167" s="149"/>
      <c r="AL167" s="158"/>
      <c r="AM167" s="161"/>
      <c r="AN167" s="149"/>
      <c r="AO167" s="160"/>
      <c r="AP167" s="161"/>
      <c r="AQ167" s="149"/>
      <c r="AR167" s="158"/>
      <c r="AS167" s="161"/>
      <c r="AT167" s="149"/>
      <c r="AU167" s="158"/>
      <c r="AV167" s="161"/>
      <c r="AW167" s="149"/>
      <c r="AX167" s="158"/>
      <c r="AY167" s="161"/>
      <c r="AZ167" s="149"/>
      <c r="BA167" s="158"/>
      <c r="BB167" s="161"/>
      <c r="BC167" s="149"/>
      <c r="BD167" s="160"/>
      <c r="BE167" s="161"/>
      <c r="BF167" s="149"/>
      <c r="BG167" s="158"/>
      <c r="BH167" s="161"/>
      <c r="BI167" s="149"/>
      <c r="BJ167" s="158"/>
      <c r="BK167" s="161"/>
      <c r="BL167" s="149"/>
      <c r="BM167" s="158"/>
      <c r="BN167" s="161"/>
      <c r="BO167" s="149"/>
      <c r="BP167" s="158"/>
      <c r="BQ167" s="161"/>
      <c r="BR167" s="149"/>
      <c r="BS167" s="158"/>
      <c r="BT167" s="161"/>
      <c r="BU167" s="149"/>
      <c r="BV167" s="158"/>
      <c r="BW167" s="161"/>
      <c r="BX167" s="149"/>
      <c r="BY167" s="158"/>
      <c r="BZ167" s="161"/>
      <c r="CA167" s="149"/>
      <c r="CB167" s="158"/>
      <c r="CC167" s="161"/>
      <c r="CD167" s="149"/>
      <c r="CE167" s="158"/>
      <c r="CF167" s="161"/>
      <c r="CG167" s="149"/>
      <c r="CH167" s="158"/>
      <c r="CI167" s="161"/>
      <c r="CJ167" s="149"/>
      <c r="CK167" s="158"/>
      <c r="CL167" s="161"/>
      <c r="CM167" s="149"/>
      <c r="CN167" s="158"/>
      <c r="CO167" s="161"/>
      <c r="CP167" s="149"/>
      <c r="CQ167" s="158"/>
      <c r="CR167" s="89"/>
      <c r="CS167" s="84"/>
    </row>
    <row r="168" spans="1:97" ht="12" customHeight="1" x14ac:dyDescent="0.2">
      <c r="A168" s="80"/>
      <c r="B168" s="160"/>
      <c r="C168" s="161"/>
      <c r="D168" s="149"/>
      <c r="E168" s="160"/>
      <c r="F168" s="161"/>
      <c r="G168" s="149"/>
      <c r="H168" s="158"/>
      <c r="I168" s="161"/>
      <c r="J168" s="149"/>
      <c r="K168" s="158"/>
      <c r="L168" s="161"/>
      <c r="M168" s="149"/>
      <c r="N168" s="158"/>
      <c r="O168" s="161"/>
      <c r="P168" s="149"/>
      <c r="Q168" s="158"/>
      <c r="R168" s="161"/>
      <c r="S168" s="149"/>
      <c r="T168" s="158"/>
      <c r="U168" s="161"/>
      <c r="V168" s="149"/>
      <c r="W168" s="158"/>
      <c r="X168" s="161"/>
      <c r="Y168" s="149"/>
      <c r="Z168" s="158"/>
      <c r="AA168" s="161"/>
      <c r="AB168" s="149"/>
      <c r="AC168" s="158"/>
      <c r="AD168" s="161"/>
      <c r="AE168" s="149"/>
      <c r="AF168" s="158"/>
      <c r="AG168" s="161"/>
      <c r="AH168" s="149"/>
      <c r="AI168" s="158"/>
      <c r="AJ168" s="161"/>
      <c r="AK168" s="149"/>
      <c r="AL168" s="158"/>
      <c r="AM168" s="161"/>
      <c r="AN168" s="149"/>
      <c r="AO168" s="160"/>
      <c r="AP168" s="161"/>
      <c r="AQ168" s="149"/>
      <c r="AR168" s="158"/>
      <c r="AS168" s="161"/>
      <c r="AT168" s="149"/>
      <c r="AU168" s="158"/>
      <c r="AV168" s="161"/>
      <c r="AW168" s="149"/>
      <c r="AX168" s="158"/>
      <c r="AY168" s="161"/>
      <c r="AZ168" s="149"/>
      <c r="BA168" s="158"/>
      <c r="BB168" s="161"/>
      <c r="BC168" s="149"/>
      <c r="BD168" s="160"/>
      <c r="BE168" s="161"/>
      <c r="BF168" s="149"/>
      <c r="BG168" s="158"/>
      <c r="BH168" s="161"/>
      <c r="BI168" s="149"/>
      <c r="BJ168" s="158"/>
      <c r="BK168" s="161"/>
      <c r="BL168" s="149"/>
      <c r="BM168" s="158"/>
      <c r="BN168" s="161"/>
      <c r="BO168" s="149"/>
      <c r="BP168" s="158"/>
      <c r="BQ168" s="161"/>
      <c r="BR168" s="149"/>
      <c r="BS168" s="158"/>
      <c r="BT168" s="161"/>
      <c r="BU168" s="149"/>
      <c r="BV168" s="158"/>
      <c r="BW168" s="161"/>
      <c r="BX168" s="149"/>
      <c r="BY168" s="158"/>
      <c r="BZ168" s="161"/>
      <c r="CA168" s="149"/>
      <c r="CB168" s="158"/>
      <c r="CC168" s="161"/>
      <c r="CD168" s="149"/>
      <c r="CE168" s="158"/>
      <c r="CF168" s="161"/>
      <c r="CG168" s="149"/>
      <c r="CH168" s="158"/>
      <c r="CI168" s="161"/>
      <c r="CJ168" s="149"/>
      <c r="CK168" s="158"/>
      <c r="CL168" s="161"/>
      <c r="CM168" s="149"/>
      <c r="CN168" s="158"/>
      <c r="CO168" s="161"/>
      <c r="CP168" s="149"/>
      <c r="CQ168" s="158"/>
      <c r="CR168" s="89"/>
      <c r="CS168" s="84"/>
    </row>
    <row r="169" spans="1:97" ht="12" customHeight="1" x14ac:dyDescent="0.2">
      <c r="A169" s="80"/>
      <c r="B169" s="160"/>
      <c r="C169" s="161"/>
      <c r="D169" s="149"/>
      <c r="E169" s="160"/>
      <c r="F169" s="161"/>
      <c r="G169" s="149"/>
      <c r="H169" s="158"/>
      <c r="I169" s="161"/>
      <c r="J169" s="149"/>
      <c r="K169" s="158"/>
      <c r="L169" s="161"/>
      <c r="M169" s="149"/>
      <c r="N169" s="158"/>
      <c r="O169" s="161"/>
      <c r="P169" s="149"/>
      <c r="Q169" s="158"/>
      <c r="R169" s="161"/>
      <c r="S169" s="149"/>
      <c r="T169" s="158"/>
      <c r="U169" s="161"/>
      <c r="V169" s="149"/>
      <c r="W169" s="158"/>
      <c r="X169" s="161"/>
      <c r="Y169" s="149"/>
      <c r="Z169" s="158"/>
      <c r="AA169" s="161"/>
      <c r="AB169" s="149"/>
      <c r="AC169" s="158"/>
      <c r="AD169" s="161"/>
      <c r="AE169" s="149"/>
      <c r="AF169" s="158"/>
      <c r="AG169" s="161"/>
      <c r="AH169" s="149"/>
      <c r="AI169" s="158"/>
      <c r="AJ169" s="161"/>
      <c r="AK169" s="149"/>
      <c r="AL169" s="158"/>
      <c r="AM169" s="161"/>
      <c r="AN169" s="149"/>
      <c r="AO169" s="160"/>
      <c r="AP169" s="161"/>
      <c r="AQ169" s="149"/>
      <c r="AR169" s="158"/>
      <c r="AS169" s="161"/>
      <c r="AT169" s="149"/>
      <c r="AU169" s="158"/>
      <c r="AV169" s="161"/>
      <c r="AW169" s="149"/>
      <c r="AX169" s="158"/>
      <c r="AY169" s="161"/>
      <c r="AZ169" s="149"/>
      <c r="BA169" s="158"/>
      <c r="BB169" s="161"/>
      <c r="BC169" s="149"/>
      <c r="BD169" s="160"/>
      <c r="BE169" s="161"/>
      <c r="BF169" s="149"/>
      <c r="BG169" s="158"/>
      <c r="BH169" s="161"/>
      <c r="BI169" s="149"/>
      <c r="BJ169" s="158"/>
      <c r="BK169" s="161"/>
      <c r="BL169" s="149"/>
      <c r="BM169" s="158"/>
      <c r="BN169" s="161"/>
      <c r="BO169" s="149"/>
      <c r="BP169" s="158"/>
      <c r="BQ169" s="161"/>
      <c r="BR169" s="149"/>
      <c r="BS169" s="158"/>
      <c r="BT169" s="161"/>
      <c r="BU169" s="149"/>
      <c r="BV169" s="158"/>
      <c r="BW169" s="161"/>
      <c r="BX169" s="149"/>
      <c r="BY169" s="158"/>
      <c r="BZ169" s="161"/>
      <c r="CA169" s="149"/>
      <c r="CB169" s="158"/>
      <c r="CC169" s="161"/>
      <c r="CD169" s="149"/>
      <c r="CE169" s="158"/>
      <c r="CF169" s="161"/>
      <c r="CG169" s="149"/>
      <c r="CH169" s="158"/>
      <c r="CI169" s="161"/>
      <c r="CJ169" s="149"/>
      <c r="CK169" s="158"/>
      <c r="CL169" s="161"/>
      <c r="CM169" s="149"/>
      <c r="CN169" s="158"/>
      <c r="CO169" s="161"/>
      <c r="CP169" s="149"/>
      <c r="CQ169" s="158"/>
      <c r="CR169" s="89"/>
      <c r="CS169" s="84"/>
    </row>
    <row r="170" spans="1:97" ht="12" customHeight="1" x14ac:dyDescent="0.2">
      <c r="A170" s="80"/>
      <c r="B170" s="160"/>
      <c r="C170" s="161"/>
      <c r="D170" s="149"/>
      <c r="E170" s="160"/>
      <c r="F170" s="161"/>
      <c r="G170" s="149"/>
      <c r="H170" s="158"/>
      <c r="I170" s="161"/>
      <c r="J170" s="149"/>
      <c r="K170" s="158"/>
      <c r="L170" s="161"/>
      <c r="M170" s="149"/>
      <c r="N170" s="158"/>
      <c r="O170" s="161"/>
      <c r="P170" s="149"/>
      <c r="Q170" s="158"/>
      <c r="R170" s="161"/>
      <c r="S170" s="149"/>
      <c r="T170" s="158"/>
      <c r="U170" s="161"/>
      <c r="V170" s="149"/>
      <c r="W170" s="158"/>
      <c r="X170" s="161"/>
      <c r="Y170" s="149"/>
      <c r="Z170" s="158"/>
      <c r="AA170" s="161"/>
      <c r="AB170" s="149"/>
      <c r="AC170" s="158"/>
      <c r="AD170" s="161"/>
      <c r="AE170" s="149"/>
      <c r="AF170" s="158"/>
      <c r="AG170" s="161"/>
      <c r="AH170" s="149"/>
      <c r="AI170" s="158"/>
      <c r="AJ170" s="161"/>
      <c r="AK170" s="149"/>
      <c r="AL170" s="158"/>
      <c r="AM170" s="161"/>
      <c r="AN170" s="149"/>
      <c r="AO170" s="160"/>
      <c r="AP170" s="161"/>
      <c r="AQ170" s="149"/>
      <c r="AR170" s="158"/>
      <c r="AS170" s="161"/>
      <c r="AT170" s="149"/>
      <c r="AU170" s="158"/>
      <c r="AV170" s="161"/>
      <c r="AW170" s="149"/>
      <c r="AX170" s="158"/>
      <c r="AY170" s="161"/>
      <c r="AZ170" s="149"/>
      <c r="BA170" s="158"/>
      <c r="BB170" s="161"/>
      <c r="BC170" s="149"/>
      <c r="BD170" s="160"/>
      <c r="BE170" s="161"/>
      <c r="BF170" s="149"/>
      <c r="BG170" s="158"/>
      <c r="BH170" s="161"/>
      <c r="BI170" s="149"/>
      <c r="BJ170" s="158"/>
      <c r="BK170" s="161"/>
      <c r="BL170" s="149"/>
      <c r="BM170" s="158"/>
      <c r="BN170" s="161"/>
      <c r="BO170" s="149"/>
      <c r="BP170" s="158"/>
      <c r="BQ170" s="161"/>
      <c r="BR170" s="149"/>
      <c r="BS170" s="158"/>
      <c r="BT170" s="161"/>
      <c r="BU170" s="149"/>
      <c r="BV170" s="158"/>
      <c r="BW170" s="161"/>
      <c r="BX170" s="149"/>
      <c r="BY170" s="158"/>
      <c r="BZ170" s="161"/>
      <c r="CA170" s="149"/>
      <c r="CB170" s="158"/>
      <c r="CC170" s="161"/>
      <c r="CD170" s="149"/>
      <c r="CE170" s="158"/>
      <c r="CF170" s="161"/>
      <c r="CG170" s="149"/>
      <c r="CH170" s="158"/>
      <c r="CI170" s="161"/>
      <c r="CJ170" s="149"/>
      <c r="CK170" s="158"/>
      <c r="CL170" s="161"/>
      <c r="CM170" s="149"/>
      <c r="CN170" s="158"/>
      <c r="CO170" s="161"/>
      <c r="CP170" s="149"/>
      <c r="CQ170" s="158"/>
      <c r="CR170" s="89"/>
      <c r="CS170" s="84"/>
    </row>
    <row r="171" spans="1:97" ht="12" customHeight="1" x14ac:dyDescent="0.2">
      <c r="A171" s="80"/>
      <c r="B171" s="160"/>
      <c r="C171" s="161"/>
      <c r="D171" s="149"/>
      <c r="E171" s="160"/>
      <c r="F171" s="161"/>
      <c r="G171" s="149"/>
      <c r="H171" s="158"/>
      <c r="I171" s="161"/>
      <c r="J171" s="149"/>
      <c r="K171" s="158"/>
      <c r="L171" s="161"/>
      <c r="M171" s="149"/>
      <c r="N171" s="158"/>
      <c r="O171" s="161"/>
      <c r="P171" s="149"/>
      <c r="Q171" s="158"/>
      <c r="R171" s="161"/>
      <c r="S171" s="149"/>
      <c r="T171" s="158"/>
      <c r="U171" s="161"/>
      <c r="V171" s="149"/>
      <c r="W171" s="158"/>
      <c r="X171" s="161"/>
      <c r="Y171" s="149"/>
      <c r="Z171" s="158"/>
      <c r="AA171" s="161"/>
      <c r="AB171" s="149"/>
      <c r="AC171" s="158"/>
      <c r="AD171" s="161"/>
      <c r="AE171" s="149"/>
      <c r="AF171" s="158"/>
      <c r="AG171" s="161"/>
      <c r="AH171" s="149"/>
      <c r="AI171" s="158"/>
      <c r="AJ171" s="161"/>
      <c r="AK171" s="149"/>
      <c r="AL171" s="158"/>
      <c r="AM171" s="161"/>
      <c r="AN171" s="149"/>
      <c r="AO171" s="160"/>
      <c r="AP171" s="161"/>
      <c r="AQ171" s="149"/>
      <c r="AR171" s="158"/>
      <c r="AS171" s="161"/>
      <c r="AT171" s="149"/>
      <c r="AU171" s="158"/>
      <c r="AV171" s="161"/>
      <c r="AW171" s="149"/>
      <c r="AX171" s="158"/>
      <c r="AY171" s="161"/>
      <c r="AZ171" s="149"/>
      <c r="BA171" s="158"/>
      <c r="BB171" s="161"/>
      <c r="BC171" s="149"/>
      <c r="BD171" s="160"/>
      <c r="BE171" s="161"/>
      <c r="BF171" s="149"/>
      <c r="BG171" s="158"/>
      <c r="BH171" s="161"/>
      <c r="BI171" s="149"/>
      <c r="BJ171" s="158"/>
      <c r="BK171" s="161"/>
      <c r="BL171" s="149"/>
      <c r="BM171" s="158"/>
      <c r="BN171" s="161"/>
      <c r="BO171" s="149"/>
      <c r="BP171" s="158"/>
      <c r="BQ171" s="161"/>
      <c r="BR171" s="149"/>
      <c r="BS171" s="158"/>
      <c r="BT171" s="161"/>
      <c r="BU171" s="149"/>
      <c r="BV171" s="158"/>
      <c r="BW171" s="161"/>
      <c r="BX171" s="149"/>
      <c r="BY171" s="158"/>
      <c r="BZ171" s="161"/>
      <c r="CA171" s="149"/>
      <c r="CB171" s="158"/>
      <c r="CC171" s="161"/>
      <c r="CD171" s="149"/>
      <c r="CE171" s="158"/>
      <c r="CF171" s="161"/>
      <c r="CG171" s="149"/>
      <c r="CH171" s="158"/>
      <c r="CI171" s="161"/>
      <c r="CJ171" s="149"/>
      <c r="CK171" s="158"/>
      <c r="CL171" s="161"/>
      <c r="CM171" s="149"/>
      <c r="CN171" s="158"/>
      <c r="CO171" s="161"/>
      <c r="CP171" s="149"/>
      <c r="CQ171" s="158"/>
      <c r="CR171" s="89"/>
      <c r="CS171" s="84"/>
    </row>
    <row r="172" spans="1:97" ht="12" customHeight="1" x14ac:dyDescent="0.2">
      <c r="A172" s="80"/>
      <c r="B172" s="160"/>
      <c r="C172" s="161"/>
      <c r="D172" s="149"/>
      <c r="E172" s="160"/>
      <c r="F172" s="161"/>
      <c r="G172" s="149"/>
      <c r="H172" s="158"/>
      <c r="I172" s="161"/>
      <c r="J172" s="149"/>
      <c r="K172" s="158"/>
      <c r="L172" s="161"/>
      <c r="M172" s="149"/>
      <c r="N172" s="158"/>
      <c r="O172" s="161"/>
      <c r="P172" s="149"/>
      <c r="Q172" s="158"/>
      <c r="R172" s="161"/>
      <c r="S172" s="149"/>
      <c r="T172" s="158"/>
      <c r="U172" s="161"/>
      <c r="V172" s="149"/>
      <c r="W172" s="158"/>
      <c r="X172" s="161"/>
      <c r="Y172" s="149"/>
      <c r="Z172" s="158"/>
      <c r="AA172" s="161"/>
      <c r="AB172" s="149"/>
      <c r="AC172" s="158"/>
      <c r="AD172" s="161"/>
      <c r="AE172" s="149"/>
      <c r="AF172" s="158"/>
      <c r="AG172" s="161"/>
      <c r="AH172" s="149"/>
      <c r="AI172" s="158"/>
      <c r="AJ172" s="161"/>
      <c r="AK172" s="149"/>
      <c r="AL172" s="158"/>
      <c r="AM172" s="161"/>
      <c r="AN172" s="149"/>
      <c r="AO172" s="160"/>
      <c r="AP172" s="161"/>
      <c r="AQ172" s="149"/>
      <c r="AR172" s="158"/>
      <c r="AS172" s="161"/>
      <c r="AT172" s="149"/>
      <c r="AU172" s="158"/>
      <c r="AV172" s="161"/>
      <c r="AW172" s="149"/>
      <c r="AX172" s="158"/>
      <c r="AY172" s="161"/>
      <c r="AZ172" s="149"/>
      <c r="BA172" s="158"/>
      <c r="BB172" s="161"/>
      <c r="BC172" s="149"/>
      <c r="BD172" s="160"/>
      <c r="BE172" s="161"/>
      <c r="BF172" s="149"/>
      <c r="BG172" s="158"/>
      <c r="BH172" s="161"/>
      <c r="BI172" s="149"/>
      <c r="BJ172" s="158"/>
      <c r="BK172" s="161"/>
      <c r="BL172" s="149"/>
      <c r="BM172" s="158"/>
      <c r="BN172" s="161"/>
      <c r="BO172" s="149"/>
      <c r="BP172" s="158"/>
      <c r="BQ172" s="161"/>
      <c r="BR172" s="149"/>
      <c r="BS172" s="158"/>
      <c r="BT172" s="161"/>
      <c r="BU172" s="149"/>
      <c r="BV172" s="158"/>
      <c r="BW172" s="161"/>
      <c r="BX172" s="149"/>
      <c r="BY172" s="158"/>
      <c r="BZ172" s="161"/>
      <c r="CA172" s="149"/>
      <c r="CB172" s="158"/>
      <c r="CC172" s="161"/>
      <c r="CD172" s="149"/>
      <c r="CE172" s="158"/>
      <c r="CF172" s="161"/>
      <c r="CG172" s="149"/>
      <c r="CH172" s="158"/>
      <c r="CI172" s="161"/>
      <c r="CJ172" s="149"/>
      <c r="CK172" s="158"/>
      <c r="CL172" s="161"/>
      <c r="CM172" s="149"/>
      <c r="CN172" s="158"/>
      <c r="CO172" s="161"/>
      <c r="CP172" s="149"/>
      <c r="CQ172" s="158"/>
      <c r="CR172" s="89"/>
      <c r="CS172" s="84"/>
    </row>
    <row r="173" spans="1:97" ht="12" customHeight="1" x14ac:dyDescent="0.2">
      <c r="A173" s="80"/>
      <c r="B173" s="160"/>
      <c r="C173" s="161"/>
      <c r="D173" s="149"/>
      <c r="E173" s="160"/>
      <c r="F173" s="161"/>
      <c r="G173" s="149"/>
      <c r="H173" s="158"/>
      <c r="I173" s="161"/>
      <c r="J173" s="149"/>
      <c r="K173" s="158"/>
      <c r="L173" s="161"/>
      <c r="M173" s="149"/>
      <c r="N173" s="158"/>
      <c r="O173" s="161"/>
      <c r="P173" s="149"/>
      <c r="Q173" s="158"/>
      <c r="R173" s="161"/>
      <c r="S173" s="149"/>
      <c r="T173" s="158"/>
      <c r="U173" s="161"/>
      <c r="V173" s="149"/>
      <c r="W173" s="158"/>
      <c r="X173" s="161"/>
      <c r="Y173" s="149"/>
      <c r="Z173" s="158"/>
      <c r="AA173" s="161"/>
      <c r="AB173" s="149"/>
      <c r="AC173" s="158"/>
      <c r="AD173" s="161"/>
      <c r="AE173" s="149"/>
      <c r="AF173" s="158"/>
      <c r="AG173" s="161"/>
      <c r="AH173" s="149"/>
      <c r="AI173" s="158"/>
      <c r="AJ173" s="161"/>
      <c r="AK173" s="149"/>
      <c r="AL173" s="158"/>
      <c r="AM173" s="161"/>
      <c r="AN173" s="149"/>
      <c r="AO173" s="160"/>
      <c r="AP173" s="161"/>
      <c r="AQ173" s="149"/>
      <c r="AR173" s="158"/>
      <c r="AS173" s="161"/>
      <c r="AT173" s="149"/>
      <c r="AU173" s="158"/>
      <c r="AV173" s="161"/>
      <c r="AW173" s="149"/>
      <c r="AX173" s="158"/>
      <c r="AY173" s="161"/>
      <c r="AZ173" s="149"/>
      <c r="BA173" s="158"/>
      <c r="BB173" s="161"/>
      <c r="BC173" s="149"/>
      <c r="BD173" s="160"/>
      <c r="BE173" s="161"/>
      <c r="BF173" s="149"/>
      <c r="BG173" s="158"/>
      <c r="BH173" s="161"/>
      <c r="BI173" s="149"/>
      <c r="BJ173" s="158"/>
      <c r="BK173" s="161"/>
      <c r="BL173" s="149"/>
      <c r="BM173" s="158"/>
      <c r="BN173" s="161"/>
      <c r="BO173" s="149"/>
      <c r="BP173" s="158"/>
      <c r="BQ173" s="161"/>
      <c r="BR173" s="149"/>
      <c r="BS173" s="158"/>
      <c r="BT173" s="161"/>
      <c r="BU173" s="149"/>
      <c r="BV173" s="158"/>
      <c r="BW173" s="161"/>
      <c r="BX173" s="149"/>
      <c r="BY173" s="158"/>
      <c r="BZ173" s="161"/>
      <c r="CA173" s="149"/>
      <c r="CB173" s="158"/>
      <c r="CC173" s="161"/>
      <c r="CD173" s="149"/>
      <c r="CE173" s="158"/>
      <c r="CF173" s="161"/>
      <c r="CG173" s="149"/>
      <c r="CH173" s="158"/>
      <c r="CI173" s="161"/>
      <c r="CJ173" s="149"/>
      <c r="CK173" s="158"/>
      <c r="CL173" s="161"/>
      <c r="CM173" s="149"/>
      <c r="CN173" s="158"/>
      <c r="CO173" s="161"/>
      <c r="CP173" s="149"/>
      <c r="CQ173" s="158"/>
      <c r="CR173" s="89"/>
      <c r="CS173" s="84"/>
    </row>
    <row r="174" spans="1:97" ht="12" customHeight="1" x14ac:dyDescent="0.2">
      <c r="A174" s="80"/>
      <c r="B174" s="160"/>
      <c r="C174" s="161"/>
      <c r="D174" s="149"/>
      <c r="E174" s="160"/>
      <c r="F174" s="161"/>
      <c r="G174" s="149"/>
      <c r="H174" s="158"/>
      <c r="I174" s="161"/>
      <c r="J174" s="149"/>
      <c r="K174" s="158"/>
      <c r="L174" s="161"/>
      <c r="M174" s="149"/>
      <c r="N174" s="158"/>
      <c r="O174" s="161"/>
      <c r="P174" s="149"/>
      <c r="Q174" s="158"/>
      <c r="R174" s="161"/>
      <c r="S174" s="149"/>
      <c r="T174" s="158"/>
      <c r="U174" s="161"/>
      <c r="V174" s="149"/>
      <c r="W174" s="158"/>
      <c r="X174" s="161"/>
      <c r="Y174" s="149"/>
      <c r="Z174" s="158"/>
      <c r="AA174" s="161"/>
      <c r="AB174" s="149"/>
      <c r="AC174" s="158"/>
      <c r="AD174" s="161"/>
      <c r="AE174" s="149"/>
      <c r="AF174" s="158"/>
      <c r="AG174" s="161"/>
      <c r="AH174" s="149"/>
      <c r="AI174" s="158"/>
      <c r="AJ174" s="161"/>
      <c r="AK174" s="149"/>
      <c r="AL174" s="158"/>
      <c r="AM174" s="161"/>
      <c r="AN174" s="149"/>
      <c r="AO174" s="160"/>
      <c r="AP174" s="161"/>
      <c r="AQ174" s="149"/>
      <c r="AR174" s="158"/>
      <c r="AS174" s="161"/>
      <c r="AT174" s="149"/>
      <c r="AU174" s="158"/>
      <c r="AV174" s="161"/>
      <c r="AW174" s="149"/>
      <c r="AX174" s="158"/>
      <c r="AY174" s="161"/>
      <c r="AZ174" s="149"/>
      <c r="BA174" s="158"/>
      <c r="BB174" s="161"/>
      <c r="BC174" s="149"/>
      <c r="BD174" s="160"/>
      <c r="BE174" s="161"/>
      <c r="BF174" s="149"/>
      <c r="BG174" s="158"/>
      <c r="BH174" s="161"/>
      <c r="BI174" s="149"/>
      <c r="BJ174" s="158"/>
      <c r="BK174" s="161"/>
      <c r="BL174" s="149"/>
      <c r="BM174" s="158"/>
      <c r="BN174" s="161"/>
      <c r="BO174" s="149"/>
      <c r="BP174" s="158"/>
      <c r="BQ174" s="161"/>
      <c r="BR174" s="149"/>
      <c r="BS174" s="158"/>
      <c r="BT174" s="161"/>
      <c r="BU174" s="149"/>
      <c r="BV174" s="158"/>
      <c r="BW174" s="161"/>
      <c r="BX174" s="149"/>
      <c r="BY174" s="158"/>
      <c r="BZ174" s="161"/>
      <c r="CA174" s="149"/>
      <c r="CB174" s="158"/>
      <c r="CC174" s="161"/>
      <c r="CD174" s="149"/>
      <c r="CE174" s="158"/>
      <c r="CF174" s="161"/>
      <c r="CG174" s="149"/>
      <c r="CH174" s="158"/>
      <c r="CI174" s="161"/>
      <c r="CJ174" s="149"/>
      <c r="CK174" s="158"/>
      <c r="CL174" s="161"/>
      <c r="CM174" s="149"/>
      <c r="CN174" s="158"/>
      <c r="CO174" s="161"/>
      <c r="CP174" s="149"/>
      <c r="CQ174" s="158"/>
      <c r="CR174" s="89"/>
      <c r="CS174" s="84"/>
    </row>
    <row r="175" spans="1:97" ht="12" customHeight="1" x14ac:dyDescent="0.2">
      <c r="A175" s="80"/>
      <c r="B175" s="160"/>
      <c r="C175" s="161"/>
      <c r="D175" s="149"/>
      <c r="E175" s="160"/>
      <c r="F175" s="161"/>
      <c r="G175" s="149"/>
      <c r="H175" s="158"/>
      <c r="I175" s="161"/>
      <c r="J175" s="149"/>
      <c r="K175" s="158"/>
      <c r="L175" s="161"/>
      <c r="M175" s="149"/>
      <c r="N175" s="158"/>
      <c r="O175" s="161"/>
      <c r="P175" s="149"/>
      <c r="Q175" s="158"/>
      <c r="R175" s="161"/>
      <c r="S175" s="149"/>
      <c r="T175" s="158"/>
      <c r="U175" s="161"/>
      <c r="V175" s="149"/>
      <c r="W175" s="158"/>
      <c r="X175" s="161"/>
      <c r="Y175" s="149"/>
      <c r="Z175" s="158"/>
      <c r="AA175" s="161"/>
      <c r="AB175" s="149"/>
      <c r="AC175" s="158"/>
      <c r="AD175" s="161"/>
      <c r="AE175" s="149"/>
      <c r="AF175" s="158"/>
      <c r="AG175" s="161"/>
      <c r="AH175" s="149"/>
      <c r="AI175" s="158"/>
      <c r="AJ175" s="161"/>
      <c r="AK175" s="149"/>
      <c r="AL175" s="158"/>
      <c r="AM175" s="161"/>
      <c r="AN175" s="149"/>
      <c r="AO175" s="160"/>
      <c r="AP175" s="161"/>
      <c r="AQ175" s="149"/>
      <c r="AR175" s="158"/>
      <c r="AS175" s="161"/>
      <c r="AT175" s="149"/>
      <c r="AU175" s="158"/>
      <c r="AV175" s="161"/>
      <c r="AW175" s="149"/>
      <c r="AX175" s="158"/>
      <c r="AY175" s="161"/>
      <c r="AZ175" s="149"/>
      <c r="BA175" s="158"/>
      <c r="BB175" s="161"/>
      <c r="BC175" s="149"/>
      <c r="BD175" s="160"/>
      <c r="BE175" s="161"/>
      <c r="BF175" s="149"/>
      <c r="BG175" s="158"/>
      <c r="BH175" s="161"/>
      <c r="BI175" s="149"/>
      <c r="BJ175" s="158"/>
      <c r="BK175" s="161"/>
      <c r="BL175" s="149"/>
      <c r="BM175" s="158"/>
      <c r="BN175" s="161"/>
      <c r="BO175" s="149"/>
      <c r="BP175" s="158"/>
      <c r="BQ175" s="161"/>
      <c r="BR175" s="149"/>
      <c r="BS175" s="158"/>
      <c r="BT175" s="161"/>
      <c r="BU175" s="149"/>
      <c r="BV175" s="158"/>
      <c r="BW175" s="161"/>
      <c r="BX175" s="149"/>
      <c r="BY175" s="158"/>
      <c r="BZ175" s="161"/>
      <c r="CA175" s="149"/>
      <c r="CB175" s="158"/>
      <c r="CC175" s="161"/>
      <c r="CD175" s="149"/>
      <c r="CE175" s="158"/>
      <c r="CF175" s="161"/>
      <c r="CG175" s="149"/>
      <c r="CH175" s="158"/>
      <c r="CI175" s="161"/>
      <c r="CJ175" s="149"/>
      <c r="CK175" s="158"/>
      <c r="CL175" s="161"/>
      <c r="CM175" s="149"/>
      <c r="CN175" s="158"/>
      <c r="CO175" s="161"/>
      <c r="CP175" s="149"/>
      <c r="CQ175" s="158"/>
      <c r="CR175" s="89"/>
      <c r="CS175" s="84"/>
    </row>
    <row r="176" spans="1:97" ht="12" customHeight="1" x14ac:dyDescent="0.2">
      <c r="A176" s="80"/>
      <c r="B176" s="160"/>
      <c r="C176" s="161"/>
      <c r="D176" s="149"/>
      <c r="E176" s="160"/>
      <c r="F176" s="161"/>
      <c r="G176" s="149"/>
      <c r="H176" s="158"/>
      <c r="I176" s="161"/>
      <c r="J176" s="149"/>
      <c r="K176" s="158"/>
      <c r="L176" s="161"/>
      <c r="M176" s="149"/>
      <c r="N176" s="158"/>
      <c r="O176" s="161"/>
      <c r="P176" s="149"/>
      <c r="Q176" s="158"/>
      <c r="R176" s="161"/>
      <c r="S176" s="149"/>
      <c r="T176" s="158"/>
      <c r="U176" s="161"/>
      <c r="V176" s="149"/>
      <c r="W176" s="158"/>
      <c r="X176" s="161"/>
      <c r="Y176" s="149"/>
      <c r="Z176" s="158"/>
      <c r="AA176" s="161"/>
      <c r="AB176" s="149"/>
      <c r="AC176" s="158"/>
      <c r="AD176" s="161"/>
      <c r="AE176" s="149"/>
      <c r="AF176" s="158"/>
      <c r="AG176" s="161"/>
      <c r="AH176" s="149"/>
      <c r="AI176" s="158"/>
      <c r="AJ176" s="161"/>
      <c r="AK176" s="149"/>
      <c r="AL176" s="158"/>
      <c r="AM176" s="161"/>
      <c r="AN176" s="149"/>
      <c r="AO176" s="160"/>
      <c r="AP176" s="161"/>
      <c r="AQ176" s="149"/>
      <c r="AR176" s="158"/>
      <c r="AS176" s="161"/>
      <c r="AT176" s="149"/>
      <c r="AU176" s="158"/>
      <c r="AV176" s="161"/>
      <c r="AW176" s="149"/>
      <c r="AX176" s="158"/>
      <c r="AY176" s="161"/>
      <c r="AZ176" s="149"/>
      <c r="BA176" s="158"/>
      <c r="BB176" s="161"/>
      <c r="BC176" s="149"/>
      <c r="BD176" s="160"/>
      <c r="BE176" s="161"/>
      <c r="BF176" s="149"/>
      <c r="BG176" s="158"/>
      <c r="BH176" s="161"/>
      <c r="BI176" s="149"/>
      <c r="BJ176" s="158"/>
      <c r="BK176" s="161"/>
      <c r="BL176" s="149"/>
      <c r="BM176" s="158"/>
      <c r="BN176" s="161"/>
      <c r="BO176" s="149"/>
      <c r="BP176" s="158"/>
      <c r="BQ176" s="161"/>
      <c r="BR176" s="149"/>
      <c r="BS176" s="158"/>
      <c r="BT176" s="161"/>
      <c r="BU176" s="149"/>
      <c r="BV176" s="158"/>
      <c r="BW176" s="161"/>
      <c r="BX176" s="149"/>
      <c r="BY176" s="158"/>
      <c r="BZ176" s="161"/>
      <c r="CA176" s="149"/>
      <c r="CB176" s="158"/>
      <c r="CC176" s="161"/>
      <c r="CD176" s="149"/>
      <c r="CE176" s="158"/>
      <c r="CF176" s="161"/>
      <c r="CG176" s="149"/>
      <c r="CH176" s="158"/>
      <c r="CI176" s="161"/>
      <c r="CJ176" s="149"/>
      <c r="CK176" s="158"/>
      <c r="CL176" s="161"/>
      <c r="CM176" s="149"/>
      <c r="CN176" s="158"/>
      <c r="CO176" s="161"/>
      <c r="CP176" s="149"/>
      <c r="CQ176" s="158"/>
      <c r="CR176" s="89"/>
      <c r="CS176" s="84"/>
    </row>
    <row r="177" spans="1:97" ht="12" customHeight="1" x14ac:dyDescent="0.2">
      <c r="A177" s="80"/>
      <c r="B177" s="160"/>
      <c r="C177" s="161"/>
      <c r="D177" s="149"/>
      <c r="E177" s="160"/>
      <c r="F177" s="161"/>
      <c r="G177" s="149"/>
      <c r="H177" s="158"/>
      <c r="I177" s="161"/>
      <c r="J177" s="149"/>
      <c r="K177" s="158"/>
      <c r="L177" s="161"/>
      <c r="M177" s="149"/>
      <c r="N177" s="158"/>
      <c r="O177" s="161"/>
      <c r="P177" s="149"/>
      <c r="Q177" s="158"/>
      <c r="R177" s="161"/>
      <c r="S177" s="149"/>
      <c r="T177" s="158"/>
      <c r="U177" s="161"/>
      <c r="V177" s="149"/>
      <c r="W177" s="158"/>
      <c r="X177" s="161"/>
      <c r="Y177" s="149"/>
      <c r="Z177" s="158"/>
      <c r="AA177" s="161"/>
      <c r="AB177" s="149"/>
      <c r="AC177" s="158"/>
      <c r="AD177" s="161"/>
      <c r="AE177" s="149"/>
      <c r="AF177" s="158"/>
      <c r="AG177" s="161"/>
      <c r="AH177" s="149"/>
      <c r="AI177" s="158"/>
      <c r="AJ177" s="161"/>
      <c r="AK177" s="149"/>
      <c r="AL177" s="158"/>
      <c r="AM177" s="161"/>
      <c r="AN177" s="149"/>
      <c r="AO177" s="160"/>
      <c r="AP177" s="161"/>
      <c r="AQ177" s="149"/>
      <c r="AR177" s="158"/>
      <c r="AS177" s="161"/>
      <c r="AT177" s="149"/>
      <c r="AU177" s="158"/>
      <c r="AV177" s="161"/>
      <c r="AW177" s="149"/>
      <c r="AX177" s="158"/>
      <c r="AY177" s="161"/>
      <c r="AZ177" s="149"/>
      <c r="BA177" s="158"/>
      <c r="BB177" s="161"/>
      <c r="BC177" s="149"/>
      <c r="BD177" s="160"/>
      <c r="BE177" s="161"/>
      <c r="BF177" s="149"/>
      <c r="BG177" s="158"/>
      <c r="BH177" s="161"/>
      <c r="BI177" s="149"/>
      <c r="BJ177" s="158"/>
      <c r="BK177" s="161"/>
      <c r="BL177" s="149"/>
      <c r="BM177" s="158"/>
      <c r="BN177" s="161"/>
      <c r="BO177" s="149"/>
      <c r="BP177" s="158"/>
      <c r="BQ177" s="161"/>
      <c r="BR177" s="149"/>
      <c r="BS177" s="158"/>
      <c r="BT177" s="161"/>
      <c r="BU177" s="149"/>
      <c r="BV177" s="158"/>
      <c r="BW177" s="161"/>
      <c r="BX177" s="149"/>
      <c r="BY177" s="158"/>
      <c r="BZ177" s="161"/>
      <c r="CA177" s="149"/>
      <c r="CB177" s="158"/>
      <c r="CC177" s="161"/>
      <c r="CD177" s="149"/>
      <c r="CE177" s="158"/>
      <c r="CF177" s="161"/>
      <c r="CG177" s="149"/>
      <c r="CH177" s="158"/>
      <c r="CI177" s="161"/>
      <c r="CJ177" s="149"/>
      <c r="CK177" s="158"/>
      <c r="CL177" s="161"/>
      <c r="CM177" s="149"/>
      <c r="CN177" s="158"/>
      <c r="CO177" s="161"/>
      <c r="CP177" s="149"/>
      <c r="CQ177" s="158"/>
      <c r="CR177" s="89"/>
      <c r="CS177" s="84"/>
    </row>
    <row r="178" spans="1:97" ht="12" customHeight="1" x14ac:dyDescent="0.2">
      <c r="A178" s="80"/>
      <c r="B178" s="160"/>
      <c r="C178" s="161"/>
      <c r="D178" s="149"/>
      <c r="E178" s="160"/>
      <c r="F178" s="161"/>
      <c r="G178" s="149"/>
      <c r="H178" s="158"/>
      <c r="I178" s="161"/>
      <c r="J178" s="149"/>
      <c r="K178" s="158"/>
      <c r="L178" s="161"/>
      <c r="M178" s="149"/>
      <c r="N178" s="158"/>
      <c r="O178" s="161"/>
      <c r="P178" s="149"/>
      <c r="Q178" s="158"/>
      <c r="R178" s="161"/>
      <c r="S178" s="149"/>
      <c r="T178" s="158"/>
      <c r="U178" s="161"/>
      <c r="V178" s="149"/>
      <c r="W178" s="158"/>
      <c r="X178" s="161"/>
      <c r="Y178" s="149"/>
      <c r="Z178" s="158"/>
      <c r="AA178" s="161"/>
      <c r="AB178" s="149"/>
      <c r="AC178" s="158"/>
      <c r="AD178" s="161"/>
      <c r="AE178" s="149"/>
      <c r="AF178" s="158"/>
      <c r="AG178" s="161"/>
      <c r="AH178" s="149"/>
      <c r="AI178" s="158"/>
      <c r="AJ178" s="161"/>
      <c r="AK178" s="149"/>
      <c r="AL178" s="158"/>
      <c r="AM178" s="161"/>
      <c r="AN178" s="149"/>
      <c r="AO178" s="160"/>
      <c r="AP178" s="161"/>
      <c r="AQ178" s="149"/>
      <c r="AR178" s="158"/>
      <c r="AS178" s="161"/>
      <c r="AT178" s="149"/>
      <c r="AU178" s="158"/>
      <c r="AV178" s="161"/>
      <c r="AW178" s="149"/>
      <c r="AX178" s="158"/>
      <c r="AY178" s="161"/>
      <c r="AZ178" s="149"/>
      <c r="BA178" s="158"/>
      <c r="BB178" s="161"/>
      <c r="BC178" s="149"/>
      <c r="BD178" s="160"/>
      <c r="BE178" s="161"/>
      <c r="BF178" s="149"/>
      <c r="BG178" s="158"/>
      <c r="BH178" s="161"/>
      <c r="BI178" s="149"/>
      <c r="BJ178" s="158"/>
      <c r="BK178" s="161"/>
      <c r="BL178" s="149"/>
      <c r="BM178" s="158"/>
      <c r="BN178" s="161"/>
      <c r="BO178" s="149"/>
      <c r="BP178" s="158"/>
      <c r="BQ178" s="161"/>
      <c r="BR178" s="149"/>
      <c r="BS178" s="158"/>
      <c r="BT178" s="161"/>
      <c r="BU178" s="149"/>
      <c r="BV178" s="158"/>
      <c r="BW178" s="161"/>
      <c r="BX178" s="149"/>
      <c r="BY178" s="158"/>
      <c r="BZ178" s="161"/>
      <c r="CA178" s="149"/>
      <c r="CB178" s="158"/>
      <c r="CC178" s="161"/>
      <c r="CD178" s="149"/>
      <c r="CE178" s="158"/>
      <c r="CF178" s="161"/>
      <c r="CG178" s="149"/>
      <c r="CH178" s="158"/>
      <c r="CI178" s="161"/>
      <c r="CJ178" s="149"/>
      <c r="CK178" s="158"/>
      <c r="CL178" s="161"/>
      <c r="CM178" s="149"/>
      <c r="CN178" s="158"/>
      <c r="CO178" s="161"/>
      <c r="CP178" s="149"/>
      <c r="CQ178" s="158"/>
      <c r="CR178" s="89"/>
      <c r="CS178" s="84"/>
    </row>
    <row r="179" spans="1:97" ht="12" customHeight="1" x14ac:dyDescent="0.2">
      <c r="A179" s="80"/>
      <c r="B179" s="160"/>
      <c r="C179" s="161"/>
      <c r="D179" s="149"/>
      <c r="E179" s="160"/>
      <c r="F179" s="161"/>
      <c r="G179" s="149"/>
      <c r="H179" s="158"/>
      <c r="I179" s="161"/>
      <c r="J179" s="149"/>
      <c r="K179" s="158"/>
      <c r="L179" s="161"/>
      <c r="M179" s="149"/>
      <c r="N179" s="158"/>
      <c r="O179" s="161"/>
      <c r="P179" s="149"/>
      <c r="Q179" s="158"/>
      <c r="R179" s="161"/>
      <c r="S179" s="149"/>
      <c r="T179" s="158"/>
      <c r="U179" s="161"/>
      <c r="V179" s="149"/>
      <c r="W179" s="158"/>
      <c r="X179" s="161"/>
      <c r="Y179" s="149"/>
      <c r="Z179" s="158"/>
      <c r="AA179" s="161"/>
      <c r="AB179" s="149"/>
      <c r="AC179" s="158"/>
      <c r="AD179" s="161"/>
      <c r="AE179" s="149"/>
      <c r="AF179" s="158"/>
      <c r="AG179" s="161"/>
      <c r="AH179" s="149"/>
      <c r="AI179" s="158"/>
      <c r="AJ179" s="161"/>
      <c r="AK179" s="149"/>
      <c r="AL179" s="158"/>
      <c r="AM179" s="161"/>
      <c r="AN179" s="149"/>
      <c r="AO179" s="160"/>
      <c r="AP179" s="161"/>
      <c r="AQ179" s="149"/>
      <c r="AR179" s="158"/>
      <c r="AS179" s="161"/>
      <c r="AT179" s="149"/>
      <c r="AU179" s="158"/>
      <c r="AV179" s="161"/>
      <c r="AW179" s="149"/>
      <c r="AX179" s="158"/>
      <c r="AY179" s="161"/>
      <c r="AZ179" s="149"/>
      <c r="BA179" s="158"/>
      <c r="BB179" s="161"/>
      <c r="BC179" s="149"/>
      <c r="BD179" s="160"/>
      <c r="BE179" s="161"/>
      <c r="BF179" s="149"/>
      <c r="BG179" s="158"/>
      <c r="BH179" s="161"/>
      <c r="BI179" s="149"/>
      <c r="BJ179" s="158"/>
      <c r="BK179" s="161"/>
      <c r="BL179" s="149"/>
      <c r="BM179" s="158"/>
      <c r="BN179" s="161"/>
      <c r="BO179" s="149"/>
      <c r="BP179" s="158"/>
      <c r="BQ179" s="161"/>
      <c r="BR179" s="149"/>
      <c r="BS179" s="158"/>
      <c r="BT179" s="161"/>
      <c r="BU179" s="149"/>
      <c r="BV179" s="158"/>
      <c r="BW179" s="161"/>
      <c r="BX179" s="149"/>
      <c r="BY179" s="158"/>
      <c r="BZ179" s="161"/>
      <c r="CA179" s="149"/>
      <c r="CB179" s="158"/>
      <c r="CC179" s="161"/>
      <c r="CD179" s="149"/>
      <c r="CE179" s="158"/>
      <c r="CF179" s="161"/>
      <c r="CG179" s="149"/>
      <c r="CH179" s="158"/>
      <c r="CI179" s="161"/>
      <c r="CJ179" s="149"/>
      <c r="CK179" s="158"/>
      <c r="CL179" s="161"/>
      <c r="CM179" s="149"/>
      <c r="CN179" s="158"/>
      <c r="CO179" s="161"/>
      <c r="CP179" s="149"/>
      <c r="CQ179" s="158"/>
      <c r="CR179" s="89"/>
      <c r="CS179" s="84"/>
    </row>
    <row r="180" spans="1:97" ht="12" customHeight="1" x14ac:dyDescent="0.2">
      <c r="A180" s="80"/>
      <c r="B180" s="160"/>
      <c r="C180" s="161"/>
      <c r="D180" s="149"/>
      <c r="E180" s="160"/>
      <c r="F180" s="161"/>
      <c r="G180" s="149"/>
      <c r="H180" s="158"/>
      <c r="I180" s="161"/>
      <c r="J180" s="149"/>
      <c r="K180" s="158"/>
      <c r="L180" s="161"/>
      <c r="M180" s="149"/>
      <c r="N180" s="158"/>
      <c r="O180" s="161"/>
      <c r="P180" s="149"/>
      <c r="Q180" s="158"/>
      <c r="R180" s="161"/>
      <c r="S180" s="149"/>
      <c r="T180" s="158"/>
      <c r="U180" s="161"/>
      <c r="V180" s="149"/>
      <c r="W180" s="158"/>
      <c r="X180" s="161"/>
      <c r="Y180" s="149"/>
      <c r="Z180" s="158"/>
      <c r="AA180" s="161"/>
      <c r="AB180" s="149"/>
      <c r="AC180" s="158"/>
      <c r="AD180" s="161"/>
      <c r="AE180" s="149"/>
      <c r="AF180" s="158"/>
      <c r="AG180" s="161"/>
      <c r="AH180" s="149"/>
      <c r="AI180" s="158"/>
      <c r="AJ180" s="161"/>
      <c r="AK180" s="149"/>
      <c r="AL180" s="158"/>
      <c r="AM180" s="161"/>
      <c r="AN180" s="149"/>
      <c r="AO180" s="160"/>
      <c r="AP180" s="161"/>
      <c r="AQ180" s="149"/>
      <c r="AR180" s="158"/>
      <c r="AS180" s="161"/>
      <c r="AT180" s="149"/>
      <c r="AU180" s="158"/>
      <c r="AV180" s="161"/>
      <c r="AW180" s="149"/>
      <c r="AX180" s="158"/>
      <c r="AY180" s="161"/>
      <c r="AZ180" s="149"/>
      <c r="BA180" s="158"/>
      <c r="BB180" s="161"/>
      <c r="BC180" s="149"/>
      <c r="BD180" s="160"/>
      <c r="BE180" s="161"/>
      <c r="BF180" s="149"/>
      <c r="BG180" s="158"/>
      <c r="BH180" s="161"/>
      <c r="BI180" s="149"/>
      <c r="BJ180" s="158"/>
      <c r="BK180" s="161"/>
      <c r="BL180" s="149"/>
      <c r="BM180" s="158"/>
      <c r="BN180" s="161"/>
      <c r="BO180" s="149"/>
      <c r="BP180" s="158"/>
      <c r="BQ180" s="161"/>
      <c r="BR180" s="149"/>
      <c r="BS180" s="158"/>
      <c r="BT180" s="161"/>
      <c r="BU180" s="149"/>
      <c r="BV180" s="158"/>
      <c r="BW180" s="161"/>
      <c r="BX180" s="149"/>
      <c r="BY180" s="158"/>
      <c r="BZ180" s="161"/>
      <c r="CA180" s="149"/>
      <c r="CB180" s="158"/>
      <c r="CC180" s="161"/>
      <c r="CD180" s="149"/>
      <c r="CE180" s="158"/>
      <c r="CF180" s="161"/>
      <c r="CG180" s="149"/>
      <c r="CH180" s="158"/>
      <c r="CI180" s="161"/>
      <c r="CJ180" s="149"/>
      <c r="CK180" s="158"/>
      <c r="CL180" s="161"/>
      <c r="CM180" s="149"/>
      <c r="CN180" s="158"/>
      <c r="CO180" s="161"/>
      <c r="CP180" s="149"/>
      <c r="CQ180" s="158"/>
      <c r="CR180" s="89"/>
      <c r="CS180" s="84"/>
    </row>
    <row r="181" spans="1:97" ht="12" customHeight="1" x14ac:dyDescent="0.2">
      <c r="A181" s="80"/>
      <c r="B181" s="160"/>
      <c r="C181" s="161"/>
      <c r="D181" s="149"/>
      <c r="E181" s="160"/>
      <c r="F181" s="161"/>
      <c r="G181" s="149"/>
      <c r="H181" s="158"/>
      <c r="I181" s="161"/>
      <c r="J181" s="149"/>
      <c r="K181" s="158"/>
      <c r="L181" s="161"/>
      <c r="M181" s="149"/>
      <c r="N181" s="158"/>
      <c r="O181" s="161"/>
      <c r="P181" s="149"/>
      <c r="Q181" s="158"/>
      <c r="R181" s="161"/>
      <c r="S181" s="149"/>
      <c r="T181" s="158"/>
      <c r="U181" s="161"/>
      <c r="V181" s="149"/>
      <c r="W181" s="158"/>
      <c r="X181" s="161"/>
      <c r="Y181" s="149"/>
      <c r="Z181" s="158"/>
      <c r="AA181" s="161"/>
      <c r="AB181" s="149"/>
      <c r="AC181" s="158"/>
      <c r="AD181" s="161"/>
      <c r="AE181" s="149"/>
      <c r="AF181" s="158"/>
      <c r="AG181" s="161"/>
      <c r="AH181" s="149"/>
      <c r="AI181" s="158"/>
      <c r="AJ181" s="161"/>
      <c r="AK181" s="149"/>
      <c r="AL181" s="158"/>
      <c r="AM181" s="161"/>
      <c r="AN181" s="149"/>
      <c r="AO181" s="160"/>
      <c r="AP181" s="161"/>
      <c r="AQ181" s="149"/>
      <c r="AR181" s="158"/>
      <c r="AS181" s="161"/>
      <c r="AT181" s="149"/>
      <c r="AU181" s="158"/>
      <c r="AV181" s="161"/>
      <c r="AW181" s="149"/>
      <c r="AX181" s="158"/>
      <c r="AY181" s="161"/>
      <c r="AZ181" s="149"/>
      <c r="BA181" s="158"/>
      <c r="BB181" s="161"/>
      <c r="BC181" s="149"/>
      <c r="BD181" s="160"/>
      <c r="BE181" s="161"/>
      <c r="BF181" s="149"/>
      <c r="BG181" s="158"/>
      <c r="BH181" s="161"/>
      <c r="BI181" s="149"/>
      <c r="BJ181" s="158"/>
      <c r="BK181" s="161"/>
      <c r="BL181" s="149"/>
      <c r="BM181" s="158"/>
      <c r="BN181" s="161"/>
      <c r="BO181" s="149"/>
      <c r="BP181" s="158"/>
      <c r="BQ181" s="161"/>
      <c r="BR181" s="149"/>
      <c r="BS181" s="158"/>
      <c r="BT181" s="161"/>
      <c r="BU181" s="149"/>
      <c r="BV181" s="158"/>
      <c r="BW181" s="161"/>
      <c r="BX181" s="149"/>
      <c r="BY181" s="158"/>
      <c r="BZ181" s="161"/>
      <c r="CA181" s="149"/>
      <c r="CB181" s="158"/>
      <c r="CC181" s="161"/>
      <c r="CD181" s="149"/>
      <c r="CE181" s="158"/>
      <c r="CF181" s="161"/>
      <c r="CG181" s="149"/>
      <c r="CH181" s="158"/>
      <c r="CI181" s="161"/>
      <c r="CJ181" s="149"/>
      <c r="CK181" s="158"/>
      <c r="CL181" s="161"/>
      <c r="CM181" s="149"/>
      <c r="CN181" s="158"/>
      <c r="CO181" s="161"/>
      <c r="CP181" s="149"/>
      <c r="CQ181" s="158"/>
      <c r="CR181" s="89"/>
      <c r="CS181" s="84"/>
    </row>
    <row r="182" spans="1:97" ht="12" customHeight="1" x14ac:dyDescent="0.2">
      <c r="A182" s="80"/>
      <c r="B182" s="160"/>
      <c r="C182" s="161"/>
      <c r="D182" s="149"/>
      <c r="E182" s="160"/>
      <c r="F182" s="161"/>
      <c r="G182" s="149"/>
      <c r="H182" s="158"/>
      <c r="I182" s="161"/>
      <c r="J182" s="149"/>
      <c r="K182" s="158"/>
      <c r="L182" s="161"/>
      <c r="M182" s="149"/>
      <c r="N182" s="158"/>
      <c r="O182" s="161"/>
      <c r="P182" s="149"/>
      <c r="Q182" s="158"/>
      <c r="R182" s="161"/>
      <c r="S182" s="149"/>
      <c r="T182" s="158"/>
      <c r="U182" s="161"/>
      <c r="V182" s="149"/>
      <c r="W182" s="158"/>
      <c r="X182" s="161"/>
      <c r="Y182" s="149"/>
      <c r="Z182" s="158"/>
      <c r="AA182" s="161"/>
      <c r="AB182" s="149"/>
      <c r="AC182" s="158"/>
      <c r="AD182" s="161"/>
      <c r="AE182" s="149"/>
      <c r="AF182" s="158"/>
      <c r="AG182" s="161"/>
      <c r="AH182" s="149"/>
      <c r="AI182" s="158"/>
      <c r="AJ182" s="161"/>
      <c r="AK182" s="149"/>
      <c r="AL182" s="158"/>
      <c r="AM182" s="161"/>
      <c r="AN182" s="149"/>
      <c r="AO182" s="160"/>
      <c r="AP182" s="161"/>
      <c r="AQ182" s="149"/>
      <c r="AR182" s="158"/>
      <c r="AS182" s="161"/>
      <c r="AT182" s="149"/>
      <c r="AU182" s="158"/>
      <c r="AV182" s="161"/>
      <c r="AW182" s="149"/>
      <c r="AX182" s="158"/>
      <c r="AY182" s="161"/>
      <c r="AZ182" s="149"/>
      <c r="BA182" s="158"/>
      <c r="BB182" s="161"/>
      <c r="BC182" s="149"/>
      <c r="BD182" s="160"/>
      <c r="BE182" s="161"/>
      <c r="BF182" s="149"/>
      <c r="BG182" s="158"/>
      <c r="BH182" s="161"/>
      <c r="BI182" s="149"/>
      <c r="BJ182" s="158"/>
      <c r="BK182" s="161"/>
      <c r="BL182" s="149"/>
      <c r="BM182" s="158"/>
      <c r="BN182" s="161"/>
      <c r="BO182" s="149"/>
      <c r="BP182" s="158"/>
      <c r="BQ182" s="161"/>
      <c r="BR182" s="149"/>
      <c r="BS182" s="158"/>
      <c r="BT182" s="161"/>
      <c r="BU182" s="149"/>
      <c r="BV182" s="158"/>
      <c r="BW182" s="161"/>
      <c r="BX182" s="149"/>
      <c r="BY182" s="158"/>
      <c r="BZ182" s="161"/>
      <c r="CA182" s="149"/>
      <c r="CB182" s="158"/>
      <c r="CC182" s="161"/>
      <c r="CD182" s="149"/>
      <c r="CE182" s="158"/>
      <c r="CF182" s="161"/>
      <c r="CG182" s="149"/>
      <c r="CH182" s="158"/>
      <c r="CI182" s="161"/>
      <c r="CJ182" s="149"/>
      <c r="CK182" s="158"/>
      <c r="CL182" s="161"/>
      <c r="CM182" s="149"/>
      <c r="CN182" s="158"/>
      <c r="CO182" s="161"/>
      <c r="CP182" s="149"/>
      <c r="CQ182" s="158"/>
      <c r="CR182" s="89"/>
      <c r="CS182" s="84"/>
    </row>
    <row r="183" spans="1:97" ht="12" customHeight="1" x14ac:dyDescent="0.2">
      <c r="A183" s="80"/>
      <c r="B183" s="160"/>
      <c r="C183" s="161"/>
      <c r="D183" s="149"/>
      <c r="E183" s="160"/>
      <c r="F183" s="161"/>
      <c r="G183" s="149"/>
      <c r="H183" s="158"/>
      <c r="I183" s="161"/>
      <c r="J183" s="149"/>
      <c r="K183" s="158"/>
      <c r="L183" s="161"/>
      <c r="M183" s="149"/>
      <c r="N183" s="158"/>
      <c r="O183" s="161"/>
      <c r="P183" s="149"/>
      <c r="Q183" s="158"/>
      <c r="R183" s="161"/>
      <c r="S183" s="149"/>
      <c r="T183" s="158"/>
      <c r="U183" s="161"/>
      <c r="V183" s="149"/>
      <c r="W183" s="158"/>
      <c r="X183" s="161"/>
      <c r="Y183" s="149"/>
      <c r="Z183" s="158"/>
      <c r="AA183" s="161"/>
      <c r="AB183" s="149"/>
      <c r="AC183" s="158"/>
      <c r="AD183" s="161"/>
      <c r="AE183" s="149"/>
      <c r="AF183" s="158"/>
      <c r="AG183" s="161"/>
      <c r="AH183" s="149"/>
      <c r="AI183" s="158"/>
      <c r="AJ183" s="161"/>
      <c r="AK183" s="149"/>
      <c r="AL183" s="158"/>
      <c r="AM183" s="161"/>
      <c r="AN183" s="149"/>
      <c r="AO183" s="160"/>
      <c r="AP183" s="161"/>
      <c r="AQ183" s="149"/>
      <c r="AR183" s="158"/>
      <c r="AS183" s="161"/>
      <c r="AT183" s="149"/>
      <c r="AU183" s="158"/>
      <c r="AV183" s="161"/>
      <c r="AW183" s="149"/>
      <c r="AX183" s="158"/>
      <c r="AY183" s="161"/>
      <c r="AZ183" s="149"/>
      <c r="BA183" s="158"/>
      <c r="BB183" s="161"/>
      <c r="BC183" s="149"/>
      <c r="BD183" s="160"/>
      <c r="BE183" s="161"/>
      <c r="BF183" s="149"/>
      <c r="BG183" s="158"/>
      <c r="BH183" s="161"/>
      <c r="BI183" s="149"/>
      <c r="BJ183" s="158"/>
      <c r="BK183" s="161"/>
      <c r="BL183" s="149"/>
      <c r="BM183" s="158"/>
      <c r="BN183" s="161"/>
      <c r="BO183" s="149"/>
      <c r="BP183" s="158"/>
      <c r="BQ183" s="161"/>
      <c r="BR183" s="149"/>
      <c r="BS183" s="158"/>
      <c r="BT183" s="161"/>
      <c r="BU183" s="149"/>
      <c r="BV183" s="158"/>
      <c r="BW183" s="161"/>
      <c r="BX183" s="149"/>
      <c r="BY183" s="158"/>
      <c r="BZ183" s="161"/>
      <c r="CA183" s="149"/>
      <c r="CB183" s="158"/>
      <c r="CC183" s="161"/>
      <c r="CD183" s="149"/>
      <c r="CE183" s="158"/>
      <c r="CF183" s="161"/>
      <c r="CG183" s="149"/>
      <c r="CH183" s="158"/>
      <c r="CI183" s="161"/>
      <c r="CJ183" s="149"/>
      <c r="CK183" s="158"/>
      <c r="CL183" s="161"/>
      <c r="CM183" s="149"/>
      <c r="CN183" s="158"/>
      <c r="CO183" s="161"/>
      <c r="CP183" s="149"/>
      <c r="CQ183" s="158"/>
      <c r="CR183" s="89"/>
      <c r="CS183" s="84"/>
    </row>
    <row r="184" spans="1:97" ht="12" customHeight="1" x14ac:dyDescent="0.2">
      <c r="A184" s="80"/>
      <c r="B184" s="160"/>
      <c r="C184" s="161"/>
      <c r="D184" s="149"/>
      <c r="E184" s="160"/>
      <c r="F184" s="161"/>
      <c r="G184" s="149"/>
      <c r="H184" s="158"/>
      <c r="I184" s="161"/>
      <c r="J184" s="149"/>
      <c r="K184" s="158"/>
      <c r="L184" s="161"/>
      <c r="M184" s="149"/>
      <c r="N184" s="158"/>
      <c r="O184" s="161"/>
      <c r="P184" s="149"/>
      <c r="Q184" s="158"/>
      <c r="R184" s="161"/>
      <c r="S184" s="149"/>
      <c r="T184" s="158"/>
      <c r="U184" s="161"/>
      <c r="V184" s="149"/>
      <c r="W184" s="158"/>
      <c r="X184" s="161"/>
      <c r="Y184" s="149"/>
      <c r="Z184" s="158"/>
      <c r="AA184" s="161"/>
      <c r="AB184" s="149"/>
      <c r="AC184" s="158"/>
      <c r="AD184" s="161"/>
      <c r="AE184" s="149"/>
      <c r="AF184" s="158"/>
      <c r="AG184" s="161"/>
      <c r="AH184" s="149"/>
      <c r="AI184" s="158"/>
      <c r="AJ184" s="161"/>
      <c r="AK184" s="149"/>
      <c r="AL184" s="158"/>
      <c r="AM184" s="161"/>
      <c r="AN184" s="149"/>
      <c r="AO184" s="160"/>
      <c r="AP184" s="161"/>
      <c r="AQ184" s="149"/>
      <c r="AR184" s="158"/>
      <c r="AS184" s="161"/>
      <c r="AT184" s="149"/>
      <c r="AU184" s="158"/>
      <c r="AV184" s="161"/>
      <c r="AW184" s="149"/>
      <c r="AX184" s="158"/>
      <c r="AY184" s="161"/>
      <c r="AZ184" s="149"/>
      <c r="BA184" s="158"/>
      <c r="BB184" s="161"/>
      <c r="BC184" s="149"/>
      <c r="BD184" s="160"/>
      <c r="BE184" s="161"/>
      <c r="BF184" s="149"/>
      <c r="BG184" s="158"/>
      <c r="BH184" s="161"/>
      <c r="BI184" s="149"/>
      <c r="BJ184" s="158"/>
      <c r="BK184" s="161"/>
      <c r="BL184" s="149"/>
      <c r="BM184" s="158"/>
      <c r="BN184" s="161"/>
      <c r="BO184" s="149"/>
      <c r="BP184" s="158"/>
      <c r="BQ184" s="161"/>
      <c r="BR184" s="149"/>
      <c r="BS184" s="158"/>
      <c r="BT184" s="161"/>
      <c r="BU184" s="149"/>
      <c r="BV184" s="158"/>
      <c r="BW184" s="161"/>
      <c r="BX184" s="149"/>
      <c r="BY184" s="158"/>
      <c r="BZ184" s="161"/>
      <c r="CA184" s="149"/>
      <c r="CB184" s="158"/>
      <c r="CC184" s="161"/>
      <c r="CD184" s="149"/>
      <c r="CE184" s="158"/>
      <c r="CF184" s="161"/>
      <c r="CG184" s="149"/>
      <c r="CH184" s="158"/>
      <c r="CI184" s="161"/>
      <c r="CJ184" s="149"/>
      <c r="CK184" s="158"/>
      <c r="CL184" s="161"/>
      <c r="CM184" s="149"/>
      <c r="CN184" s="158"/>
      <c r="CO184" s="161"/>
      <c r="CP184" s="149"/>
      <c r="CQ184" s="158"/>
      <c r="CR184" s="89"/>
      <c r="CS184" s="84"/>
    </row>
    <row r="185" spans="1:97" ht="12" customHeight="1" x14ac:dyDescent="0.2">
      <c r="A185" s="80"/>
      <c r="B185" s="160"/>
      <c r="C185" s="161"/>
      <c r="D185" s="149"/>
      <c r="E185" s="160"/>
      <c r="F185" s="161"/>
      <c r="G185" s="149"/>
      <c r="H185" s="158"/>
      <c r="I185" s="161"/>
      <c r="J185" s="149"/>
      <c r="K185" s="158"/>
      <c r="L185" s="161"/>
      <c r="M185" s="149"/>
      <c r="N185" s="158"/>
      <c r="O185" s="161"/>
      <c r="P185" s="149"/>
      <c r="Q185" s="158"/>
      <c r="R185" s="161"/>
      <c r="S185" s="149"/>
      <c r="T185" s="158"/>
      <c r="U185" s="161"/>
      <c r="V185" s="149"/>
      <c r="W185" s="158"/>
      <c r="X185" s="161"/>
      <c r="Y185" s="149"/>
      <c r="Z185" s="158"/>
      <c r="AA185" s="161"/>
      <c r="AB185" s="149"/>
      <c r="AC185" s="158"/>
      <c r="AD185" s="161"/>
      <c r="AE185" s="149"/>
      <c r="AF185" s="158"/>
      <c r="AG185" s="161"/>
      <c r="AH185" s="149"/>
      <c r="AI185" s="158"/>
      <c r="AJ185" s="161"/>
      <c r="AK185" s="149"/>
      <c r="AL185" s="158"/>
      <c r="AM185" s="161"/>
      <c r="AN185" s="149"/>
      <c r="AO185" s="160"/>
      <c r="AP185" s="161"/>
      <c r="AQ185" s="149"/>
      <c r="AR185" s="158"/>
      <c r="AS185" s="161"/>
      <c r="AT185" s="149"/>
      <c r="AU185" s="158"/>
      <c r="AV185" s="161"/>
      <c r="AW185" s="149"/>
      <c r="AX185" s="158"/>
      <c r="AY185" s="161"/>
      <c r="AZ185" s="149"/>
      <c r="BA185" s="158"/>
      <c r="BB185" s="161"/>
      <c r="BC185" s="149"/>
      <c r="BD185" s="160"/>
      <c r="BE185" s="161"/>
      <c r="BF185" s="149"/>
      <c r="BG185" s="158"/>
      <c r="BH185" s="161"/>
      <c r="BI185" s="149"/>
      <c r="BJ185" s="158"/>
      <c r="BK185" s="161"/>
      <c r="BL185" s="149"/>
      <c r="BM185" s="158"/>
      <c r="BN185" s="161"/>
      <c r="BO185" s="149"/>
      <c r="BP185" s="158"/>
      <c r="BQ185" s="161"/>
      <c r="BR185" s="149"/>
      <c r="BS185" s="158"/>
      <c r="BT185" s="161"/>
      <c r="BU185" s="149"/>
      <c r="BV185" s="158"/>
      <c r="BW185" s="161"/>
      <c r="BX185" s="149"/>
      <c r="BY185" s="158"/>
      <c r="BZ185" s="161"/>
      <c r="CA185" s="149"/>
      <c r="CB185" s="158"/>
      <c r="CC185" s="161"/>
      <c r="CD185" s="149"/>
      <c r="CE185" s="158"/>
      <c r="CF185" s="161"/>
      <c r="CG185" s="149"/>
      <c r="CH185" s="158"/>
      <c r="CI185" s="161"/>
      <c r="CJ185" s="149"/>
      <c r="CK185" s="158"/>
      <c r="CL185" s="161"/>
      <c r="CM185" s="149"/>
      <c r="CN185" s="158"/>
      <c r="CO185" s="161"/>
      <c r="CP185" s="149"/>
      <c r="CQ185" s="158"/>
      <c r="CR185" s="89"/>
      <c r="CS185" s="84"/>
    </row>
    <row r="186" spans="1:97" ht="12" customHeight="1" x14ac:dyDescent="0.2">
      <c r="A186" s="80"/>
      <c r="B186" s="160"/>
      <c r="C186" s="161"/>
      <c r="D186" s="149"/>
      <c r="E186" s="160"/>
      <c r="F186" s="161"/>
      <c r="G186" s="149"/>
      <c r="H186" s="158"/>
      <c r="I186" s="161"/>
      <c r="J186" s="149"/>
      <c r="K186" s="158"/>
      <c r="L186" s="161"/>
      <c r="M186" s="149"/>
      <c r="N186" s="158"/>
      <c r="O186" s="161"/>
      <c r="P186" s="149"/>
      <c r="Q186" s="158"/>
      <c r="R186" s="161"/>
      <c r="S186" s="149"/>
      <c r="T186" s="158"/>
      <c r="U186" s="161"/>
      <c r="V186" s="149"/>
      <c r="W186" s="158"/>
      <c r="X186" s="161"/>
      <c r="Y186" s="149"/>
      <c r="Z186" s="158"/>
      <c r="AA186" s="161"/>
      <c r="AB186" s="149"/>
      <c r="AC186" s="158"/>
      <c r="AD186" s="161"/>
      <c r="AE186" s="149"/>
      <c r="AF186" s="158"/>
      <c r="AG186" s="161"/>
      <c r="AH186" s="149"/>
      <c r="AI186" s="158"/>
      <c r="AJ186" s="161"/>
      <c r="AK186" s="149"/>
      <c r="AL186" s="158"/>
      <c r="AM186" s="161"/>
      <c r="AN186" s="149"/>
      <c r="AO186" s="160"/>
      <c r="AP186" s="161"/>
      <c r="AQ186" s="149"/>
      <c r="AR186" s="158"/>
      <c r="AS186" s="161"/>
      <c r="AT186" s="149"/>
      <c r="AU186" s="158"/>
      <c r="AV186" s="161"/>
      <c r="AW186" s="149"/>
      <c r="AX186" s="158"/>
      <c r="AY186" s="161"/>
      <c r="AZ186" s="149"/>
      <c r="BA186" s="158"/>
      <c r="BB186" s="161"/>
      <c r="BC186" s="149"/>
      <c r="BD186" s="160"/>
      <c r="BE186" s="161"/>
      <c r="BF186" s="149"/>
      <c r="BG186" s="158"/>
      <c r="BH186" s="161"/>
      <c r="BI186" s="149"/>
      <c r="BJ186" s="158"/>
      <c r="BK186" s="161"/>
      <c r="BL186" s="149"/>
      <c r="BM186" s="158"/>
      <c r="BN186" s="161"/>
      <c r="BO186" s="149"/>
      <c r="BP186" s="158"/>
      <c r="BQ186" s="161"/>
      <c r="BR186" s="149"/>
      <c r="BS186" s="158"/>
      <c r="BT186" s="161"/>
      <c r="BU186" s="149"/>
      <c r="BV186" s="158"/>
      <c r="BW186" s="161"/>
      <c r="BX186" s="149"/>
      <c r="BY186" s="158"/>
      <c r="BZ186" s="161"/>
      <c r="CA186" s="149"/>
      <c r="CB186" s="158"/>
      <c r="CC186" s="161"/>
      <c r="CD186" s="149"/>
      <c r="CE186" s="158"/>
      <c r="CF186" s="161"/>
      <c r="CG186" s="149"/>
      <c r="CH186" s="158"/>
      <c r="CI186" s="161"/>
      <c r="CJ186" s="149"/>
      <c r="CK186" s="158"/>
      <c r="CL186" s="161"/>
      <c r="CM186" s="149"/>
      <c r="CN186" s="158"/>
      <c r="CO186" s="161"/>
      <c r="CP186" s="149"/>
      <c r="CQ186" s="158"/>
      <c r="CR186" s="89"/>
      <c r="CS186" s="84"/>
    </row>
    <row r="187" spans="1:97" ht="12" customHeight="1" x14ac:dyDescent="0.2">
      <c r="A187" s="80"/>
      <c r="B187" s="160"/>
      <c r="C187" s="161"/>
      <c r="D187" s="149"/>
      <c r="E187" s="160"/>
      <c r="F187" s="161"/>
      <c r="G187" s="149"/>
      <c r="H187" s="158"/>
      <c r="I187" s="161"/>
      <c r="J187" s="149"/>
      <c r="K187" s="158"/>
      <c r="L187" s="161"/>
      <c r="M187" s="149"/>
      <c r="N187" s="158"/>
      <c r="O187" s="161"/>
      <c r="P187" s="149"/>
      <c r="Q187" s="158"/>
      <c r="R187" s="161"/>
      <c r="S187" s="149"/>
      <c r="T187" s="158"/>
      <c r="U187" s="161"/>
      <c r="V187" s="149"/>
      <c r="W187" s="158"/>
      <c r="X187" s="161"/>
      <c r="Y187" s="149"/>
      <c r="Z187" s="158"/>
      <c r="AA187" s="161"/>
      <c r="AB187" s="149"/>
      <c r="AC187" s="158"/>
      <c r="AD187" s="161"/>
      <c r="AE187" s="149"/>
      <c r="AF187" s="158"/>
      <c r="AG187" s="161"/>
      <c r="AH187" s="149"/>
      <c r="AI187" s="158"/>
      <c r="AJ187" s="161"/>
      <c r="AK187" s="149"/>
      <c r="AL187" s="158"/>
      <c r="AM187" s="161"/>
      <c r="AN187" s="149"/>
      <c r="AO187" s="160"/>
      <c r="AP187" s="161"/>
      <c r="AQ187" s="149"/>
      <c r="AR187" s="158"/>
      <c r="AS187" s="161"/>
      <c r="AT187" s="149"/>
      <c r="AU187" s="158"/>
      <c r="AV187" s="161"/>
      <c r="AW187" s="149"/>
      <c r="AX187" s="158"/>
      <c r="AY187" s="161"/>
      <c r="AZ187" s="149"/>
      <c r="BA187" s="158"/>
      <c r="BB187" s="161"/>
      <c r="BC187" s="149"/>
      <c r="BD187" s="160"/>
      <c r="BE187" s="161"/>
      <c r="BF187" s="149"/>
      <c r="BG187" s="158"/>
      <c r="BH187" s="161"/>
      <c r="BI187" s="149"/>
      <c r="BJ187" s="158"/>
      <c r="BK187" s="161"/>
      <c r="BL187" s="149"/>
      <c r="BM187" s="158"/>
      <c r="BN187" s="161"/>
      <c r="BO187" s="149"/>
      <c r="BP187" s="158"/>
      <c r="BQ187" s="161"/>
      <c r="BR187" s="149"/>
      <c r="BS187" s="158"/>
      <c r="BT187" s="161"/>
      <c r="BU187" s="149"/>
      <c r="BV187" s="158"/>
      <c r="BW187" s="161"/>
      <c r="BX187" s="149"/>
      <c r="BY187" s="158"/>
      <c r="BZ187" s="161"/>
      <c r="CA187" s="149"/>
      <c r="CB187" s="158"/>
      <c r="CC187" s="161"/>
      <c r="CD187" s="149"/>
      <c r="CE187" s="158"/>
      <c r="CF187" s="161"/>
      <c r="CG187" s="149"/>
      <c r="CH187" s="158"/>
      <c r="CI187" s="161"/>
      <c r="CJ187" s="149"/>
      <c r="CK187" s="158"/>
      <c r="CL187" s="161"/>
      <c r="CM187" s="149"/>
      <c r="CN187" s="158"/>
      <c r="CO187" s="161"/>
      <c r="CP187" s="149"/>
      <c r="CQ187" s="158"/>
      <c r="CR187" s="89"/>
      <c r="CS187" s="84"/>
    </row>
    <row r="188" spans="1:97" ht="12" customHeight="1" x14ac:dyDescent="0.2">
      <c r="A188" s="80"/>
      <c r="B188" s="160"/>
      <c r="C188" s="161"/>
      <c r="D188" s="149"/>
      <c r="E188" s="160"/>
      <c r="F188" s="161"/>
      <c r="G188" s="149"/>
      <c r="H188" s="158"/>
      <c r="I188" s="161"/>
      <c r="J188" s="149"/>
      <c r="K188" s="158"/>
      <c r="L188" s="161"/>
      <c r="M188" s="149"/>
      <c r="N188" s="158"/>
      <c r="O188" s="161"/>
      <c r="P188" s="149"/>
      <c r="Q188" s="158"/>
      <c r="R188" s="161"/>
      <c r="S188" s="149"/>
      <c r="T188" s="158"/>
      <c r="U188" s="161"/>
      <c r="V188" s="149"/>
      <c r="W188" s="158"/>
      <c r="X188" s="161"/>
      <c r="Y188" s="149"/>
      <c r="Z188" s="158"/>
      <c r="AA188" s="161"/>
      <c r="AB188" s="149"/>
      <c r="AC188" s="158"/>
      <c r="AD188" s="161"/>
      <c r="AE188" s="149"/>
      <c r="AF188" s="158"/>
      <c r="AG188" s="161"/>
      <c r="AH188" s="149"/>
      <c r="AI188" s="158"/>
      <c r="AJ188" s="161"/>
      <c r="AK188" s="149"/>
      <c r="AL188" s="158"/>
      <c r="AM188" s="161"/>
      <c r="AN188" s="149"/>
      <c r="AO188" s="160"/>
      <c r="AP188" s="161"/>
      <c r="AQ188" s="149"/>
      <c r="AR188" s="158"/>
      <c r="AS188" s="161"/>
      <c r="AT188" s="149"/>
      <c r="AU188" s="158"/>
      <c r="AV188" s="161"/>
      <c r="AW188" s="149"/>
      <c r="AX188" s="158"/>
      <c r="AY188" s="161"/>
      <c r="AZ188" s="149"/>
      <c r="BA188" s="158"/>
      <c r="BB188" s="161"/>
      <c r="BC188" s="149"/>
      <c r="BD188" s="160"/>
      <c r="BE188" s="161"/>
      <c r="BF188" s="149"/>
      <c r="BG188" s="158"/>
      <c r="BH188" s="161"/>
      <c r="BI188" s="149"/>
      <c r="BJ188" s="158"/>
      <c r="BK188" s="161"/>
      <c r="BL188" s="149"/>
      <c r="BM188" s="158"/>
      <c r="BN188" s="161"/>
      <c r="BO188" s="149"/>
      <c r="BP188" s="158"/>
      <c r="BQ188" s="161"/>
      <c r="BR188" s="149"/>
      <c r="BS188" s="158"/>
      <c r="BT188" s="161"/>
      <c r="BU188" s="149"/>
      <c r="BV188" s="158"/>
      <c r="BW188" s="161"/>
      <c r="BX188" s="149"/>
      <c r="BY188" s="158"/>
      <c r="BZ188" s="161"/>
      <c r="CA188" s="149"/>
      <c r="CB188" s="158"/>
      <c r="CC188" s="161"/>
      <c r="CD188" s="149"/>
      <c r="CE188" s="158"/>
      <c r="CF188" s="161"/>
      <c r="CG188" s="149"/>
      <c r="CH188" s="158"/>
      <c r="CI188" s="161"/>
      <c r="CJ188" s="149"/>
      <c r="CK188" s="158"/>
      <c r="CL188" s="161"/>
      <c r="CM188" s="149"/>
      <c r="CN188" s="158"/>
      <c r="CO188" s="161"/>
      <c r="CP188" s="149"/>
      <c r="CQ188" s="158"/>
      <c r="CR188" s="89"/>
      <c r="CS188" s="84"/>
    </row>
    <row r="189" spans="1:97" ht="12" customHeight="1" x14ac:dyDescent="0.2">
      <c r="A189" s="80"/>
      <c r="B189" s="160"/>
      <c r="C189" s="161"/>
      <c r="D189" s="149"/>
      <c r="E189" s="160"/>
      <c r="F189" s="161"/>
      <c r="G189" s="149"/>
      <c r="H189" s="158"/>
      <c r="I189" s="161"/>
      <c r="J189" s="149"/>
      <c r="K189" s="158"/>
      <c r="L189" s="161"/>
      <c r="M189" s="149"/>
      <c r="N189" s="158"/>
      <c r="O189" s="161"/>
      <c r="P189" s="149"/>
      <c r="Q189" s="158"/>
      <c r="R189" s="161"/>
      <c r="S189" s="149"/>
      <c r="T189" s="158"/>
      <c r="U189" s="161"/>
      <c r="V189" s="149"/>
      <c r="W189" s="158"/>
      <c r="X189" s="161"/>
      <c r="Y189" s="149"/>
      <c r="Z189" s="158"/>
      <c r="AA189" s="161"/>
      <c r="AB189" s="149"/>
      <c r="AC189" s="158"/>
      <c r="AD189" s="161"/>
      <c r="AE189" s="149"/>
      <c r="AF189" s="158"/>
      <c r="AG189" s="161"/>
      <c r="AH189" s="149"/>
      <c r="AI189" s="158"/>
      <c r="AJ189" s="161"/>
      <c r="AK189" s="149"/>
      <c r="AL189" s="158"/>
      <c r="AM189" s="161"/>
      <c r="AN189" s="149"/>
      <c r="AO189" s="160"/>
      <c r="AP189" s="161"/>
      <c r="AQ189" s="149"/>
      <c r="AR189" s="158"/>
      <c r="AS189" s="161"/>
      <c r="AT189" s="149"/>
      <c r="AU189" s="158"/>
      <c r="AV189" s="161"/>
      <c r="AW189" s="149"/>
      <c r="AX189" s="158"/>
      <c r="AY189" s="161"/>
      <c r="AZ189" s="149"/>
      <c r="BA189" s="158"/>
      <c r="BB189" s="161"/>
      <c r="BC189" s="149"/>
      <c r="BD189" s="160"/>
      <c r="BE189" s="161"/>
      <c r="BF189" s="149"/>
      <c r="BG189" s="158"/>
      <c r="BH189" s="161"/>
      <c r="BI189" s="149"/>
      <c r="BJ189" s="158"/>
      <c r="BK189" s="161"/>
      <c r="BL189" s="149"/>
      <c r="BM189" s="158"/>
      <c r="BN189" s="161"/>
      <c r="BO189" s="149"/>
      <c r="BP189" s="158"/>
      <c r="BQ189" s="161"/>
      <c r="BR189" s="149"/>
      <c r="BS189" s="158"/>
      <c r="BT189" s="161"/>
      <c r="BU189" s="149"/>
      <c r="BV189" s="158"/>
      <c r="BW189" s="161"/>
      <c r="BX189" s="149"/>
      <c r="BY189" s="158"/>
      <c r="BZ189" s="161"/>
      <c r="CA189" s="149"/>
      <c r="CB189" s="158"/>
      <c r="CC189" s="161"/>
      <c r="CD189" s="149"/>
      <c r="CE189" s="158"/>
      <c r="CF189" s="161"/>
      <c r="CG189" s="149"/>
      <c r="CH189" s="158"/>
      <c r="CI189" s="161"/>
      <c r="CJ189" s="149"/>
      <c r="CK189" s="158"/>
      <c r="CL189" s="161"/>
      <c r="CM189" s="149"/>
      <c r="CN189" s="158"/>
      <c r="CO189" s="161"/>
      <c r="CP189" s="149"/>
      <c r="CQ189" s="158"/>
      <c r="CR189" s="89"/>
      <c r="CS189" s="84"/>
    </row>
    <row r="190" spans="1:97" ht="12" customHeight="1" x14ac:dyDescent="0.2">
      <c r="A190" s="80"/>
      <c r="B190" s="160"/>
      <c r="C190" s="161"/>
      <c r="D190" s="149"/>
      <c r="E190" s="160"/>
      <c r="F190" s="161"/>
      <c r="G190" s="149"/>
      <c r="H190" s="158"/>
      <c r="I190" s="161"/>
      <c r="J190" s="149"/>
      <c r="K190" s="158"/>
      <c r="L190" s="161"/>
      <c r="M190" s="149"/>
      <c r="N190" s="158"/>
      <c r="O190" s="161"/>
      <c r="P190" s="149"/>
      <c r="Q190" s="158"/>
      <c r="R190" s="161"/>
      <c r="S190" s="149"/>
      <c r="T190" s="158"/>
      <c r="U190" s="161"/>
      <c r="V190" s="149"/>
      <c r="W190" s="158"/>
      <c r="X190" s="161"/>
      <c r="Y190" s="149"/>
      <c r="Z190" s="158"/>
      <c r="AA190" s="161"/>
      <c r="AB190" s="149"/>
      <c r="AC190" s="158"/>
      <c r="AD190" s="161"/>
      <c r="AE190" s="149"/>
      <c r="AF190" s="158"/>
      <c r="AG190" s="161"/>
      <c r="AH190" s="149"/>
      <c r="AI190" s="158"/>
      <c r="AJ190" s="161"/>
      <c r="AK190" s="149"/>
      <c r="AL190" s="158"/>
      <c r="AM190" s="161"/>
      <c r="AN190" s="149"/>
      <c r="AO190" s="160"/>
      <c r="AP190" s="161"/>
      <c r="AQ190" s="149"/>
      <c r="AR190" s="158"/>
      <c r="AS190" s="161"/>
      <c r="AT190" s="149"/>
      <c r="AU190" s="158"/>
      <c r="AV190" s="161"/>
      <c r="AW190" s="149"/>
      <c r="AX190" s="158"/>
      <c r="AY190" s="161"/>
      <c r="AZ190" s="149"/>
      <c r="BA190" s="158"/>
      <c r="BB190" s="161"/>
      <c r="BC190" s="149"/>
      <c r="BD190" s="160"/>
      <c r="BE190" s="161"/>
      <c r="BF190" s="149"/>
      <c r="BG190" s="158"/>
      <c r="BH190" s="161"/>
      <c r="BI190" s="149"/>
      <c r="BJ190" s="158"/>
      <c r="BK190" s="161"/>
      <c r="BL190" s="149"/>
      <c r="BM190" s="158"/>
      <c r="BN190" s="161"/>
      <c r="BO190" s="149"/>
      <c r="BP190" s="158"/>
      <c r="BQ190" s="161"/>
      <c r="BR190" s="149"/>
      <c r="BS190" s="158"/>
      <c r="BT190" s="161"/>
      <c r="BU190" s="149"/>
      <c r="BV190" s="158"/>
      <c r="BW190" s="161"/>
      <c r="BX190" s="149"/>
      <c r="BY190" s="158"/>
      <c r="BZ190" s="161"/>
      <c r="CA190" s="149"/>
      <c r="CB190" s="158"/>
      <c r="CC190" s="161"/>
      <c r="CD190" s="149"/>
      <c r="CE190" s="158"/>
      <c r="CF190" s="161"/>
      <c r="CG190" s="149"/>
      <c r="CH190" s="158"/>
      <c r="CI190" s="161"/>
      <c r="CJ190" s="149"/>
      <c r="CK190" s="158"/>
      <c r="CL190" s="161"/>
      <c r="CM190" s="149"/>
      <c r="CN190" s="158"/>
      <c r="CO190" s="161"/>
      <c r="CP190" s="149"/>
      <c r="CQ190" s="158"/>
      <c r="CR190" s="89"/>
      <c r="CS190" s="84"/>
    </row>
    <row r="191" spans="1:97" ht="12" customHeight="1" x14ac:dyDescent="0.2">
      <c r="A191" s="80"/>
      <c r="B191" s="160"/>
      <c r="C191" s="161"/>
      <c r="D191" s="149"/>
      <c r="E191" s="160"/>
      <c r="F191" s="161"/>
      <c r="G191" s="149"/>
      <c r="H191" s="158"/>
      <c r="I191" s="161"/>
      <c r="J191" s="149"/>
      <c r="K191" s="158"/>
      <c r="L191" s="161"/>
      <c r="M191" s="149"/>
      <c r="N191" s="158"/>
      <c r="O191" s="161"/>
      <c r="P191" s="149"/>
      <c r="Q191" s="158"/>
      <c r="R191" s="161"/>
      <c r="S191" s="149"/>
      <c r="T191" s="158"/>
      <c r="U191" s="161"/>
      <c r="V191" s="149"/>
      <c r="W191" s="158"/>
      <c r="X191" s="161"/>
      <c r="Y191" s="149"/>
      <c r="Z191" s="158"/>
      <c r="AA191" s="161"/>
      <c r="AB191" s="149"/>
      <c r="AC191" s="158"/>
      <c r="AD191" s="161"/>
      <c r="AE191" s="149"/>
      <c r="AF191" s="158"/>
      <c r="AG191" s="161"/>
      <c r="AH191" s="149"/>
      <c r="AI191" s="158"/>
      <c r="AJ191" s="161"/>
      <c r="AK191" s="149"/>
      <c r="AL191" s="158"/>
      <c r="AM191" s="161"/>
      <c r="AN191" s="149"/>
      <c r="AO191" s="160"/>
      <c r="AP191" s="161"/>
      <c r="AQ191" s="149"/>
      <c r="AR191" s="158"/>
      <c r="AS191" s="161"/>
      <c r="AT191" s="149"/>
      <c r="AU191" s="158"/>
      <c r="AV191" s="161"/>
      <c r="AW191" s="149"/>
      <c r="AX191" s="158"/>
      <c r="AY191" s="161"/>
      <c r="AZ191" s="149"/>
      <c r="BA191" s="158"/>
      <c r="BB191" s="161"/>
      <c r="BC191" s="149"/>
      <c r="BD191" s="160"/>
      <c r="BE191" s="161"/>
      <c r="BF191" s="149"/>
      <c r="BG191" s="158"/>
      <c r="BH191" s="161"/>
      <c r="BI191" s="149"/>
      <c r="BJ191" s="158"/>
      <c r="BK191" s="161"/>
      <c r="BL191" s="149"/>
      <c r="BM191" s="158"/>
      <c r="BN191" s="161"/>
      <c r="BO191" s="149"/>
      <c r="BP191" s="158"/>
      <c r="BQ191" s="161"/>
      <c r="BR191" s="149"/>
      <c r="BS191" s="158"/>
      <c r="BT191" s="161"/>
      <c r="BU191" s="149"/>
      <c r="BV191" s="158"/>
      <c r="BW191" s="161"/>
      <c r="BX191" s="149"/>
      <c r="BY191" s="158"/>
      <c r="BZ191" s="161"/>
      <c r="CA191" s="149"/>
      <c r="CB191" s="158"/>
      <c r="CC191" s="161"/>
      <c r="CD191" s="149"/>
      <c r="CE191" s="158"/>
      <c r="CF191" s="161"/>
      <c r="CG191" s="149"/>
      <c r="CH191" s="158"/>
      <c r="CI191" s="161"/>
      <c r="CJ191" s="149"/>
      <c r="CK191" s="158"/>
      <c r="CL191" s="161"/>
      <c r="CM191" s="149"/>
      <c r="CN191" s="158"/>
      <c r="CO191" s="161"/>
      <c r="CP191" s="149"/>
      <c r="CQ191" s="158"/>
      <c r="CR191" s="89"/>
      <c r="CS191" s="84"/>
    </row>
    <row r="192" spans="1:97" ht="12" customHeight="1" x14ac:dyDescent="0.2">
      <c r="A192" s="80"/>
      <c r="B192" s="160"/>
      <c r="C192" s="161"/>
      <c r="D192" s="149"/>
      <c r="E192" s="160"/>
      <c r="F192" s="161"/>
      <c r="G192" s="149"/>
      <c r="H192" s="158"/>
      <c r="I192" s="161"/>
      <c r="J192" s="149"/>
      <c r="K192" s="158"/>
      <c r="L192" s="161"/>
      <c r="M192" s="149"/>
      <c r="N192" s="158"/>
      <c r="O192" s="161"/>
      <c r="P192" s="149"/>
      <c r="Q192" s="158"/>
      <c r="R192" s="161"/>
      <c r="S192" s="149"/>
      <c r="T192" s="158"/>
      <c r="U192" s="161"/>
      <c r="V192" s="149"/>
      <c r="W192" s="158"/>
      <c r="X192" s="161"/>
      <c r="Y192" s="149"/>
      <c r="Z192" s="158"/>
      <c r="AA192" s="161"/>
      <c r="AB192" s="149"/>
      <c r="AC192" s="158"/>
      <c r="AD192" s="161"/>
      <c r="AE192" s="149"/>
      <c r="AF192" s="158"/>
      <c r="AG192" s="161"/>
      <c r="AH192" s="149"/>
      <c r="AI192" s="158"/>
      <c r="AJ192" s="161"/>
      <c r="AK192" s="149"/>
      <c r="AL192" s="158"/>
      <c r="AM192" s="161"/>
      <c r="AN192" s="149"/>
      <c r="AO192" s="160"/>
      <c r="AP192" s="161"/>
      <c r="AQ192" s="149"/>
      <c r="AR192" s="158"/>
      <c r="AS192" s="161"/>
      <c r="AT192" s="149"/>
      <c r="AU192" s="158"/>
      <c r="AV192" s="161"/>
      <c r="AW192" s="149"/>
      <c r="AX192" s="158"/>
      <c r="AY192" s="161"/>
      <c r="AZ192" s="149"/>
      <c r="BA192" s="158"/>
      <c r="BB192" s="161"/>
      <c r="BC192" s="149"/>
      <c r="BD192" s="160"/>
      <c r="BE192" s="161"/>
      <c r="BF192" s="149"/>
      <c r="BG192" s="158"/>
      <c r="BH192" s="161"/>
      <c r="BI192" s="149"/>
      <c r="BJ192" s="158"/>
      <c r="BK192" s="161"/>
      <c r="BL192" s="149"/>
      <c r="BM192" s="158"/>
      <c r="BN192" s="161"/>
      <c r="BO192" s="149"/>
      <c r="BP192" s="158"/>
      <c r="BQ192" s="161"/>
      <c r="BR192" s="149"/>
      <c r="BS192" s="158"/>
      <c r="BT192" s="161"/>
      <c r="BU192" s="149"/>
      <c r="BV192" s="158"/>
      <c r="BW192" s="161"/>
      <c r="BX192" s="149"/>
      <c r="BY192" s="158"/>
      <c r="BZ192" s="161"/>
      <c r="CA192" s="149"/>
      <c r="CB192" s="158"/>
      <c r="CC192" s="161"/>
      <c r="CD192" s="149"/>
      <c r="CE192" s="158"/>
      <c r="CF192" s="161"/>
      <c r="CG192" s="149"/>
      <c r="CH192" s="158"/>
      <c r="CI192" s="161"/>
      <c r="CJ192" s="149"/>
      <c r="CK192" s="158"/>
      <c r="CL192" s="161"/>
      <c r="CM192" s="149"/>
      <c r="CN192" s="158"/>
      <c r="CO192" s="161"/>
      <c r="CP192" s="149"/>
      <c r="CQ192" s="158"/>
      <c r="CR192" s="89"/>
      <c r="CS192" s="84"/>
    </row>
    <row r="193" spans="1:97" ht="12" customHeight="1" x14ac:dyDescent="0.2">
      <c r="A193" s="80"/>
      <c r="B193" s="160"/>
      <c r="C193" s="161"/>
      <c r="D193" s="149"/>
      <c r="E193" s="160"/>
      <c r="F193" s="161"/>
      <c r="G193" s="149"/>
      <c r="H193" s="158"/>
      <c r="I193" s="161"/>
      <c r="J193" s="149"/>
      <c r="K193" s="158"/>
      <c r="L193" s="161"/>
      <c r="M193" s="149"/>
      <c r="N193" s="158"/>
      <c r="O193" s="161"/>
      <c r="P193" s="149"/>
      <c r="Q193" s="158"/>
      <c r="R193" s="161"/>
      <c r="S193" s="149"/>
      <c r="T193" s="158"/>
      <c r="U193" s="161"/>
      <c r="V193" s="149"/>
      <c r="W193" s="158"/>
      <c r="X193" s="161"/>
      <c r="Y193" s="149"/>
      <c r="Z193" s="158"/>
      <c r="AA193" s="161"/>
      <c r="AB193" s="149"/>
      <c r="AC193" s="158"/>
      <c r="AD193" s="161"/>
      <c r="AE193" s="149"/>
      <c r="AF193" s="158"/>
      <c r="AG193" s="161"/>
      <c r="AH193" s="149"/>
      <c r="AI193" s="158"/>
      <c r="AJ193" s="161"/>
      <c r="AK193" s="149"/>
      <c r="AL193" s="158"/>
      <c r="AM193" s="161"/>
      <c r="AN193" s="149"/>
      <c r="AO193" s="160"/>
      <c r="AP193" s="161"/>
      <c r="AQ193" s="149"/>
      <c r="AR193" s="158"/>
      <c r="AS193" s="161"/>
      <c r="AT193" s="149"/>
      <c r="AU193" s="158"/>
      <c r="AV193" s="161"/>
      <c r="AW193" s="149"/>
      <c r="AX193" s="158"/>
      <c r="AY193" s="161"/>
      <c r="AZ193" s="149"/>
      <c r="BA193" s="158"/>
      <c r="BB193" s="161"/>
      <c r="BC193" s="149"/>
      <c r="BD193" s="160"/>
      <c r="BE193" s="161"/>
      <c r="BF193" s="149"/>
      <c r="BG193" s="158"/>
      <c r="BH193" s="161"/>
      <c r="BI193" s="149"/>
      <c r="BJ193" s="158"/>
      <c r="BK193" s="161"/>
      <c r="BL193" s="149"/>
      <c r="BM193" s="158"/>
      <c r="BN193" s="161"/>
      <c r="BO193" s="149"/>
      <c r="BP193" s="158"/>
      <c r="BQ193" s="161"/>
      <c r="BR193" s="149"/>
      <c r="BS193" s="158"/>
      <c r="BT193" s="161"/>
      <c r="BU193" s="149"/>
      <c r="BV193" s="158"/>
      <c r="BW193" s="161"/>
      <c r="BX193" s="149"/>
      <c r="BY193" s="158"/>
      <c r="BZ193" s="161"/>
      <c r="CA193" s="149"/>
      <c r="CB193" s="158"/>
      <c r="CC193" s="161"/>
      <c r="CD193" s="149"/>
      <c r="CE193" s="158"/>
      <c r="CF193" s="161"/>
      <c r="CG193" s="149"/>
      <c r="CH193" s="158"/>
      <c r="CI193" s="161"/>
      <c r="CJ193" s="149"/>
      <c r="CK193" s="158"/>
      <c r="CL193" s="161"/>
      <c r="CM193" s="149"/>
      <c r="CN193" s="158"/>
      <c r="CO193" s="161"/>
      <c r="CP193" s="149"/>
      <c r="CQ193" s="158"/>
      <c r="CR193" s="89"/>
      <c r="CS193" s="84"/>
    </row>
    <row r="194" spans="1:97" ht="12" customHeight="1" x14ac:dyDescent="0.2">
      <c r="A194" s="80"/>
      <c r="B194" s="160"/>
      <c r="C194" s="161"/>
      <c r="D194" s="149"/>
      <c r="E194" s="160"/>
      <c r="F194" s="161"/>
      <c r="G194" s="149"/>
      <c r="H194" s="158"/>
      <c r="I194" s="161"/>
      <c r="J194" s="149"/>
      <c r="K194" s="158"/>
      <c r="L194" s="161"/>
      <c r="M194" s="149"/>
      <c r="N194" s="158"/>
      <c r="O194" s="161"/>
      <c r="P194" s="149"/>
      <c r="Q194" s="158"/>
      <c r="R194" s="161"/>
      <c r="S194" s="149"/>
      <c r="T194" s="158"/>
      <c r="U194" s="161"/>
      <c r="V194" s="149"/>
      <c r="W194" s="158"/>
      <c r="X194" s="161"/>
      <c r="Y194" s="149"/>
      <c r="Z194" s="158"/>
      <c r="AA194" s="161"/>
      <c r="AB194" s="149"/>
      <c r="AC194" s="158"/>
      <c r="AD194" s="161"/>
      <c r="AE194" s="149"/>
      <c r="AF194" s="158"/>
      <c r="AG194" s="161"/>
      <c r="AH194" s="149"/>
      <c r="AI194" s="158"/>
      <c r="AJ194" s="161"/>
      <c r="AK194" s="149"/>
      <c r="AL194" s="158"/>
      <c r="AM194" s="161"/>
      <c r="AN194" s="149"/>
      <c r="AO194" s="160"/>
      <c r="AP194" s="161"/>
      <c r="AQ194" s="149"/>
      <c r="AR194" s="158"/>
      <c r="AS194" s="161"/>
      <c r="AT194" s="149"/>
      <c r="AU194" s="158"/>
      <c r="AV194" s="161"/>
      <c r="AW194" s="149"/>
      <c r="AX194" s="158"/>
      <c r="AY194" s="161"/>
      <c r="AZ194" s="149"/>
      <c r="BA194" s="158"/>
      <c r="BB194" s="161"/>
      <c r="BC194" s="149"/>
      <c r="BD194" s="160"/>
      <c r="BE194" s="161"/>
      <c r="BF194" s="149"/>
      <c r="BG194" s="158"/>
      <c r="BH194" s="161"/>
      <c r="BI194" s="149"/>
      <c r="BJ194" s="158"/>
      <c r="BK194" s="161"/>
      <c r="BL194" s="149"/>
      <c r="BM194" s="158"/>
      <c r="BN194" s="161"/>
      <c r="BO194" s="149"/>
      <c r="BP194" s="158"/>
      <c r="BQ194" s="161"/>
      <c r="BR194" s="149"/>
      <c r="BS194" s="158"/>
      <c r="BT194" s="161"/>
      <c r="BU194" s="149"/>
      <c r="BV194" s="158"/>
      <c r="BW194" s="161"/>
      <c r="BX194" s="149"/>
      <c r="BY194" s="158"/>
      <c r="BZ194" s="161"/>
      <c r="CA194" s="149"/>
      <c r="CB194" s="158"/>
      <c r="CC194" s="161"/>
      <c r="CD194" s="149"/>
      <c r="CE194" s="158"/>
      <c r="CF194" s="161"/>
      <c r="CG194" s="149"/>
      <c r="CH194" s="158"/>
      <c r="CI194" s="161"/>
      <c r="CJ194" s="149"/>
      <c r="CK194" s="158"/>
      <c r="CL194" s="161"/>
      <c r="CM194" s="149"/>
      <c r="CN194" s="158"/>
      <c r="CO194" s="161"/>
      <c r="CP194" s="149"/>
      <c r="CQ194" s="158"/>
      <c r="CR194" s="89"/>
      <c r="CS194" s="84"/>
    </row>
    <row r="195" spans="1:97" ht="12" customHeight="1" x14ac:dyDescent="0.2">
      <c r="A195" s="80"/>
      <c r="B195" s="160"/>
      <c r="C195" s="161"/>
      <c r="D195" s="149"/>
      <c r="E195" s="160"/>
      <c r="F195" s="161"/>
      <c r="G195" s="149"/>
      <c r="H195" s="158"/>
      <c r="I195" s="161"/>
      <c r="J195" s="149"/>
      <c r="K195" s="158"/>
      <c r="L195" s="161"/>
      <c r="M195" s="149"/>
      <c r="N195" s="158"/>
      <c r="O195" s="161"/>
      <c r="P195" s="149"/>
      <c r="Q195" s="158"/>
      <c r="R195" s="161"/>
      <c r="S195" s="149"/>
      <c r="T195" s="158"/>
      <c r="U195" s="161"/>
      <c r="V195" s="149"/>
      <c r="W195" s="158"/>
      <c r="X195" s="161"/>
      <c r="Y195" s="149"/>
      <c r="Z195" s="158"/>
      <c r="AA195" s="161"/>
      <c r="AB195" s="149"/>
      <c r="AC195" s="158"/>
      <c r="AD195" s="161"/>
      <c r="AE195" s="149"/>
      <c r="AF195" s="158"/>
      <c r="AG195" s="161"/>
      <c r="AH195" s="149"/>
      <c r="AI195" s="158"/>
      <c r="AJ195" s="161"/>
      <c r="AK195" s="149"/>
      <c r="AL195" s="158"/>
      <c r="AM195" s="161"/>
      <c r="AN195" s="149"/>
      <c r="AO195" s="160"/>
      <c r="AP195" s="161"/>
      <c r="AQ195" s="149"/>
      <c r="AR195" s="158"/>
      <c r="AS195" s="161"/>
      <c r="AT195" s="149"/>
      <c r="AU195" s="158"/>
      <c r="AV195" s="161"/>
      <c r="AW195" s="149"/>
      <c r="AX195" s="158"/>
      <c r="AY195" s="161"/>
      <c r="AZ195" s="149"/>
      <c r="BA195" s="158"/>
      <c r="BB195" s="161"/>
      <c r="BC195" s="149"/>
      <c r="BD195" s="160"/>
      <c r="BE195" s="161"/>
      <c r="BF195" s="149"/>
      <c r="BG195" s="158"/>
      <c r="BH195" s="161"/>
      <c r="BI195" s="149"/>
      <c r="BJ195" s="158"/>
      <c r="BK195" s="161"/>
      <c r="BL195" s="149"/>
      <c r="BM195" s="158"/>
      <c r="BN195" s="161"/>
      <c r="BO195" s="149"/>
      <c r="BP195" s="158"/>
      <c r="BQ195" s="161"/>
      <c r="BR195" s="149"/>
      <c r="BS195" s="158"/>
      <c r="BT195" s="161"/>
      <c r="BU195" s="149"/>
      <c r="BV195" s="158"/>
      <c r="BW195" s="161"/>
      <c r="BX195" s="149"/>
      <c r="BY195" s="158"/>
      <c r="BZ195" s="161"/>
      <c r="CA195" s="149"/>
      <c r="CB195" s="158"/>
      <c r="CC195" s="161"/>
      <c r="CD195" s="149"/>
      <c r="CE195" s="158"/>
      <c r="CF195" s="161"/>
      <c r="CG195" s="149"/>
      <c r="CH195" s="158"/>
      <c r="CI195" s="161"/>
      <c r="CJ195" s="149"/>
      <c r="CK195" s="158"/>
      <c r="CL195" s="161"/>
      <c r="CM195" s="149"/>
      <c r="CN195" s="158"/>
      <c r="CO195" s="161"/>
      <c r="CP195" s="149"/>
      <c r="CQ195" s="158"/>
      <c r="CR195" s="89"/>
      <c r="CS195" s="84"/>
    </row>
    <row r="196" spans="1:97" ht="12" customHeight="1" x14ac:dyDescent="0.2">
      <c r="A196" s="80"/>
      <c r="B196" s="160"/>
      <c r="C196" s="161"/>
      <c r="D196" s="149"/>
      <c r="E196" s="160"/>
      <c r="F196" s="161"/>
      <c r="G196" s="149"/>
      <c r="H196" s="158"/>
      <c r="I196" s="161"/>
      <c r="J196" s="149"/>
      <c r="K196" s="158"/>
      <c r="L196" s="161"/>
      <c r="M196" s="149"/>
      <c r="N196" s="158"/>
      <c r="O196" s="161"/>
      <c r="P196" s="149"/>
      <c r="Q196" s="158"/>
      <c r="R196" s="161"/>
      <c r="S196" s="149"/>
      <c r="T196" s="158"/>
      <c r="U196" s="161"/>
      <c r="V196" s="149"/>
      <c r="W196" s="158"/>
      <c r="X196" s="161"/>
      <c r="Y196" s="149"/>
      <c r="Z196" s="158"/>
      <c r="AA196" s="161"/>
      <c r="AB196" s="149"/>
      <c r="AC196" s="158"/>
      <c r="AD196" s="161"/>
      <c r="AE196" s="149"/>
      <c r="AF196" s="158"/>
      <c r="AG196" s="161"/>
      <c r="AH196" s="149"/>
      <c r="AI196" s="158"/>
      <c r="AJ196" s="161"/>
      <c r="AK196" s="149"/>
      <c r="AL196" s="158"/>
      <c r="AM196" s="161"/>
      <c r="AN196" s="149"/>
      <c r="AO196" s="160"/>
      <c r="AP196" s="161"/>
      <c r="AQ196" s="149"/>
      <c r="AR196" s="158"/>
      <c r="AS196" s="161"/>
      <c r="AT196" s="149"/>
      <c r="AU196" s="158"/>
      <c r="AV196" s="161"/>
      <c r="AW196" s="149"/>
      <c r="AX196" s="158"/>
      <c r="AY196" s="161"/>
      <c r="AZ196" s="149"/>
      <c r="BA196" s="158"/>
      <c r="BB196" s="161"/>
      <c r="BC196" s="149"/>
      <c r="BD196" s="160"/>
      <c r="BE196" s="161"/>
      <c r="BF196" s="149"/>
      <c r="BG196" s="158"/>
      <c r="BH196" s="161"/>
      <c r="BI196" s="149"/>
      <c r="BJ196" s="158"/>
      <c r="BK196" s="161"/>
      <c r="BL196" s="149"/>
      <c r="BM196" s="158"/>
      <c r="BN196" s="161"/>
      <c r="BO196" s="149"/>
      <c r="BP196" s="158"/>
      <c r="BQ196" s="161"/>
      <c r="BR196" s="149"/>
      <c r="BS196" s="158"/>
      <c r="BT196" s="161"/>
      <c r="BU196" s="149"/>
      <c r="BV196" s="158"/>
      <c r="BW196" s="161"/>
      <c r="BX196" s="149"/>
      <c r="BY196" s="158"/>
      <c r="BZ196" s="161"/>
      <c r="CA196" s="149"/>
      <c r="CB196" s="158"/>
      <c r="CC196" s="161"/>
      <c r="CD196" s="149"/>
      <c r="CE196" s="158"/>
      <c r="CF196" s="161"/>
      <c r="CG196" s="149"/>
      <c r="CH196" s="158"/>
      <c r="CI196" s="161"/>
      <c r="CJ196" s="149"/>
      <c r="CK196" s="158"/>
      <c r="CL196" s="161"/>
      <c r="CM196" s="149"/>
      <c r="CN196" s="158"/>
      <c r="CO196" s="161"/>
      <c r="CP196" s="149"/>
      <c r="CQ196" s="158"/>
      <c r="CR196" s="89"/>
      <c r="CS196" s="84"/>
    </row>
    <row r="197" spans="1:97" ht="12" customHeight="1" x14ac:dyDescent="0.2">
      <c r="A197" s="80"/>
      <c r="B197" s="160"/>
      <c r="C197" s="161"/>
      <c r="D197" s="149"/>
      <c r="E197" s="160"/>
      <c r="F197" s="161"/>
      <c r="G197" s="149"/>
      <c r="H197" s="158"/>
      <c r="I197" s="161"/>
      <c r="J197" s="149"/>
      <c r="K197" s="158"/>
      <c r="L197" s="161"/>
      <c r="M197" s="149"/>
      <c r="N197" s="158"/>
      <c r="O197" s="161"/>
      <c r="P197" s="149"/>
      <c r="Q197" s="158"/>
      <c r="R197" s="161"/>
      <c r="S197" s="149"/>
      <c r="T197" s="158"/>
      <c r="U197" s="161"/>
      <c r="V197" s="149"/>
      <c r="W197" s="158"/>
      <c r="X197" s="161"/>
      <c r="Y197" s="149"/>
      <c r="Z197" s="158"/>
      <c r="AA197" s="161"/>
      <c r="AB197" s="149"/>
      <c r="AC197" s="158"/>
      <c r="AD197" s="161"/>
      <c r="AE197" s="149"/>
      <c r="AF197" s="158"/>
      <c r="AG197" s="161"/>
      <c r="AH197" s="149"/>
      <c r="AI197" s="158"/>
      <c r="AJ197" s="161"/>
      <c r="AK197" s="149"/>
      <c r="AL197" s="158"/>
      <c r="AM197" s="161"/>
      <c r="AN197" s="149"/>
      <c r="AO197" s="160"/>
      <c r="AP197" s="161"/>
      <c r="AQ197" s="149"/>
      <c r="AR197" s="158"/>
      <c r="AS197" s="161"/>
      <c r="AT197" s="149"/>
      <c r="AU197" s="158"/>
      <c r="AV197" s="161"/>
      <c r="AW197" s="149"/>
      <c r="AX197" s="158"/>
      <c r="AY197" s="161"/>
      <c r="AZ197" s="149"/>
      <c r="BA197" s="158"/>
      <c r="BB197" s="161"/>
      <c r="BC197" s="149"/>
      <c r="BD197" s="160"/>
      <c r="BE197" s="161"/>
      <c r="BF197" s="149"/>
      <c r="BG197" s="158"/>
      <c r="BH197" s="161"/>
      <c r="BI197" s="149"/>
      <c r="BJ197" s="158"/>
      <c r="BK197" s="161"/>
      <c r="BL197" s="149"/>
      <c r="BM197" s="158"/>
      <c r="BN197" s="161"/>
      <c r="BO197" s="149"/>
      <c r="BP197" s="158"/>
      <c r="BQ197" s="161"/>
      <c r="BR197" s="149"/>
      <c r="BS197" s="158"/>
      <c r="BT197" s="161"/>
      <c r="BU197" s="149"/>
      <c r="BV197" s="158"/>
      <c r="BW197" s="161"/>
      <c r="BX197" s="149"/>
      <c r="BY197" s="158"/>
      <c r="BZ197" s="161"/>
      <c r="CA197" s="149"/>
      <c r="CB197" s="158"/>
      <c r="CC197" s="161"/>
      <c r="CD197" s="149"/>
      <c r="CE197" s="158"/>
      <c r="CF197" s="161"/>
      <c r="CG197" s="149"/>
      <c r="CH197" s="158"/>
      <c r="CI197" s="161"/>
      <c r="CJ197" s="149"/>
      <c r="CK197" s="158"/>
      <c r="CL197" s="161"/>
      <c r="CM197" s="149"/>
      <c r="CN197" s="158"/>
      <c r="CO197" s="161"/>
      <c r="CP197" s="149"/>
      <c r="CQ197" s="158"/>
      <c r="CR197" s="89"/>
      <c r="CS197" s="84"/>
    </row>
    <row r="198" spans="1:97" ht="12" customHeight="1" x14ac:dyDescent="0.2">
      <c r="A198" s="80"/>
      <c r="B198" s="160"/>
      <c r="C198" s="161"/>
      <c r="D198" s="149"/>
      <c r="E198" s="160"/>
      <c r="F198" s="161"/>
      <c r="G198" s="149"/>
      <c r="H198" s="158"/>
      <c r="I198" s="161"/>
      <c r="J198" s="149"/>
      <c r="K198" s="158"/>
      <c r="L198" s="161"/>
      <c r="M198" s="149"/>
      <c r="N198" s="158"/>
      <c r="O198" s="161"/>
      <c r="P198" s="149"/>
      <c r="Q198" s="158"/>
      <c r="R198" s="161"/>
      <c r="S198" s="149"/>
      <c r="T198" s="158"/>
      <c r="U198" s="161"/>
      <c r="V198" s="149"/>
      <c r="W198" s="158"/>
      <c r="X198" s="161"/>
      <c r="Y198" s="149"/>
      <c r="Z198" s="158"/>
      <c r="AA198" s="161"/>
      <c r="AB198" s="149"/>
      <c r="AC198" s="158"/>
      <c r="AD198" s="161"/>
      <c r="AE198" s="149"/>
      <c r="AF198" s="158"/>
      <c r="AG198" s="161"/>
      <c r="AH198" s="149"/>
      <c r="AI198" s="158"/>
      <c r="AJ198" s="161"/>
      <c r="AK198" s="149"/>
      <c r="AL198" s="158"/>
      <c r="AM198" s="161"/>
      <c r="AN198" s="149"/>
      <c r="AO198" s="160"/>
      <c r="AP198" s="161"/>
      <c r="AQ198" s="149"/>
      <c r="AR198" s="158"/>
      <c r="AS198" s="161"/>
      <c r="AT198" s="149"/>
      <c r="AU198" s="158"/>
      <c r="AV198" s="161"/>
      <c r="AW198" s="149"/>
      <c r="AX198" s="158"/>
      <c r="AY198" s="161"/>
      <c r="AZ198" s="149"/>
      <c r="BA198" s="158"/>
      <c r="BB198" s="161"/>
      <c r="BC198" s="149"/>
      <c r="BD198" s="160"/>
      <c r="BE198" s="161"/>
      <c r="BF198" s="149"/>
      <c r="BG198" s="158"/>
      <c r="BH198" s="161"/>
      <c r="BI198" s="149"/>
      <c r="BJ198" s="158"/>
      <c r="BK198" s="161"/>
      <c r="BL198" s="149"/>
      <c r="BM198" s="158"/>
      <c r="BN198" s="161"/>
      <c r="BO198" s="149"/>
      <c r="BP198" s="158"/>
      <c r="BQ198" s="161"/>
      <c r="BR198" s="149"/>
      <c r="BS198" s="158"/>
      <c r="BT198" s="161"/>
      <c r="BU198" s="149"/>
      <c r="BV198" s="158"/>
      <c r="BW198" s="161"/>
      <c r="BX198" s="149"/>
      <c r="BY198" s="158"/>
      <c r="BZ198" s="161"/>
      <c r="CA198" s="149"/>
      <c r="CB198" s="158"/>
      <c r="CC198" s="161"/>
      <c r="CD198" s="149"/>
      <c r="CE198" s="158"/>
      <c r="CF198" s="161"/>
      <c r="CG198" s="149"/>
      <c r="CH198" s="158"/>
      <c r="CI198" s="161"/>
      <c r="CJ198" s="149"/>
      <c r="CK198" s="158"/>
      <c r="CL198" s="161"/>
      <c r="CM198" s="149"/>
      <c r="CN198" s="158"/>
      <c r="CO198" s="161"/>
      <c r="CP198" s="149"/>
      <c r="CQ198" s="158"/>
      <c r="CR198" s="89"/>
      <c r="CS198" s="84"/>
    </row>
    <row r="199" spans="1:97" ht="12" customHeight="1" x14ac:dyDescent="0.2">
      <c r="A199" s="80"/>
      <c r="B199" s="160"/>
      <c r="C199" s="161"/>
      <c r="D199" s="149"/>
      <c r="E199" s="160"/>
      <c r="F199" s="161"/>
      <c r="G199" s="149"/>
      <c r="H199" s="158"/>
      <c r="I199" s="161"/>
      <c r="J199" s="149"/>
      <c r="K199" s="158"/>
      <c r="L199" s="161"/>
      <c r="M199" s="149"/>
      <c r="N199" s="158"/>
      <c r="O199" s="161"/>
      <c r="P199" s="149"/>
      <c r="Q199" s="158"/>
      <c r="R199" s="161"/>
      <c r="S199" s="149"/>
      <c r="T199" s="158"/>
      <c r="U199" s="161"/>
      <c r="V199" s="149"/>
      <c r="W199" s="158"/>
      <c r="X199" s="161"/>
      <c r="Y199" s="149"/>
      <c r="Z199" s="158"/>
      <c r="AA199" s="161"/>
      <c r="AB199" s="149"/>
      <c r="AC199" s="158"/>
      <c r="AD199" s="161"/>
      <c r="AE199" s="149"/>
      <c r="AF199" s="158"/>
      <c r="AG199" s="161"/>
      <c r="AH199" s="149"/>
      <c r="AI199" s="158"/>
      <c r="AJ199" s="161"/>
      <c r="AK199" s="149"/>
      <c r="AL199" s="158"/>
      <c r="AM199" s="161"/>
      <c r="AN199" s="149"/>
      <c r="AO199" s="160"/>
      <c r="AP199" s="161"/>
      <c r="AQ199" s="149"/>
      <c r="AR199" s="158"/>
      <c r="AS199" s="161"/>
      <c r="AT199" s="149"/>
      <c r="AU199" s="158"/>
      <c r="AV199" s="161"/>
      <c r="AW199" s="149"/>
      <c r="AX199" s="158"/>
      <c r="AY199" s="161"/>
      <c r="AZ199" s="149"/>
      <c r="BA199" s="158"/>
      <c r="BB199" s="161"/>
      <c r="BC199" s="149"/>
      <c r="BD199" s="160"/>
      <c r="BE199" s="161"/>
      <c r="BF199" s="149"/>
      <c r="BG199" s="158"/>
      <c r="BH199" s="161"/>
      <c r="BI199" s="149"/>
      <c r="BJ199" s="158"/>
      <c r="BK199" s="161"/>
      <c r="BL199" s="149"/>
      <c r="BM199" s="158"/>
      <c r="BN199" s="161"/>
      <c r="BO199" s="149"/>
      <c r="BP199" s="158"/>
      <c r="BQ199" s="161"/>
      <c r="BR199" s="149"/>
      <c r="BS199" s="158"/>
      <c r="BT199" s="161"/>
      <c r="BU199" s="149"/>
      <c r="BV199" s="158"/>
      <c r="BW199" s="161"/>
      <c r="BX199" s="149"/>
      <c r="BY199" s="158"/>
      <c r="BZ199" s="161"/>
      <c r="CA199" s="149"/>
      <c r="CB199" s="158"/>
      <c r="CC199" s="161"/>
      <c r="CD199" s="149"/>
      <c r="CE199" s="158"/>
      <c r="CF199" s="161"/>
      <c r="CG199" s="149"/>
      <c r="CH199" s="158"/>
      <c r="CI199" s="161"/>
      <c r="CJ199" s="149"/>
      <c r="CK199" s="158"/>
      <c r="CL199" s="161"/>
      <c r="CM199" s="149"/>
      <c r="CN199" s="158"/>
      <c r="CO199" s="161"/>
      <c r="CP199" s="149"/>
      <c r="CQ199" s="158"/>
      <c r="CR199" s="89"/>
      <c r="CS199" s="84"/>
    </row>
    <row r="200" spans="1:97" ht="12" customHeight="1" x14ac:dyDescent="0.2">
      <c r="A200" s="80"/>
      <c r="B200" s="160"/>
      <c r="C200" s="161"/>
      <c r="D200" s="149"/>
      <c r="E200" s="160"/>
      <c r="F200" s="161"/>
      <c r="G200" s="149"/>
      <c r="H200" s="158"/>
      <c r="I200" s="161"/>
      <c r="J200" s="149"/>
      <c r="K200" s="158"/>
      <c r="L200" s="161"/>
      <c r="M200" s="149"/>
      <c r="N200" s="158"/>
      <c r="O200" s="161"/>
      <c r="P200" s="149"/>
      <c r="Q200" s="158"/>
      <c r="R200" s="161"/>
      <c r="S200" s="149"/>
      <c r="T200" s="158"/>
      <c r="U200" s="161"/>
      <c r="V200" s="149"/>
      <c r="W200" s="158"/>
      <c r="X200" s="161"/>
      <c r="Y200" s="149"/>
      <c r="Z200" s="158"/>
      <c r="AA200" s="161"/>
      <c r="AB200" s="149"/>
      <c r="AC200" s="158"/>
      <c r="AD200" s="161"/>
      <c r="AE200" s="149"/>
      <c r="AF200" s="158"/>
      <c r="AG200" s="161"/>
      <c r="AH200" s="149"/>
      <c r="AI200" s="158"/>
      <c r="AJ200" s="161"/>
      <c r="AK200" s="149"/>
      <c r="AL200" s="158"/>
      <c r="AM200" s="161"/>
      <c r="AN200" s="149"/>
      <c r="AO200" s="160"/>
      <c r="AP200" s="161"/>
      <c r="AQ200" s="149"/>
      <c r="AR200" s="158"/>
      <c r="AS200" s="161"/>
      <c r="AT200" s="149"/>
      <c r="AU200" s="158"/>
      <c r="AV200" s="161"/>
      <c r="AW200" s="149"/>
      <c r="AX200" s="158"/>
      <c r="AY200" s="161"/>
      <c r="AZ200" s="149"/>
      <c r="BA200" s="158"/>
      <c r="BB200" s="161"/>
      <c r="BC200" s="149"/>
      <c r="BD200" s="160"/>
      <c r="BE200" s="161"/>
      <c r="BF200" s="149"/>
      <c r="BG200" s="158"/>
      <c r="BH200" s="161"/>
      <c r="BI200" s="149"/>
      <c r="BJ200" s="158"/>
      <c r="BK200" s="161"/>
      <c r="BL200" s="149"/>
      <c r="BM200" s="158"/>
      <c r="BN200" s="161"/>
      <c r="BO200" s="149"/>
      <c r="BP200" s="158"/>
      <c r="BQ200" s="161"/>
      <c r="BR200" s="149"/>
      <c r="BS200" s="158"/>
      <c r="BT200" s="161"/>
      <c r="BU200" s="149"/>
      <c r="BV200" s="158"/>
      <c r="BW200" s="161"/>
      <c r="BX200" s="149"/>
      <c r="BY200" s="158"/>
      <c r="BZ200" s="161"/>
      <c r="CA200" s="149"/>
      <c r="CB200" s="158"/>
      <c r="CC200" s="161"/>
      <c r="CD200" s="149"/>
      <c r="CE200" s="158"/>
      <c r="CF200" s="161"/>
      <c r="CG200" s="149"/>
      <c r="CH200" s="158"/>
      <c r="CI200" s="161"/>
      <c r="CJ200" s="149"/>
      <c r="CK200" s="158"/>
      <c r="CL200" s="161"/>
      <c r="CM200" s="149"/>
      <c r="CN200" s="158"/>
      <c r="CO200" s="161"/>
      <c r="CP200" s="149"/>
      <c r="CQ200" s="158"/>
      <c r="CR200" s="89"/>
      <c r="CS200" s="84"/>
    </row>
    <row r="201" spans="1:97" ht="12" customHeight="1" x14ac:dyDescent="0.2">
      <c r="A201" s="80"/>
      <c r="B201" s="160"/>
      <c r="C201" s="161"/>
      <c r="D201" s="149"/>
      <c r="E201" s="160"/>
      <c r="F201" s="161"/>
      <c r="G201" s="149"/>
      <c r="H201" s="158"/>
      <c r="I201" s="161"/>
      <c r="J201" s="149"/>
      <c r="K201" s="158"/>
      <c r="L201" s="161"/>
      <c r="M201" s="149"/>
      <c r="N201" s="158"/>
      <c r="O201" s="161"/>
      <c r="P201" s="149"/>
      <c r="Q201" s="158"/>
      <c r="R201" s="161"/>
      <c r="S201" s="149"/>
      <c r="T201" s="158"/>
      <c r="U201" s="161"/>
      <c r="V201" s="149"/>
      <c r="W201" s="158"/>
      <c r="X201" s="161"/>
      <c r="Y201" s="149"/>
      <c r="Z201" s="158"/>
      <c r="AA201" s="161"/>
      <c r="AB201" s="149"/>
      <c r="AC201" s="158"/>
      <c r="AD201" s="161"/>
      <c r="AE201" s="149"/>
      <c r="AF201" s="158"/>
      <c r="AG201" s="161"/>
      <c r="AH201" s="149"/>
      <c r="AI201" s="158"/>
      <c r="AJ201" s="161"/>
      <c r="AK201" s="149"/>
      <c r="AL201" s="158"/>
      <c r="AM201" s="161"/>
      <c r="AN201" s="149"/>
      <c r="AO201" s="160"/>
      <c r="AP201" s="161"/>
      <c r="AQ201" s="149"/>
      <c r="AR201" s="158"/>
      <c r="AS201" s="161"/>
      <c r="AT201" s="149"/>
      <c r="AU201" s="158"/>
      <c r="AV201" s="161"/>
      <c r="AW201" s="149"/>
      <c r="AX201" s="158"/>
      <c r="AY201" s="161"/>
      <c r="AZ201" s="149"/>
      <c r="BA201" s="158"/>
      <c r="BB201" s="161"/>
      <c r="BC201" s="149"/>
      <c r="BD201" s="160"/>
      <c r="BE201" s="161"/>
      <c r="BF201" s="149"/>
      <c r="BG201" s="158"/>
      <c r="BH201" s="161"/>
      <c r="BI201" s="149"/>
      <c r="BJ201" s="158"/>
      <c r="BK201" s="161"/>
      <c r="BL201" s="149"/>
      <c r="BM201" s="158"/>
      <c r="BN201" s="161"/>
      <c r="BO201" s="149"/>
      <c r="BP201" s="158"/>
      <c r="BQ201" s="161"/>
      <c r="BR201" s="149"/>
      <c r="BS201" s="158"/>
      <c r="BT201" s="161"/>
      <c r="BU201" s="149"/>
      <c r="BV201" s="158"/>
      <c r="BW201" s="161"/>
      <c r="BX201" s="149"/>
      <c r="BY201" s="158"/>
      <c r="BZ201" s="161"/>
      <c r="CA201" s="149"/>
      <c r="CB201" s="158"/>
      <c r="CC201" s="161"/>
      <c r="CD201" s="149"/>
      <c r="CE201" s="158"/>
      <c r="CF201" s="161"/>
      <c r="CG201" s="149"/>
      <c r="CH201" s="158"/>
      <c r="CI201" s="161"/>
      <c r="CJ201" s="149"/>
      <c r="CK201" s="158"/>
      <c r="CL201" s="161"/>
      <c r="CM201" s="149"/>
      <c r="CN201" s="158"/>
      <c r="CO201" s="161"/>
      <c r="CP201" s="149"/>
      <c r="CQ201" s="158"/>
      <c r="CR201" s="89"/>
      <c r="CS201" s="84"/>
    </row>
    <row r="202" spans="1:97" ht="12" customHeight="1" x14ac:dyDescent="0.2">
      <c r="A202" s="80"/>
      <c r="B202" s="160"/>
      <c r="C202" s="161"/>
      <c r="D202" s="149"/>
      <c r="E202" s="160"/>
      <c r="F202" s="161"/>
      <c r="G202" s="149"/>
      <c r="H202" s="158"/>
      <c r="I202" s="161"/>
      <c r="J202" s="149"/>
      <c r="K202" s="158"/>
      <c r="L202" s="161"/>
      <c r="M202" s="149"/>
      <c r="N202" s="158"/>
      <c r="O202" s="161"/>
      <c r="P202" s="149"/>
      <c r="Q202" s="158"/>
      <c r="R202" s="161"/>
      <c r="S202" s="149"/>
      <c r="T202" s="158"/>
      <c r="U202" s="161"/>
      <c r="V202" s="149"/>
      <c r="W202" s="158"/>
      <c r="X202" s="161"/>
      <c r="Y202" s="149"/>
      <c r="Z202" s="158"/>
      <c r="AA202" s="161"/>
      <c r="AB202" s="149"/>
      <c r="AC202" s="158"/>
      <c r="AD202" s="161"/>
      <c r="AE202" s="149"/>
      <c r="AF202" s="158"/>
      <c r="AG202" s="161"/>
      <c r="AH202" s="149"/>
      <c r="AI202" s="158"/>
      <c r="AJ202" s="161"/>
      <c r="AK202" s="149"/>
      <c r="AL202" s="158"/>
      <c r="AM202" s="161"/>
      <c r="AN202" s="149"/>
      <c r="AO202" s="160"/>
      <c r="AP202" s="161"/>
      <c r="AQ202" s="149"/>
      <c r="AR202" s="158"/>
      <c r="AS202" s="161"/>
      <c r="AT202" s="149"/>
      <c r="AU202" s="158"/>
      <c r="AV202" s="161"/>
      <c r="AW202" s="149"/>
      <c r="AX202" s="158"/>
      <c r="AY202" s="161"/>
      <c r="AZ202" s="149"/>
      <c r="BA202" s="158"/>
      <c r="BB202" s="161"/>
      <c r="BC202" s="149"/>
      <c r="BD202" s="160"/>
      <c r="BE202" s="161"/>
      <c r="BF202" s="149"/>
      <c r="BG202" s="158"/>
      <c r="BH202" s="161"/>
      <c r="BI202" s="149"/>
      <c r="BJ202" s="158"/>
      <c r="BK202" s="161"/>
      <c r="BL202" s="149"/>
      <c r="BM202" s="158"/>
      <c r="BN202" s="161"/>
      <c r="BO202" s="149"/>
      <c r="BP202" s="158"/>
      <c r="BQ202" s="161"/>
      <c r="BR202" s="149"/>
      <c r="BS202" s="158"/>
      <c r="BT202" s="161"/>
      <c r="BU202" s="149"/>
      <c r="BV202" s="158"/>
      <c r="BW202" s="161"/>
      <c r="BX202" s="149"/>
      <c r="BY202" s="158"/>
      <c r="BZ202" s="161"/>
      <c r="CA202" s="149"/>
      <c r="CB202" s="158"/>
      <c r="CC202" s="161"/>
      <c r="CD202" s="149"/>
      <c r="CE202" s="158"/>
      <c r="CF202" s="161"/>
      <c r="CG202" s="149"/>
      <c r="CH202" s="158"/>
      <c r="CI202" s="161"/>
      <c r="CJ202" s="149"/>
      <c r="CK202" s="158"/>
      <c r="CL202" s="161"/>
      <c r="CM202" s="149"/>
      <c r="CN202" s="158"/>
      <c r="CO202" s="161"/>
      <c r="CP202" s="149"/>
      <c r="CQ202" s="158"/>
      <c r="CR202" s="89"/>
      <c r="CS202" s="84"/>
    </row>
    <row r="203" spans="1:97" ht="12" customHeight="1" x14ac:dyDescent="0.2">
      <c r="A203" s="80"/>
      <c r="B203" s="160"/>
      <c r="C203" s="161"/>
      <c r="D203" s="149"/>
      <c r="E203" s="160"/>
      <c r="F203" s="161"/>
      <c r="G203" s="149"/>
      <c r="H203" s="158"/>
      <c r="I203" s="161"/>
      <c r="J203" s="149"/>
      <c r="K203" s="158"/>
      <c r="L203" s="161"/>
      <c r="M203" s="149"/>
      <c r="N203" s="158"/>
      <c r="O203" s="161"/>
      <c r="P203" s="149"/>
      <c r="Q203" s="158"/>
      <c r="R203" s="161"/>
      <c r="S203" s="149"/>
      <c r="T203" s="158"/>
      <c r="U203" s="161"/>
      <c r="V203" s="149"/>
      <c r="W203" s="158"/>
      <c r="X203" s="161"/>
      <c r="Y203" s="149"/>
      <c r="Z203" s="158"/>
      <c r="AA203" s="161"/>
      <c r="AB203" s="149"/>
      <c r="AC203" s="158"/>
      <c r="AD203" s="161"/>
      <c r="AE203" s="149"/>
      <c r="AF203" s="158"/>
      <c r="AG203" s="161"/>
      <c r="AH203" s="149"/>
      <c r="AI203" s="158"/>
      <c r="AJ203" s="161"/>
      <c r="AK203" s="149"/>
      <c r="AL203" s="158"/>
      <c r="AM203" s="161"/>
      <c r="AN203" s="149"/>
      <c r="AO203" s="160"/>
      <c r="AP203" s="161"/>
      <c r="AQ203" s="149"/>
      <c r="AR203" s="158"/>
      <c r="AS203" s="161"/>
      <c r="AT203" s="149"/>
      <c r="AU203" s="158"/>
      <c r="AV203" s="161"/>
      <c r="AW203" s="149"/>
      <c r="AX203" s="158"/>
      <c r="AY203" s="161"/>
      <c r="AZ203" s="149"/>
      <c r="BA203" s="158"/>
      <c r="BB203" s="161"/>
      <c r="BC203" s="149"/>
      <c r="BD203" s="160"/>
      <c r="BE203" s="161"/>
      <c r="BF203" s="149"/>
      <c r="BG203" s="158"/>
      <c r="BH203" s="161"/>
      <c r="BI203" s="149"/>
      <c r="BJ203" s="158"/>
      <c r="BK203" s="161"/>
      <c r="BL203" s="149"/>
      <c r="BM203" s="158"/>
      <c r="BN203" s="161"/>
      <c r="BO203" s="149"/>
      <c r="BP203" s="158"/>
      <c r="BQ203" s="161"/>
      <c r="BR203" s="149"/>
      <c r="BS203" s="158"/>
      <c r="BT203" s="161"/>
      <c r="BU203" s="149"/>
      <c r="BV203" s="158"/>
      <c r="BW203" s="161"/>
      <c r="BX203" s="149"/>
      <c r="BY203" s="158"/>
      <c r="BZ203" s="161"/>
      <c r="CA203" s="149"/>
      <c r="CB203" s="158"/>
      <c r="CC203" s="161"/>
      <c r="CD203" s="149"/>
      <c r="CE203" s="158"/>
      <c r="CF203" s="161"/>
      <c r="CG203" s="149"/>
      <c r="CH203" s="158"/>
      <c r="CI203" s="161"/>
      <c r="CJ203" s="149"/>
      <c r="CK203" s="158"/>
      <c r="CL203" s="161"/>
      <c r="CM203" s="149"/>
      <c r="CN203" s="158"/>
      <c r="CO203" s="161"/>
      <c r="CP203" s="149"/>
      <c r="CQ203" s="158"/>
      <c r="CR203" s="89"/>
      <c r="CS203" s="84"/>
    </row>
    <row r="204" spans="1:97" ht="12" customHeight="1" x14ac:dyDescent="0.2">
      <c r="A204" s="80"/>
      <c r="B204" s="160"/>
      <c r="C204" s="161"/>
      <c r="D204" s="149"/>
      <c r="E204" s="160"/>
      <c r="F204" s="161"/>
      <c r="G204" s="149"/>
      <c r="H204" s="158"/>
      <c r="I204" s="161"/>
      <c r="J204" s="149"/>
      <c r="K204" s="158"/>
      <c r="L204" s="161"/>
      <c r="M204" s="149"/>
      <c r="N204" s="158"/>
      <c r="O204" s="161"/>
      <c r="P204" s="149"/>
      <c r="Q204" s="158"/>
      <c r="R204" s="161"/>
      <c r="S204" s="149"/>
      <c r="T204" s="158"/>
      <c r="U204" s="161"/>
      <c r="V204" s="149"/>
      <c r="W204" s="158"/>
      <c r="X204" s="161"/>
      <c r="Y204" s="149"/>
      <c r="Z204" s="158"/>
      <c r="AA204" s="161"/>
      <c r="AB204" s="149"/>
      <c r="AC204" s="158"/>
      <c r="AD204" s="161"/>
      <c r="AE204" s="149"/>
      <c r="AF204" s="158"/>
      <c r="AG204" s="161"/>
      <c r="AH204" s="149"/>
      <c r="AI204" s="158"/>
      <c r="AJ204" s="161"/>
      <c r="AK204" s="149"/>
      <c r="AL204" s="158"/>
      <c r="AM204" s="161"/>
      <c r="AN204" s="149"/>
      <c r="AO204" s="160"/>
      <c r="AP204" s="161"/>
      <c r="AQ204" s="149"/>
      <c r="AR204" s="158"/>
      <c r="AS204" s="161"/>
      <c r="AT204" s="149"/>
      <c r="AU204" s="158"/>
      <c r="AV204" s="161"/>
      <c r="AW204" s="149"/>
      <c r="AX204" s="158"/>
      <c r="AY204" s="161"/>
      <c r="AZ204" s="149"/>
      <c r="BA204" s="158"/>
      <c r="BB204" s="161"/>
      <c r="BC204" s="149"/>
      <c r="BD204" s="160"/>
      <c r="BE204" s="161"/>
      <c r="BF204" s="149"/>
      <c r="BG204" s="158"/>
      <c r="BH204" s="161"/>
      <c r="BI204" s="149"/>
      <c r="BJ204" s="158"/>
      <c r="BK204" s="161"/>
      <c r="BL204" s="149"/>
      <c r="BM204" s="158"/>
      <c r="BN204" s="161"/>
      <c r="BO204" s="149"/>
      <c r="BP204" s="158"/>
      <c r="BQ204" s="161"/>
      <c r="BR204" s="149"/>
      <c r="BS204" s="158"/>
      <c r="BT204" s="161"/>
      <c r="BU204" s="149"/>
      <c r="BV204" s="158"/>
      <c r="BW204" s="161"/>
      <c r="BX204" s="149"/>
      <c r="BY204" s="158"/>
      <c r="BZ204" s="161"/>
      <c r="CA204" s="149"/>
      <c r="CB204" s="158"/>
      <c r="CC204" s="161"/>
      <c r="CD204" s="149"/>
      <c r="CE204" s="158"/>
      <c r="CF204" s="161"/>
      <c r="CG204" s="149"/>
      <c r="CH204" s="158"/>
      <c r="CI204" s="161"/>
      <c r="CJ204" s="149"/>
      <c r="CK204" s="158"/>
      <c r="CL204" s="161"/>
      <c r="CM204" s="149"/>
      <c r="CN204" s="158"/>
      <c r="CO204" s="161"/>
      <c r="CP204" s="149"/>
      <c r="CQ204" s="158"/>
      <c r="CR204" s="89"/>
      <c r="CS204" s="84"/>
    </row>
    <row r="205" spans="1:97" ht="12" customHeight="1" x14ac:dyDescent="0.2">
      <c r="A205" s="80"/>
      <c r="B205" s="160"/>
      <c r="C205" s="161"/>
      <c r="D205" s="149"/>
      <c r="E205" s="160"/>
      <c r="F205" s="161"/>
      <c r="G205" s="149"/>
      <c r="H205" s="158"/>
      <c r="I205" s="161"/>
      <c r="J205" s="149"/>
      <c r="K205" s="158"/>
      <c r="L205" s="161"/>
      <c r="M205" s="149"/>
      <c r="N205" s="158"/>
      <c r="O205" s="161"/>
      <c r="P205" s="149"/>
      <c r="Q205" s="158"/>
      <c r="R205" s="161"/>
      <c r="S205" s="149"/>
      <c r="T205" s="158"/>
      <c r="U205" s="161"/>
      <c r="V205" s="149"/>
      <c r="W205" s="158"/>
      <c r="X205" s="161"/>
      <c r="Y205" s="149"/>
      <c r="Z205" s="158"/>
      <c r="AA205" s="161"/>
      <c r="AB205" s="149"/>
      <c r="AC205" s="158"/>
      <c r="AD205" s="161"/>
      <c r="AE205" s="149"/>
      <c r="AF205" s="158"/>
      <c r="AG205" s="161"/>
      <c r="AH205" s="149"/>
      <c r="AI205" s="158"/>
      <c r="AJ205" s="161"/>
      <c r="AK205" s="149"/>
      <c r="AL205" s="158"/>
      <c r="AM205" s="161"/>
      <c r="AN205" s="149"/>
      <c r="AO205" s="160"/>
      <c r="AP205" s="161"/>
      <c r="AQ205" s="149"/>
      <c r="AR205" s="158"/>
      <c r="AS205" s="161"/>
      <c r="AT205" s="149"/>
      <c r="AU205" s="158"/>
      <c r="AV205" s="161"/>
      <c r="AW205" s="149"/>
      <c r="AX205" s="158"/>
      <c r="AY205" s="161"/>
      <c r="AZ205" s="149"/>
      <c r="BA205" s="158"/>
      <c r="BB205" s="161"/>
      <c r="BC205" s="149"/>
      <c r="BD205" s="160"/>
      <c r="BE205" s="161"/>
      <c r="BF205" s="149"/>
      <c r="BG205" s="158"/>
      <c r="BH205" s="161"/>
      <c r="BI205" s="149"/>
      <c r="BJ205" s="158"/>
      <c r="BK205" s="161"/>
      <c r="BL205" s="149"/>
      <c r="BM205" s="158"/>
      <c r="BN205" s="161"/>
      <c r="BO205" s="149"/>
      <c r="BP205" s="158"/>
      <c r="BQ205" s="161"/>
      <c r="BR205" s="149"/>
      <c r="BS205" s="158"/>
      <c r="BT205" s="161"/>
      <c r="BU205" s="149"/>
      <c r="BV205" s="158"/>
      <c r="BW205" s="161"/>
      <c r="BX205" s="149"/>
      <c r="BY205" s="158"/>
      <c r="BZ205" s="161"/>
      <c r="CA205" s="149"/>
      <c r="CB205" s="158"/>
      <c r="CC205" s="161"/>
      <c r="CD205" s="149"/>
      <c r="CE205" s="158"/>
      <c r="CF205" s="161"/>
      <c r="CG205" s="149"/>
      <c r="CH205" s="158"/>
      <c r="CI205" s="161"/>
      <c r="CJ205" s="149"/>
      <c r="CK205" s="158"/>
      <c r="CL205" s="161"/>
      <c r="CM205" s="149"/>
      <c r="CN205" s="158"/>
      <c r="CO205" s="161"/>
      <c r="CP205" s="149"/>
      <c r="CQ205" s="158"/>
      <c r="CR205" s="89"/>
      <c r="CS205" s="84"/>
    </row>
    <row r="206" spans="1:97" ht="12" customHeight="1" x14ac:dyDescent="0.2">
      <c r="A206" s="80"/>
      <c r="B206" s="160"/>
      <c r="C206" s="161"/>
      <c r="D206" s="149"/>
      <c r="E206" s="160"/>
      <c r="F206" s="161"/>
      <c r="G206" s="149"/>
      <c r="H206" s="158"/>
      <c r="I206" s="161"/>
      <c r="J206" s="149"/>
      <c r="K206" s="158"/>
      <c r="L206" s="161"/>
      <c r="M206" s="149"/>
      <c r="N206" s="158"/>
      <c r="O206" s="161"/>
      <c r="P206" s="149"/>
      <c r="Q206" s="158"/>
      <c r="R206" s="161"/>
      <c r="S206" s="149"/>
      <c r="T206" s="158"/>
      <c r="U206" s="161"/>
      <c r="V206" s="149"/>
      <c r="W206" s="158"/>
      <c r="X206" s="161"/>
      <c r="Y206" s="149"/>
      <c r="Z206" s="158"/>
      <c r="AA206" s="161"/>
      <c r="AB206" s="149"/>
      <c r="AC206" s="158"/>
      <c r="AD206" s="161"/>
      <c r="AE206" s="149"/>
      <c r="AF206" s="158"/>
      <c r="AG206" s="161"/>
      <c r="AH206" s="149"/>
      <c r="AI206" s="158"/>
      <c r="AJ206" s="161"/>
      <c r="AK206" s="149"/>
      <c r="AL206" s="158"/>
      <c r="AM206" s="161"/>
      <c r="AN206" s="149"/>
      <c r="AO206" s="160"/>
      <c r="AP206" s="161"/>
      <c r="AQ206" s="149"/>
      <c r="AR206" s="158"/>
      <c r="AS206" s="161"/>
      <c r="AT206" s="149"/>
      <c r="AU206" s="158"/>
      <c r="AV206" s="161"/>
      <c r="AW206" s="149"/>
      <c r="AX206" s="158"/>
      <c r="AY206" s="161"/>
      <c r="AZ206" s="149"/>
      <c r="BA206" s="158"/>
      <c r="BB206" s="161"/>
      <c r="BC206" s="149"/>
      <c r="BD206" s="160"/>
      <c r="BE206" s="161"/>
      <c r="BF206" s="149"/>
      <c r="BG206" s="158"/>
      <c r="BH206" s="161"/>
      <c r="BI206" s="149"/>
      <c r="BJ206" s="158"/>
      <c r="BK206" s="161"/>
      <c r="BL206" s="149"/>
      <c r="BM206" s="158"/>
      <c r="BN206" s="161"/>
      <c r="BO206" s="149"/>
      <c r="BP206" s="158"/>
      <c r="BQ206" s="161"/>
      <c r="BR206" s="149"/>
      <c r="BS206" s="158"/>
      <c r="BT206" s="161"/>
      <c r="BU206" s="149"/>
      <c r="BV206" s="158"/>
      <c r="BW206" s="161"/>
      <c r="BX206" s="149"/>
      <c r="BY206" s="158"/>
      <c r="BZ206" s="161"/>
      <c r="CA206" s="149"/>
      <c r="CB206" s="158"/>
      <c r="CC206" s="161"/>
      <c r="CD206" s="149"/>
      <c r="CE206" s="158"/>
      <c r="CF206" s="161"/>
      <c r="CG206" s="149"/>
      <c r="CH206" s="158"/>
      <c r="CI206" s="161"/>
      <c r="CJ206" s="149"/>
      <c r="CK206" s="158"/>
      <c r="CL206" s="161"/>
      <c r="CM206" s="149"/>
      <c r="CN206" s="158"/>
      <c r="CO206" s="161"/>
      <c r="CP206" s="149"/>
      <c r="CQ206" s="158"/>
      <c r="CR206" s="89"/>
      <c r="CS206" s="84"/>
    </row>
    <row r="207" spans="1:97" ht="12" customHeight="1" x14ac:dyDescent="0.2">
      <c r="A207" s="80"/>
      <c r="B207" s="160"/>
      <c r="C207" s="161"/>
      <c r="D207" s="149"/>
      <c r="E207" s="160"/>
      <c r="F207" s="161"/>
      <c r="G207" s="149"/>
      <c r="H207" s="158"/>
      <c r="I207" s="161"/>
      <c r="J207" s="149"/>
      <c r="K207" s="158"/>
      <c r="L207" s="161"/>
      <c r="M207" s="149"/>
      <c r="N207" s="158"/>
      <c r="O207" s="161"/>
      <c r="P207" s="149"/>
      <c r="Q207" s="158"/>
      <c r="R207" s="161"/>
      <c r="S207" s="149"/>
      <c r="T207" s="158"/>
      <c r="U207" s="161"/>
      <c r="V207" s="149"/>
      <c r="W207" s="158"/>
      <c r="X207" s="161"/>
      <c r="Y207" s="149"/>
      <c r="Z207" s="158"/>
      <c r="AA207" s="161"/>
      <c r="AB207" s="149"/>
      <c r="AC207" s="158"/>
      <c r="AD207" s="161"/>
      <c r="AE207" s="149"/>
      <c r="AF207" s="158"/>
      <c r="AG207" s="161"/>
      <c r="AH207" s="149"/>
      <c r="AI207" s="158"/>
      <c r="AJ207" s="161"/>
      <c r="AK207" s="149"/>
      <c r="AL207" s="158"/>
      <c r="AM207" s="161"/>
      <c r="AN207" s="149"/>
      <c r="AO207" s="160"/>
      <c r="AP207" s="161"/>
      <c r="AQ207" s="149"/>
      <c r="AR207" s="158"/>
      <c r="AS207" s="161"/>
      <c r="AT207" s="149"/>
      <c r="AU207" s="158"/>
      <c r="AV207" s="161"/>
      <c r="AW207" s="149"/>
      <c r="AX207" s="158"/>
      <c r="AY207" s="161"/>
      <c r="AZ207" s="149"/>
      <c r="BA207" s="158"/>
      <c r="BB207" s="161"/>
      <c r="BC207" s="149"/>
      <c r="BD207" s="160"/>
      <c r="BE207" s="161"/>
      <c r="BF207" s="149"/>
      <c r="BG207" s="158"/>
      <c r="BH207" s="161"/>
      <c r="BI207" s="149"/>
      <c r="BJ207" s="158"/>
      <c r="BK207" s="161"/>
      <c r="BL207" s="149"/>
      <c r="BM207" s="158"/>
      <c r="BN207" s="161"/>
      <c r="BO207" s="149"/>
      <c r="BP207" s="158"/>
      <c r="BQ207" s="161"/>
      <c r="BR207" s="149"/>
      <c r="BS207" s="158"/>
      <c r="BT207" s="161"/>
      <c r="BU207" s="149"/>
      <c r="BV207" s="158"/>
      <c r="BW207" s="161"/>
      <c r="BX207" s="149"/>
      <c r="BY207" s="158"/>
      <c r="BZ207" s="161"/>
      <c r="CA207" s="149"/>
      <c r="CB207" s="158"/>
      <c r="CC207" s="161"/>
      <c r="CD207" s="149"/>
      <c r="CE207" s="158"/>
      <c r="CF207" s="161"/>
      <c r="CG207" s="149"/>
      <c r="CH207" s="158"/>
      <c r="CI207" s="161"/>
      <c r="CJ207" s="149"/>
      <c r="CK207" s="158"/>
      <c r="CL207" s="161"/>
      <c r="CM207" s="149"/>
      <c r="CN207" s="158"/>
      <c r="CO207" s="161"/>
      <c r="CP207" s="149"/>
      <c r="CQ207" s="158"/>
      <c r="CR207" s="89"/>
      <c r="CS207" s="84"/>
    </row>
    <row r="208" spans="1:97" ht="12" customHeight="1" x14ac:dyDescent="0.2">
      <c r="A208" s="80"/>
      <c r="B208" s="160"/>
      <c r="C208" s="161"/>
      <c r="D208" s="149"/>
      <c r="E208" s="160"/>
      <c r="F208" s="161"/>
      <c r="G208" s="149"/>
      <c r="H208" s="158"/>
      <c r="I208" s="161"/>
      <c r="J208" s="149"/>
      <c r="K208" s="158"/>
      <c r="L208" s="161"/>
      <c r="M208" s="149"/>
      <c r="N208" s="158"/>
      <c r="O208" s="161"/>
      <c r="P208" s="149"/>
      <c r="Q208" s="158"/>
      <c r="R208" s="161"/>
      <c r="S208" s="149"/>
      <c r="T208" s="158"/>
      <c r="U208" s="161"/>
      <c r="V208" s="149"/>
      <c r="W208" s="158"/>
      <c r="X208" s="161"/>
      <c r="Y208" s="149"/>
      <c r="Z208" s="158"/>
      <c r="AA208" s="161"/>
      <c r="AB208" s="149"/>
      <c r="AC208" s="158"/>
      <c r="AD208" s="161"/>
      <c r="AE208" s="149"/>
      <c r="AF208" s="158"/>
      <c r="AG208" s="161"/>
      <c r="AH208" s="149"/>
      <c r="AI208" s="158"/>
      <c r="AJ208" s="161"/>
      <c r="AK208" s="149"/>
      <c r="AL208" s="158"/>
      <c r="AM208" s="161"/>
      <c r="AN208" s="149"/>
      <c r="AO208" s="160"/>
      <c r="AP208" s="161"/>
      <c r="AQ208" s="149"/>
      <c r="AR208" s="158"/>
      <c r="AS208" s="161"/>
      <c r="AT208" s="149"/>
      <c r="AU208" s="158"/>
      <c r="AV208" s="161"/>
      <c r="AW208" s="149"/>
      <c r="AX208" s="158"/>
      <c r="AY208" s="161"/>
      <c r="AZ208" s="149"/>
      <c r="BA208" s="158"/>
      <c r="BB208" s="161"/>
      <c r="BC208" s="149"/>
      <c r="BD208" s="160"/>
      <c r="BE208" s="161"/>
      <c r="BF208" s="149"/>
      <c r="BG208" s="158"/>
      <c r="BH208" s="161"/>
      <c r="BI208" s="149"/>
      <c r="BJ208" s="158"/>
      <c r="BK208" s="161"/>
      <c r="BL208" s="149"/>
      <c r="BM208" s="158"/>
      <c r="BN208" s="161"/>
      <c r="BO208" s="149"/>
      <c r="BP208" s="158"/>
      <c r="BQ208" s="161"/>
      <c r="BR208" s="149"/>
      <c r="BS208" s="158"/>
      <c r="BT208" s="161"/>
      <c r="BU208" s="149"/>
      <c r="BV208" s="158"/>
      <c r="BW208" s="161"/>
      <c r="BX208" s="149"/>
      <c r="BY208" s="158"/>
      <c r="BZ208" s="161"/>
      <c r="CA208" s="149"/>
      <c r="CB208" s="158"/>
      <c r="CC208" s="161"/>
      <c r="CD208" s="149"/>
      <c r="CE208" s="158"/>
      <c r="CF208" s="161"/>
      <c r="CG208" s="149"/>
      <c r="CH208" s="158"/>
      <c r="CI208" s="161"/>
      <c r="CJ208" s="149"/>
      <c r="CK208" s="158"/>
      <c r="CL208" s="161"/>
      <c r="CM208" s="149"/>
      <c r="CN208" s="158"/>
      <c r="CO208" s="161"/>
      <c r="CP208" s="149"/>
      <c r="CQ208" s="158"/>
      <c r="CR208" s="89"/>
      <c r="CS208" s="84"/>
    </row>
    <row r="209" spans="1:97" ht="12" customHeight="1" x14ac:dyDescent="0.2">
      <c r="A209" s="80"/>
      <c r="B209" s="160"/>
      <c r="C209" s="161"/>
      <c r="D209" s="149"/>
      <c r="E209" s="160"/>
      <c r="F209" s="161"/>
      <c r="G209" s="149"/>
      <c r="H209" s="158"/>
      <c r="I209" s="161"/>
      <c r="J209" s="149"/>
      <c r="K209" s="158"/>
      <c r="L209" s="161"/>
      <c r="M209" s="149"/>
      <c r="N209" s="158"/>
      <c r="O209" s="161"/>
      <c r="P209" s="149"/>
      <c r="Q209" s="158"/>
      <c r="R209" s="161"/>
      <c r="S209" s="149"/>
      <c r="T209" s="158"/>
      <c r="U209" s="161"/>
      <c r="V209" s="149"/>
      <c r="W209" s="158"/>
      <c r="X209" s="161"/>
      <c r="Y209" s="149"/>
      <c r="Z209" s="158"/>
      <c r="AA209" s="161"/>
      <c r="AB209" s="149"/>
      <c r="AC209" s="158"/>
      <c r="AD209" s="161"/>
      <c r="AE209" s="149"/>
      <c r="AF209" s="158"/>
      <c r="AG209" s="161"/>
      <c r="AH209" s="149"/>
      <c r="AI209" s="158"/>
      <c r="AJ209" s="161"/>
      <c r="AK209" s="149"/>
      <c r="AL209" s="158"/>
      <c r="AM209" s="161"/>
      <c r="AN209" s="149"/>
      <c r="AO209" s="160"/>
      <c r="AP209" s="161"/>
      <c r="AQ209" s="149"/>
      <c r="AR209" s="158"/>
      <c r="AS209" s="161"/>
      <c r="AT209" s="149"/>
      <c r="AU209" s="158"/>
      <c r="AV209" s="161"/>
      <c r="AW209" s="149"/>
      <c r="AX209" s="158"/>
      <c r="AY209" s="161"/>
      <c r="AZ209" s="149"/>
      <c r="BA209" s="158"/>
      <c r="BB209" s="161"/>
      <c r="BC209" s="149"/>
      <c r="BD209" s="160"/>
      <c r="BE209" s="161"/>
      <c r="BF209" s="149"/>
      <c r="BG209" s="158"/>
      <c r="BH209" s="161"/>
      <c r="BI209" s="149"/>
      <c r="BJ209" s="158"/>
      <c r="BK209" s="161"/>
      <c r="BL209" s="149"/>
      <c r="BM209" s="158"/>
      <c r="BN209" s="161"/>
      <c r="BO209" s="149"/>
      <c r="BP209" s="158"/>
      <c r="BQ209" s="161"/>
      <c r="BR209" s="149"/>
      <c r="BS209" s="158"/>
      <c r="BT209" s="161"/>
      <c r="BU209" s="149"/>
      <c r="BV209" s="158"/>
      <c r="BW209" s="161"/>
      <c r="BX209" s="149"/>
      <c r="BY209" s="158"/>
      <c r="BZ209" s="161"/>
      <c r="CA209" s="149"/>
      <c r="CB209" s="158"/>
      <c r="CC209" s="161"/>
      <c r="CD209" s="149"/>
      <c r="CE209" s="158"/>
      <c r="CF209" s="161"/>
      <c r="CG209" s="149"/>
      <c r="CH209" s="158"/>
      <c r="CI209" s="161"/>
      <c r="CJ209" s="149"/>
      <c r="CK209" s="158"/>
      <c r="CL209" s="161"/>
      <c r="CM209" s="149"/>
      <c r="CN209" s="158"/>
      <c r="CO209" s="161"/>
      <c r="CP209" s="149"/>
      <c r="CQ209" s="158"/>
      <c r="CR209" s="89"/>
      <c r="CS209" s="84"/>
    </row>
    <row r="210" spans="1:97" ht="12" customHeight="1" x14ac:dyDescent="0.2">
      <c r="A210" s="80"/>
      <c r="B210" s="160"/>
      <c r="C210" s="161"/>
      <c r="D210" s="149"/>
      <c r="E210" s="160"/>
      <c r="F210" s="161"/>
      <c r="G210" s="149"/>
      <c r="H210" s="158"/>
      <c r="I210" s="161"/>
      <c r="J210" s="149"/>
      <c r="K210" s="158"/>
      <c r="L210" s="161"/>
      <c r="M210" s="149"/>
      <c r="N210" s="158"/>
      <c r="O210" s="161"/>
      <c r="P210" s="149"/>
      <c r="Q210" s="158"/>
      <c r="R210" s="161"/>
      <c r="S210" s="149"/>
      <c r="T210" s="158"/>
      <c r="U210" s="161"/>
      <c r="V210" s="149"/>
      <c r="W210" s="158"/>
      <c r="X210" s="161"/>
      <c r="Y210" s="149"/>
      <c r="Z210" s="158"/>
      <c r="AA210" s="161"/>
      <c r="AB210" s="149"/>
      <c r="AC210" s="158"/>
      <c r="AD210" s="161"/>
      <c r="AE210" s="149"/>
      <c r="AF210" s="158"/>
      <c r="AG210" s="161"/>
      <c r="AH210" s="149"/>
      <c r="AI210" s="158"/>
      <c r="AJ210" s="161"/>
      <c r="AK210" s="149"/>
      <c r="AL210" s="158"/>
      <c r="AM210" s="161"/>
      <c r="AN210" s="149"/>
      <c r="AO210" s="160"/>
      <c r="AP210" s="161"/>
      <c r="AQ210" s="149"/>
      <c r="AR210" s="158"/>
      <c r="AS210" s="161"/>
      <c r="AT210" s="149"/>
      <c r="AU210" s="158"/>
      <c r="AV210" s="161"/>
      <c r="AW210" s="149"/>
      <c r="AX210" s="158"/>
      <c r="AY210" s="161"/>
      <c r="AZ210" s="149"/>
      <c r="BA210" s="158"/>
      <c r="BB210" s="161"/>
      <c r="BC210" s="149"/>
      <c r="BD210" s="160"/>
      <c r="BE210" s="161"/>
      <c r="BF210" s="149"/>
      <c r="BG210" s="158"/>
      <c r="BH210" s="161"/>
      <c r="BI210" s="149"/>
      <c r="BJ210" s="158"/>
      <c r="BK210" s="161"/>
      <c r="BL210" s="149"/>
      <c r="BM210" s="158"/>
      <c r="BN210" s="161"/>
      <c r="BO210" s="149"/>
      <c r="BP210" s="158"/>
      <c r="BQ210" s="161"/>
      <c r="BR210" s="149"/>
      <c r="BS210" s="158"/>
      <c r="BT210" s="161"/>
      <c r="BU210" s="149"/>
      <c r="BV210" s="158"/>
      <c r="BW210" s="161"/>
      <c r="BX210" s="149"/>
      <c r="BY210" s="158"/>
      <c r="BZ210" s="161"/>
      <c r="CA210" s="149"/>
      <c r="CB210" s="158"/>
      <c r="CC210" s="161"/>
      <c r="CD210" s="149"/>
      <c r="CE210" s="158"/>
      <c r="CF210" s="161"/>
      <c r="CG210" s="149"/>
      <c r="CH210" s="158"/>
      <c r="CI210" s="161"/>
      <c r="CJ210" s="149"/>
      <c r="CK210" s="158"/>
      <c r="CL210" s="161"/>
      <c r="CM210" s="149"/>
      <c r="CN210" s="158"/>
      <c r="CO210" s="161"/>
      <c r="CP210" s="149"/>
      <c r="CQ210" s="158"/>
      <c r="CR210" s="89"/>
      <c r="CS210" s="84"/>
    </row>
    <row r="211" spans="1:97" ht="12" customHeight="1" x14ac:dyDescent="0.2">
      <c r="A211" s="80"/>
      <c r="B211" s="160"/>
      <c r="C211" s="161"/>
      <c r="D211" s="149"/>
      <c r="E211" s="160"/>
      <c r="F211" s="161"/>
      <c r="G211" s="149"/>
      <c r="H211" s="158"/>
      <c r="I211" s="161"/>
      <c r="J211" s="149"/>
      <c r="K211" s="158"/>
      <c r="L211" s="161"/>
      <c r="M211" s="149"/>
      <c r="N211" s="158"/>
      <c r="O211" s="161"/>
      <c r="P211" s="149"/>
      <c r="Q211" s="158"/>
      <c r="R211" s="161"/>
      <c r="S211" s="149"/>
      <c r="T211" s="158"/>
      <c r="U211" s="161"/>
      <c r="V211" s="149"/>
      <c r="W211" s="158"/>
      <c r="X211" s="161"/>
      <c r="Y211" s="149"/>
      <c r="Z211" s="158"/>
      <c r="AA211" s="161"/>
      <c r="AB211" s="149"/>
      <c r="AC211" s="158"/>
      <c r="AD211" s="161"/>
      <c r="AE211" s="149"/>
      <c r="AF211" s="158"/>
      <c r="AG211" s="161"/>
      <c r="AH211" s="149"/>
      <c r="AI211" s="158"/>
      <c r="AJ211" s="161"/>
      <c r="AK211" s="149"/>
      <c r="AL211" s="158"/>
      <c r="AM211" s="161"/>
      <c r="AN211" s="149"/>
      <c r="AO211" s="160"/>
      <c r="AP211" s="161"/>
      <c r="AQ211" s="149"/>
      <c r="AR211" s="158"/>
      <c r="AS211" s="161"/>
      <c r="AT211" s="149"/>
      <c r="AU211" s="158"/>
      <c r="AV211" s="161"/>
      <c r="AW211" s="149"/>
      <c r="AX211" s="158"/>
      <c r="AY211" s="161"/>
      <c r="AZ211" s="149"/>
      <c r="BA211" s="158"/>
      <c r="BB211" s="161"/>
      <c r="BC211" s="149"/>
      <c r="BD211" s="160"/>
      <c r="BE211" s="161"/>
      <c r="BF211" s="149"/>
      <c r="BG211" s="158"/>
      <c r="BH211" s="161"/>
      <c r="BI211" s="149"/>
      <c r="BJ211" s="158"/>
      <c r="BK211" s="161"/>
      <c r="BL211" s="149"/>
      <c r="BM211" s="158"/>
      <c r="BN211" s="161"/>
      <c r="BO211" s="149"/>
      <c r="BP211" s="158"/>
      <c r="BQ211" s="161"/>
      <c r="BR211" s="149"/>
      <c r="BS211" s="158"/>
      <c r="BT211" s="161"/>
      <c r="BU211" s="149"/>
      <c r="BV211" s="158"/>
      <c r="BW211" s="161"/>
      <c r="BX211" s="149"/>
      <c r="BY211" s="158"/>
      <c r="BZ211" s="161"/>
      <c r="CA211" s="149"/>
      <c r="CB211" s="158"/>
      <c r="CC211" s="161"/>
      <c r="CD211" s="149"/>
      <c r="CE211" s="158"/>
      <c r="CF211" s="161"/>
      <c r="CG211" s="149"/>
      <c r="CH211" s="158"/>
      <c r="CI211" s="161"/>
      <c r="CJ211" s="149"/>
      <c r="CK211" s="158"/>
      <c r="CL211" s="161"/>
      <c r="CM211" s="149"/>
      <c r="CN211" s="158"/>
      <c r="CO211" s="161"/>
      <c r="CP211" s="149"/>
      <c r="CQ211" s="158"/>
      <c r="CR211" s="89"/>
      <c r="CS211" s="84"/>
    </row>
    <row r="212" spans="1:97" ht="12" customHeight="1" x14ac:dyDescent="0.2">
      <c r="A212" s="80"/>
      <c r="B212" s="160"/>
      <c r="C212" s="161"/>
      <c r="D212" s="149"/>
      <c r="E212" s="160"/>
      <c r="F212" s="161"/>
      <c r="G212" s="149"/>
      <c r="H212" s="158"/>
      <c r="I212" s="161"/>
      <c r="J212" s="149"/>
      <c r="K212" s="158"/>
      <c r="L212" s="161"/>
      <c r="M212" s="149"/>
      <c r="N212" s="158"/>
      <c r="O212" s="161"/>
      <c r="P212" s="149"/>
      <c r="Q212" s="158"/>
      <c r="R212" s="161"/>
      <c r="S212" s="149"/>
      <c r="T212" s="158"/>
      <c r="U212" s="161"/>
      <c r="V212" s="149"/>
      <c r="W212" s="158"/>
      <c r="X212" s="161"/>
      <c r="Y212" s="149"/>
      <c r="Z212" s="158"/>
      <c r="AA212" s="161"/>
      <c r="AB212" s="149"/>
      <c r="AC212" s="158"/>
      <c r="AD212" s="161"/>
      <c r="AE212" s="149"/>
      <c r="AF212" s="158"/>
      <c r="AG212" s="161"/>
      <c r="AH212" s="149"/>
      <c r="AI212" s="158"/>
      <c r="AJ212" s="161"/>
      <c r="AK212" s="149"/>
      <c r="AL212" s="158"/>
      <c r="AM212" s="161"/>
      <c r="AN212" s="149"/>
      <c r="AO212" s="160"/>
      <c r="AP212" s="161"/>
      <c r="AQ212" s="149"/>
      <c r="AR212" s="158"/>
      <c r="AS212" s="161"/>
      <c r="AT212" s="149"/>
      <c r="AU212" s="158"/>
      <c r="AV212" s="161"/>
      <c r="AW212" s="149"/>
      <c r="AX212" s="158"/>
      <c r="AY212" s="161"/>
      <c r="AZ212" s="149"/>
      <c r="BA212" s="158"/>
      <c r="BB212" s="161"/>
      <c r="BC212" s="149"/>
      <c r="BD212" s="160"/>
      <c r="BE212" s="161"/>
      <c r="BF212" s="149"/>
      <c r="BG212" s="158"/>
      <c r="BH212" s="161"/>
      <c r="BI212" s="149"/>
      <c r="BJ212" s="158"/>
      <c r="BK212" s="161"/>
      <c r="BL212" s="149"/>
      <c r="BM212" s="158"/>
      <c r="BN212" s="161"/>
      <c r="BO212" s="149"/>
      <c r="BP212" s="158"/>
      <c r="BQ212" s="161"/>
      <c r="BR212" s="149"/>
      <c r="BS212" s="158"/>
      <c r="BT212" s="161"/>
      <c r="BU212" s="149"/>
      <c r="BV212" s="158"/>
      <c r="BW212" s="161"/>
      <c r="BX212" s="149"/>
      <c r="BY212" s="158"/>
      <c r="BZ212" s="161"/>
      <c r="CA212" s="149"/>
      <c r="CB212" s="158"/>
      <c r="CC212" s="161"/>
      <c r="CD212" s="149"/>
      <c r="CE212" s="158"/>
      <c r="CF212" s="161"/>
      <c r="CG212" s="149"/>
      <c r="CH212" s="158"/>
      <c r="CI212" s="161"/>
      <c r="CJ212" s="149"/>
      <c r="CK212" s="158"/>
      <c r="CL212" s="161"/>
      <c r="CM212" s="149"/>
      <c r="CN212" s="158"/>
      <c r="CO212" s="161"/>
      <c r="CP212" s="149"/>
      <c r="CQ212" s="158"/>
      <c r="CR212" s="89"/>
      <c r="CS212" s="84"/>
    </row>
    <row r="213" spans="1:97" ht="12" customHeight="1" x14ac:dyDescent="0.2">
      <c r="A213" s="80"/>
      <c r="B213" s="160"/>
      <c r="C213" s="161"/>
      <c r="D213" s="149"/>
      <c r="E213" s="160"/>
      <c r="F213" s="161"/>
      <c r="G213" s="149"/>
      <c r="H213" s="158"/>
      <c r="I213" s="161"/>
      <c r="J213" s="149"/>
      <c r="K213" s="158"/>
      <c r="L213" s="161"/>
      <c r="M213" s="149"/>
      <c r="N213" s="158"/>
      <c r="O213" s="161"/>
      <c r="P213" s="149"/>
      <c r="Q213" s="158"/>
      <c r="R213" s="161"/>
      <c r="S213" s="149"/>
      <c r="T213" s="158"/>
      <c r="U213" s="161"/>
      <c r="V213" s="149"/>
      <c r="W213" s="158"/>
      <c r="X213" s="161"/>
      <c r="Y213" s="149"/>
      <c r="Z213" s="158"/>
      <c r="AA213" s="161"/>
      <c r="AB213" s="149"/>
      <c r="AC213" s="158"/>
      <c r="AD213" s="161"/>
      <c r="AE213" s="149"/>
      <c r="AF213" s="158"/>
      <c r="AG213" s="161"/>
      <c r="AH213" s="149"/>
      <c r="AI213" s="158"/>
      <c r="AJ213" s="161"/>
      <c r="AK213" s="149"/>
      <c r="AL213" s="158"/>
      <c r="AM213" s="161"/>
      <c r="AN213" s="149"/>
      <c r="AO213" s="160"/>
      <c r="AP213" s="161"/>
      <c r="AQ213" s="149"/>
      <c r="AR213" s="158"/>
      <c r="AS213" s="161"/>
      <c r="AT213" s="149"/>
      <c r="AU213" s="158"/>
      <c r="AV213" s="161"/>
      <c r="AW213" s="149"/>
      <c r="AX213" s="158"/>
      <c r="AY213" s="161"/>
      <c r="AZ213" s="149"/>
      <c r="BA213" s="158"/>
      <c r="BB213" s="161"/>
      <c r="BC213" s="149"/>
      <c r="BD213" s="160"/>
      <c r="BE213" s="161"/>
      <c r="BF213" s="149"/>
      <c r="BG213" s="158"/>
      <c r="BH213" s="161"/>
      <c r="BI213" s="149"/>
      <c r="BJ213" s="158"/>
      <c r="BK213" s="161"/>
      <c r="BL213" s="149"/>
      <c r="BM213" s="158"/>
      <c r="BN213" s="161"/>
      <c r="BO213" s="149"/>
      <c r="BP213" s="158"/>
      <c r="BQ213" s="161"/>
      <c r="BR213" s="149"/>
      <c r="BS213" s="158"/>
      <c r="BT213" s="161"/>
      <c r="BU213" s="149"/>
      <c r="BV213" s="158"/>
      <c r="BW213" s="161"/>
      <c r="BX213" s="149"/>
      <c r="BY213" s="158"/>
      <c r="BZ213" s="161"/>
      <c r="CA213" s="149"/>
      <c r="CB213" s="158"/>
      <c r="CC213" s="161"/>
      <c r="CD213" s="149"/>
      <c r="CE213" s="158"/>
      <c r="CF213" s="161"/>
      <c r="CG213" s="149"/>
      <c r="CH213" s="158"/>
      <c r="CI213" s="161"/>
      <c r="CJ213" s="149"/>
      <c r="CK213" s="158"/>
      <c r="CL213" s="161"/>
      <c r="CM213" s="149"/>
      <c r="CN213" s="158"/>
      <c r="CO213" s="161"/>
      <c r="CP213" s="149"/>
      <c r="CQ213" s="158"/>
      <c r="CR213" s="89"/>
      <c r="CS213" s="84"/>
    </row>
    <row r="214" spans="1:97" ht="12" customHeight="1" x14ac:dyDescent="0.2">
      <c r="A214" s="80"/>
      <c r="B214" s="160"/>
      <c r="C214" s="161"/>
      <c r="D214" s="149"/>
      <c r="E214" s="160"/>
      <c r="F214" s="161"/>
      <c r="G214" s="149"/>
      <c r="H214" s="158"/>
      <c r="I214" s="161"/>
      <c r="J214" s="149"/>
      <c r="K214" s="158"/>
      <c r="L214" s="161"/>
      <c r="M214" s="149"/>
      <c r="N214" s="158"/>
      <c r="O214" s="161"/>
      <c r="P214" s="149"/>
      <c r="Q214" s="158"/>
      <c r="R214" s="161"/>
      <c r="S214" s="149"/>
      <c r="T214" s="158"/>
      <c r="U214" s="161"/>
      <c r="V214" s="149"/>
      <c r="W214" s="158"/>
      <c r="X214" s="161"/>
      <c r="Y214" s="149"/>
      <c r="Z214" s="158"/>
      <c r="AA214" s="161"/>
      <c r="AB214" s="149"/>
      <c r="AC214" s="158"/>
      <c r="AD214" s="161"/>
      <c r="AE214" s="149"/>
      <c r="AF214" s="158"/>
      <c r="AG214" s="161"/>
      <c r="AH214" s="149"/>
      <c r="AI214" s="158"/>
      <c r="AJ214" s="161"/>
      <c r="AK214" s="149"/>
      <c r="AL214" s="158"/>
      <c r="AM214" s="161"/>
      <c r="AN214" s="149"/>
      <c r="AO214" s="160"/>
      <c r="AP214" s="161"/>
      <c r="AQ214" s="149"/>
      <c r="AR214" s="158"/>
      <c r="AS214" s="161"/>
      <c r="AT214" s="149"/>
      <c r="AU214" s="158"/>
      <c r="AV214" s="161"/>
      <c r="AW214" s="149"/>
      <c r="AX214" s="158"/>
      <c r="AY214" s="161"/>
      <c r="AZ214" s="149"/>
      <c r="BA214" s="158"/>
      <c r="BB214" s="161"/>
      <c r="BC214" s="149"/>
      <c r="BD214" s="160"/>
      <c r="BE214" s="161"/>
      <c r="BF214" s="149"/>
      <c r="BG214" s="158"/>
      <c r="BH214" s="161"/>
      <c r="BI214" s="149"/>
      <c r="BJ214" s="158"/>
      <c r="BK214" s="161"/>
      <c r="BL214" s="149"/>
      <c r="BM214" s="158"/>
      <c r="BN214" s="161"/>
      <c r="BO214" s="149"/>
      <c r="BP214" s="158"/>
      <c r="BQ214" s="161"/>
      <c r="BR214" s="149"/>
      <c r="BS214" s="158"/>
      <c r="BT214" s="161"/>
      <c r="BU214" s="149"/>
      <c r="BV214" s="158"/>
      <c r="BW214" s="161"/>
      <c r="BX214" s="149"/>
      <c r="BY214" s="158"/>
      <c r="BZ214" s="161"/>
      <c r="CA214" s="149"/>
      <c r="CB214" s="158"/>
      <c r="CC214" s="161"/>
      <c r="CD214" s="149"/>
      <c r="CE214" s="158"/>
      <c r="CF214" s="161"/>
      <c r="CG214" s="149"/>
      <c r="CH214" s="158"/>
      <c r="CI214" s="161"/>
      <c r="CJ214" s="149"/>
      <c r="CK214" s="158"/>
      <c r="CL214" s="161"/>
      <c r="CM214" s="149"/>
      <c r="CN214" s="158"/>
      <c r="CO214" s="161"/>
      <c r="CP214" s="149"/>
      <c r="CQ214" s="158"/>
      <c r="CR214" s="89"/>
      <c r="CS214" s="84"/>
    </row>
    <row r="215" spans="1:97" ht="12" customHeight="1" x14ac:dyDescent="0.2">
      <c r="A215" s="80"/>
      <c r="B215" s="160"/>
      <c r="C215" s="161"/>
      <c r="D215" s="149"/>
      <c r="E215" s="160"/>
      <c r="F215" s="161"/>
      <c r="G215" s="149"/>
      <c r="H215" s="158"/>
      <c r="I215" s="161"/>
      <c r="J215" s="149"/>
      <c r="K215" s="158"/>
      <c r="L215" s="161"/>
      <c r="M215" s="149"/>
      <c r="N215" s="158"/>
      <c r="O215" s="161"/>
      <c r="P215" s="149"/>
      <c r="Q215" s="158"/>
      <c r="R215" s="161"/>
      <c r="S215" s="149"/>
      <c r="T215" s="158"/>
      <c r="U215" s="161"/>
      <c r="V215" s="149"/>
      <c r="W215" s="158"/>
      <c r="X215" s="161"/>
      <c r="Y215" s="149"/>
      <c r="Z215" s="158"/>
      <c r="AA215" s="161"/>
      <c r="AB215" s="149"/>
      <c r="AC215" s="158"/>
      <c r="AD215" s="161"/>
      <c r="AE215" s="149"/>
      <c r="AF215" s="158"/>
      <c r="AG215" s="161"/>
      <c r="AH215" s="149"/>
      <c r="AI215" s="158"/>
      <c r="AJ215" s="161"/>
      <c r="AK215" s="149"/>
      <c r="AL215" s="158"/>
      <c r="AM215" s="161"/>
      <c r="AN215" s="149"/>
      <c r="AO215" s="160"/>
      <c r="AP215" s="161"/>
      <c r="AQ215" s="149"/>
      <c r="AR215" s="158"/>
      <c r="AS215" s="161"/>
      <c r="AT215" s="149"/>
      <c r="AU215" s="158"/>
      <c r="AV215" s="161"/>
      <c r="AW215" s="149"/>
      <c r="AX215" s="158"/>
      <c r="AY215" s="161"/>
      <c r="AZ215" s="149"/>
      <c r="BA215" s="158"/>
      <c r="BB215" s="161"/>
      <c r="BC215" s="149"/>
      <c r="BD215" s="160"/>
      <c r="BE215" s="161"/>
      <c r="BF215" s="149"/>
      <c r="BG215" s="158"/>
      <c r="BH215" s="161"/>
      <c r="BI215" s="149"/>
      <c r="BJ215" s="158"/>
      <c r="BK215" s="161"/>
      <c r="BL215" s="149"/>
      <c r="BM215" s="158"/>
      <c r="BN215" s="161"/>
      <c r="BO215" s="149"/>
      <c r="BP215" s="158"/>
      <c r="BQ215" s="161"/>
      <c r="BR215" s="149"/>
      <c r="BS215" s="158"/>
      <c r="BT215" s="161"/>
      <c r="BU215" s="149"/>
      <c r="BV215" s="158"/>
      <c r="BW215" s="161"/>
      <c r="BX215" s="149"/>
      <c r="BY215" s="158"/>
      <c r="BZ215" s="161"/>
      <c r="CA215" s="149"/>
      <c r="CB215" s="158"/>
      <c r="CC215" s="161"/>
      <c r="CD215" s="149"/>
      <c r="CE215" s="158"/>
      <c r="CF215" s="161"/>
      <c r="CG215" s="149"/>
      <c r="CH215" s="158"/>
      <c r="CI215" s="161"/>
      <c r="CJ215" s="149"/>
      <c r="CK215" s="158"/>
      <c r="CL215" s="161"/>
      <c r="CM215" s="149"/>
      <c r="CN215" s="158"/>
      <c r="CO215" s="161"/>
      <c r="CP215" s="149"/>
      <c r="CQ215" s="158"/>
      <c r="CR215" s="89"/>
      <c r="CS215" s="84"/>
    </row>
    <row r="216" spans="1:97" ht="12" customHeight="1" x14ac:dyDescent="0.2">
      <c r="A216" s="80"/>
      <c r="B216" s="160"/>
      <c r="C216" s="161"/>
      <c r="D216" s="149"/>
      <c r="E216" s="160"/>
      <c r="F216" s="161"/>
      <c r="G216" s="149"/>
      <c r="H216" s="158"/>
      <c r="I216" s="161"/>
      <c r="J216" s="149"/>
      <c r="K216" s="158"/>
      <c r="L216" s="161"/>
      <c r="M216" s="149"/>
      <c r="N216" s="158"/>
      <c r="O216" s="161"/>
      <c r="P216" s="149"/>
      <c r="Q216" s="158"/>
      <c r="R216" s="161"/>
      <c r="S216" s="149"/>
      <c r="T216" s="158"/>
      <c r="U216" s="161"/>
      <c r="V216" s="149"/>
      <c r="W216" s="158"/>
      <c r="X216" s="161"/>
      <c r="Y216" s="149"/>
      <c r="Z216" s="158"/>
      <c r="AA216" s="161"/>
      <c r="AB216" s="149"/>
      <c r="AC216" s="158"/>
      <c r="AD216" s="161"/>
      <c r="AE216" s="149"/>
      <c r="AF216" s="158"/>
      <c r="AG216" s="161"/>
      <c r="AH216" s="149"/>
      <c r="AI216" s="158"/>
      <c r="AJ216" s="161"/>
      <c r="AK216" s="149"/>
      <c r="AL216" s="158"/>
      <c r="AM216" s="161"/>
      <c r="AN216" s="149"/>
      <c r="AO216" s="160"/>
      <c r="AP216" s="161"/>
      <c r="AQ216" s="149"/>
      <c r="AR216" s="158"/>
      <c r="AS216" s="161"/>
      <c r="AT216" s="149"/>
      <c r="AU216" s="158"/>
      <c r="AV216" s="161"/>
      <c r="AW216" s="149"/>
      <c r="AX216" s="158"/>
      <c r="AY216" s="161"/>
      <c r="AZ216" s="149"/>
      <c r="BA216" s="158"/>
      <c r="BB216" s="161"/>
      <c r="BC216" s="149"/>
      <c r="BD216" s="160"/>
      <c r="BE216" s="161"/>
      <c r="BF216" s="149"/>
      <c r="BG216" s="158"/>
      <c r="BH216" s="161"/>
      <c r="BI216" s="149"/>
      <c r="BJ216" s="158"/>
      <c r="BK216" s="161"/>
      <c r="BL216" s="149"/>
      <c r="BM216" s="158"/>
      <c r="BN216" s="161"/>
      <c r="BO216" s="149"/>
      <c r="BP216" s="158"/>
      <c r="BQ216" s="161"/>
      <c r="BR216" s="149"/>
      <c r="BS216" s="158"/>
      <c r="BT216" s="161"/>
      <c r="BU216" s="149"/>
      <c r="BV216" s="158"/>
      <c r="BW216" s="161"/>
      <c r="BX216" s="149"/>
      <c r="BY216" s="158"/>
      <c r="BZ216" s="161"/>
      <c r="CA216" s="149"/>
      <c r="CB216" s="158"/>
      <c r="CC216" s="161"/>
      <c r="CD216" s="149"/>
      <c r="CE216" s="158"/>
      <c r="CF216" s="161"/>
      <c r="CG216" s="149"/>
      <c r="CH216" s="158"/>
      <c r="CI216" s="161"/>
      <c r="CJ216" s="149"/>
      <c r="CK216" s="158"/>
      <c r="CL216" s="161"/>
      <c r="CM216" s="149"/>
      <c r="CN216" s="158"/>
      <c r="CO216" s="161"/>
      <c r="CP216" s="149"/>
      <c r="CQ216" s="158"/>
      <c r="CR216" s="89"/>
      <c r="CS216" s="84"/>
    </row>
    <row r="217" spans="1:97" ht="12" customHeight="1" thickBot="1" x14ac:dyDescent="0.25">
      <c r="A217" s="80"/>
      <c r="B217" s="160"/>
      <c r="C217" s="161"/>
      <c r="D217" s="149"/>
      <c r="E217" s="160"/>
      <c r="F217" s="162"/>
      <c r="G217" s="149"/>
      <c r="H217" s="158"/>
      <c r="I217" s="162"/>
      <c r="J217" s="149"/>
      <c r="K217" s="158"/>
      <c r="L217" s="162"/>
      <c r="M217" s="149"/>
      <c r="N217" s="158"/>
      <c r="O217" s="161"/>
      <c r="P217" s="149"/>
      <c r="Q217" s="158"/>
      <c r="R217" s="161"/>
      <c r="S217" s="149"/>
      <c r="T217" s="158"/>
      <c r="U217" s="161"/>
      <c r="V217" s="149"/>
      <c r="W217" s="158"/>
      <c r="X217" s="161"/>
      <c r="Y217" s="149"/>
      <c r="Z217" s="158"/>
      <c r="AA217" s="161"/>
      <c r="AB217" s="149"/>
      <c r="AC217" s="158"/>
      <c r="AD217" s="161"/>
      <c r="AE217" s="149"/>
      <c r="AF217" s="158"/>
      <c r="AG217" s="161"/>
      <c r="AH217" s="149"/>
      <c r="AI217" s="158"/>
      <c r="AJ217" s="161"/>
      <c r="AK217" s="149"/>
      <c r="AL217" s="158"/>
      <c r="AM217" s="161"/>
      <c r="AN217" s="149"/>
      <c r="AO217" s="160"/>
      <c r="AP217" s="161"/>
      <c r="AQ217" s="149"/>
      <c r="AR217" s="158"/>
      <c r="AS217" s="161"/>
      <c r="AT217" s="149"/>
      <c r="AU217" s="158"/>
      <c r="AV217" s="161"/>
      <c r="AW217" s="149"/>
      <c r="AX217" s="158"/>
      <c r="AY217" s="161"/>
      <c r="AZ217" s="149"/>
      <c r="BA217" s="158"/>
      <c r="BB217" s="161"/>
      <c r="BC217" s="149"/>
      <c r="BD217" s="160"/>
      <c r="BE217" s="161"/>
      <c r="BF217" s="149"/>
      <c r="BG217" s="158"/>
      <c r="BH217" s="161"/>
      <c r="BI217" s="149"/>
      <c r="BJ217" s="158"/>
      <c r="BK217" s="161"/>
      <c r="BL217" s="149"/>
      <c r="BM217" s="158"/>
      <c r="BN217" s="161"/>
      <c r="BO217" s="149"/>
      <c r="BP217" s="158"/>
      <c r="BQ217" s="161"/>
      <c r="BR217" s="149"/>
      <c r="BS217" s="158"/>
      <c r="BT217" s="161"/>
      <c r="BU217" s="149"/>
      <c r="BV217" s="158"/>
      <c r="BW217" s="161"/>
      <c r="BX217" s="149"/>
      <c r="BY217" s="158"/>
      <c r="BZ217" s="161"/>
      <c r="CA217" s="149"/>
      <c r="CB217" s="158"/>
      <c r="CC217" s="161"/>
      <c r="CD217" s="149"/>
      <c r="CE217" s="158"/>
      <c r="CF217" s="161"/>
      <c r="CG217" s="149"/>
      <c r="CH217" s="158"/>
      <c r="CI217" s="161"/>
      <c r="CJ217" s="149"/>
      <c r="CK217" s="158"/>
      <c r="CL217" s="161"/>
      <c r="CM217" s="149"/>
      <c r="CN217" s="158"/>
      <c r="CO217" s="161"/>
      <c r="CP217" s="149"/>
      <c r="CQ217" s="158"/>
      <c r="CR217" s="89"/>
      <c r="CS217" s="84"/>
    </row>
    <row r="218" spans="1:97" ht="12" customHeight="1" thickBot="1" x14ac:dyDescent="0.25">
      <c r="A218" s="98"/>
      <c r="B218" s="164"/>
      <c r="C218" s="162"/>
      <c r="D218" s="149"/>
      <c r="E218" s="164"/>
      <c r="G218" s="149"/>
      <c r="H218" s="163"/>
      <c r="J218" s="149"/>
      <c r="K218" s="163"/>
      <c r="M218" s="149"/>
      <c r="N218" s="163"/>
      <c r="O218" s="162"/>
      <c r="P218" s="149"/>
      <c r="Q218" s="163"/>
      <c r="R218" s="162"/>
      <c r="S218" s="149"/>
      <c r="T218" s="163"/>
      <c r="U218" s="162"/>
      <c r="V218" s="149"/>
      <c r="W218" s="163"/>
      <c r="X218" s="162"/>
      <c r="Y218" s="149"/>
      <c r="Z218" s="163"/>
      <c r="AA218" s="162"/>
      <c r="AB218" s="149"/>
      <c r="AC218" s="163"/>
      <c r="AD218" s="162"/>
      <c r="AE218" s="149"/>
      <c r="AF218" s="163"/>
      <c r="AG218" s="162"/>
      <c r="AH218" s="149"/>
      <c r="AI218" s="163"/>
      <c r="AJ218" s="162"/>
      <c r="AK218" s="149"/>
      <c r="AL218" s="163"/>
      <c r="AM218" s="162"/>
      <c r="AN218" s="149"/>
      <c r="AO218" s="164"/>
      <c r="AP218" s="162"/>
      <c r="AQ218" s="149"/>
      <c r="AR218" s="163"/>
      <c r="AS218" s="162"/>
      <c r="AT218" s="149"/>
      <c r="AU218" s="163"/>
      <c r="AV218" s="162"/>
      <c r="AW218" s="149"/>
      <c r="AX218" s="163"/>
      <c r="AY218" s="162"/>
      <c r="AZ218" s="149"/>
      <c r="BA218" s="163"/>
      <c r="BB218" s="162"/>
      <c r="BC218" s="149"/>
      <c r="BD218" s="164"/>
      <c r="BE218" s="162"/>
      <c r="BF218" s="149"/>
      <c r="BG218" s="163"/>
      <c r="BH218" s="162"/>
      <c r="BI218" s="149"/>
      <c r="BJ218" s="163"/>
      <c r="BK218" s="162"/>
      <c r="BL218" s="149"/>
      <c r="BM218" s="163"/>
      <c r="BN218" s="162"/>
      <c r="BO218" s="149"/>
      <c r="BP218" s="163"/>
      <c r="BQ218" s="162"/>
      <c r="BR218" s="149"/>
      <c r="BS218" s="163"/>
      <c r="BT218" s="162"/>
      <c r="BU218" s="149"/>
      <c r="BV218" s="163"/>
      <c r="BW218" s="162"/>
      <c r="BX218" s="149"/>
      <c r="BY218" s="163"/>
      <c r="BZ218" s="162"/>
      <c r="CA218" s="149"/>
      <c r="CB218" s="163"/>
      <c r="CC218" s="162"/>
      <c r="CD218" s="149"/>
      <c r="CE218" s="163"/>
      <c r="CF218" s="162"/>
      <c r="CG218" s="149"/>
      <c r="CH218" s="163"/>
      <c r="CI218" s="162"/>
      <c r="CJ218" s="149"/>
      <c r="CK218" s="163"/>
      <c r="CL218" s="162"/>
      <c r="CM218" s="149"/>
      <c r="CN218" s="163"/>
      <c r="CO218" s="162"/>
      <c r="CP218" s="149"/>
      <c r="CQ218" s="163"/>
      <c r="CR218" s="91"/>
      <c r="CS218" s="84"/>
    </row>
  </sheetData>
  <mergeCells count="188">
    <mergeCell ref="U33:U37"/>
    <mergeCell ref="V33:V37"/>
    <mergeCell ref="B2:D2"/>
    <mergeCell ref="F2:H2"/>
    <mergeCell ref="I2:K19"/>
    <mergeCell ref="L2:BF2"/>
    <mergeCell ref="B3:D3"/>
    <mergeCell ref="F3:H3"/>
    <mergeCell ref="L3:BF3"/>
    <mergeCell ref="B6:D6"/>
    <mergeCell ref="F6:H6"/>
    <mergeCell ref="L6:BF6"/>
    <mergeCell ref="B7:D7"/>
    <mergeCell ref="F7:H7"/>
    <mergeCell ref="L7:BF7"/>
    <mergeCell ref="B4:D4"/>
    <mergeCell ref="F4:H4"/>
    <mergeCell ref="L4:BF4"/>
    <mergeCell ref="B5:D5"/>
    <mergeCell ref="F5:H5"/>
    <mergeCell ref="L5:BF5"/>
    <mergeCell ref="B10:D10"/>
    <mergeCell ref="F10:H10"/>
    <mergeCell ref="L10:BF10"/>
    <mergeCell ref="B11:D11"/>
    <mergeCell ref="F11:H11"/>
    <mergeCell ref="L11:BF11"/>
    <mergeCell ref="B8:D8"/>
    <mergeCell ref="F8:H8"/>
    <mergeCell ref="L8:BF8"/>
    <mergeCell ref="B9:D9"/>
    <mergeCell ref="F9:H9"/>
    <mergeCell ref="L9:BF9"/>
    <mergeCell ref="B14:D14"/>
    <mergeCell ref="F14:H14"/>
    <mergeCell ref="L14:BF14"/>
    <mergeCell ref="B15:D15"/>
    <mergeCell ref="F15:H15"/>
    <mergeCell ref="L15:BF15"/>
    <mergeCell ref="B12:D12"/>
    <mergeCell ref="F12:H12"/>
    <mergeCell ref="L12:BF12"/>
    <mergeCell ref="B13:D13"/>
    <mergeCell ref="F13:H13"/>
    <mergeCell ref="L13:BF13"/>
    <mergeCell ref="B18:D18"/>
    <mergeCell ref="F18:H18"/>
    <mergeCell ref="L18:BF18"/>
    <mergeCell ref="B19:D19"/>
    <mergeCell ref="F19:H19"/>
    <mergeCell ref="L19:BF19"/>
    <mergeCell ref="B16:D16"/>
    <mergeCell ref="F16:H16"/>
    <mergeCell ref="L16:BF16"/>
    <mergeCell ref="B17:D17"/>
    <mergeCell ref="F17:H17"/>
    <mergeCell ref="L17:BF17"/>
    <mergeCell ref="B22:D22"/>
    <mergeCell ref="F22:H22"/>
    <mergeCell ref="N22:Q22"/>
    <mergeCell ref="B23:D23"/>
    <mergeCell ref="F23:H23"/>
    <mergeCell ref="N23:Q23"/>
    <mergeCell ref="B20:D20"/>
    <mergeCell ref="F20:H20"/>
    <mergeCell ref="I20:K20"/>
    <mergeCell ref="L20:BF20"/>
    <mergeCell ref="B21:D21"/>
    <mergeCell ref="F21:H21"/>
    <mergeCell ref="I21:K21"/>
    <mergeCell ref="B26:D26"/>
    <mergeCell ref="F26:H26"/>
    <mergeCell ref="L26:BF26"/>
    <mergeCell ref="B27:D27"/>
    <mergeCell ref="F27:H27"/>
    <mergeCell ref="L27:BF27"/>
    <mergeCell ref="B24:D24"/>
    <mergeCell ref="F24:H24"/>
    <mergeCell ref="I24:BF24"/>
    <mergeCell ref="B25:D25"/>
    <mergeCell ref="F25:H25"/>
    <mergeCell ref="L25:BF25"/>
    <mergeCell ref="B30:D30"/>
    <mergeCell ref="F30:H30"/>
    <mergeCell ref="L30:BF30"/>
    <mergeCell ref="B31:D31"/>
    <mergeCell ref="F31:H31"/>
    <mergeCell ref="L31:BF31"/>
    <mergeCell ref="B28:D28"/>
    <mergeCell ref="F28:H28"/>
    <mergeCell ref="L28:BF28"/>
    <mergeCell ref="B29:D29"/>
    <mergeCell ref="F29:H29"/>
    <mergeCell ref="L29:BF29"/>
    <mergeCell ref="W32:Y32"/>
    <mergeCell ref="Z32:AA32"/>
    <mergeCell ref="AC32:AE32"/>
    <mergeCell ref="AF32:AH32"/>
    <mergeCell ref="AI32:AK32"/>
    <mergeCell ref="AL32:AN32"/>
    <mergeCell ref="B32:D32"/>
    <mergeCell ref="E32:G32"/>
    <mergeCell ref="H32:J32"/>
    <mergeCell ref="K32:M32"/>
    <mergeCell ref="N32:P32"/>
    <mergeCell ref="Q32:S32"/>
    <mergeCell ref="T32:V32"/>
    <mergeCell ref="BM32:BO32"/>
    <mergeCell ref="BP32:BR32"/>
    <mergeCell ref="BS32:BU32"/>
    <mergeCell ref="BV32:BX32"/>
    <mergeCell ref="AO32:AQ32"/>
    <mergeCell ref="AR32:AT32"/>
    <mergeCell ref="AU32:AV32"/>
    <mergeCell ref="AX32:AZ32"/>
    <mergeCell ref="BA32:BC32"/>
    <mergeCell ref="BD32:BF32"/>
    <mergeCell ref="P33:P37"/>
    <mergeCell ref="R33:R37"/>
    <mergeCell ref="S33:S37"/>
    <mergeCell ref="X33:X37"/>
    <mergeCell ref="Y33:Y37"/>
    <mergeCell ref="AA33:AA37"/>
    <mergeCell ref="CQ32:CS32"/>
    <mergeCell ref="C33:C37"/>
    <mergeCell ref="D33:D37"/>
    <mergeCell ref="F33:F37"/>
    <mergeCell ref="G33:G37"/>
    <mergeCell ref="I33:I37"/>
    <mergeCell ref="J33:J37"/>
    <mergeCell ref="L33:L37"/>
    <mergeCell ref="M33:M37"/>
    <mergeCell ref="O33:O37"/>
    <mergeCell ref="BY32:CA32"/>
    <mergeCell ref="CB32:CD32"/>
    <mergeCell ref="CE32:CG32"/>
    <mergeCell ref="CH32:CJ32"/>
    <mergeCell ref="CK32:CM32"/>
    <mergeCell ref="CN32:CP32"/>
    <mergeCell ref="BG32:BI32"/>
    <mergeCell ref="BJ32:BL32"/>
    <mergeCell ref="AK33:AK37"/>
    <mergeCell ref="AM33:AM37"/>
    <mergeCell ref="AN33:AN37"/>
    <mergeCell ref="AP33:AP37"/>
    <mergeCell ref="AQ33:AQ37"/>
    <mergeCell ref="AS33:AS37"/>
    <mergeCell ref="AB33:AB37"/>
    <mergeCell ref="AD33:AD37"/>
    <mergeCell ref="AE33:AE37"/>
    <mergeCell ref="AG33:AG37"/>
    <mergeCell ref="AH33:AH37"/>
    <mergeCell ref="AJ33:AJ37"/>
    <mergeCell ref="BC33:BC37"/>
    <mergeCell ref="BE33:BE37"/>
    <mergeCell ref="BF33:BF37"/>
    <mergeCell ref="BH33:BH37"/>
    <mergeCell ref="BI33:BI37"/>
    <mergeCell ref="BK33:BK37"/>
    <mergeCell ref="AT33:AT37"/>
    <mergeCell ref="AV33:AV37"/>
    <mergeCell ref="AW33:AW37"/>
    <mergeCell ref="AY33:AY37"/>
    <mergeCell ref="AZ33:AZ37"/>
    <mergeCell ref="BB33:BB37"/>
    <mergeCell ref="BU33:BU37"/>
    <mergeCell ref="BW33:BW37"/>
    <mergeCell ref="BX33:BX37"/>
    <mergeCell ref="BZ33:BZ37"/>
    <mergeCell ref="CA33:CA37"/>
    <mergeCell ref="CC33:CC37"/>
    <mergeCell ref="BL33:BL37"/>
    <mergeCell ref="BN33:BN37"/>
    <mergeCell ref="BO33:BO37"/>
    <mergeCell ref="BQ33:BQ37"/>
    <mergeCell ref="BR33:BR37"/>
    <mergeCell ref="BT33:BT37"/>
    <mergeCell ref="CP33:CP37"/>
    <mergeCell ref="CD33:CD37"/>
    <mergeCell ref="CF33:CF37"/>
    <mergeCell ref="CG33:CG37"/>
    <mergeCell ref="CR33:CR37"/>
    <mergeCell ref="CS33:CS37"/>
    <mergeCell ref="CI33:CI37"/>
    <mergeCell ref="CJ33:CJ37"/>
    <mergeCell ref="CL33:CL37"/>
    <mergeCell ref="CM33:CM37"/>
    <mergeCell ref="CO33:CO37"/>
  </mergeCells>
  <phoneticPr fontId="23" type="noConversion"/>
  <hyperlinks>
    <hyperlink ref="F27" r:id="rId1"/>
  </hyperlinks>
  <pageMargins left="0.75" right="0.75" top="1" bottom="1" header="0.4921259845" footer="0.4921259845"/>
  <pageSetup scale="30" fitToHeight="0" orientation="landscape" horizontalDpi="200" verticalDpi="200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S230"/>
  <sheetViews>
    <sheetView topLeftCell="A137" workbookViewId="0">
      <selection sqref="A1:XFD1048576"/>
    </sheetView>
  </sheetViews>
  <sheetFormatPr defaultColWidth="11.42578125" defaultRowHeight="12" customHeight="1" x14ac:dyDescent="0.2"/>
  <cols>
    <col min="1" max="1" width="28.85546875" style="2" customWidth="1"/>
    <col min="2" max="2" width="12.5703125" style="2" customWidth="1"/>
    <col min="3" max="4" width="4.140625" style="2" customWidth="1"/>
    <col min="5" max="5" width="15.140625" style="2" bestFit="1" customWidth="1"/>
    <col min="6" max="7" width="4.140625" style="2" customWidth="1"/>
    <col min="8" max="8" width="12.5703125" style="2" customWidth="1"/>
    <col min="9" max="10" width="4.140625" style="2" customWidth="1"/>
    <col min="11" max="11" width="12.5703125" style="2" customWidth="1"/>
    <col min="12" max="13" width="4.140625" style="2" customWidth="1"/>
    <col min="14" max="14" width="14" style="2" customWidth="1"/>
    <col min="15" max="16" width="4.140625" style="2" customWidth="1"/>
    <col min="17" max="17" width="12.5703125" style="2" customWidth="1"/>
    <col min="18" max="19" width="4.140625" style="2" customWidth="1"/>
    <col min="20" max="20" width="12.5703125" style="2" customWidth="1"/>
    <col min="21" max="22" width="4.140625" style="2" customWidth="1"/>
    <col min="23" max="23" width="12.5703125" style="2" customWidth="1"/>
    <col min="24" max="25" width="4.140625" style="2" customWidth="1"/>
    <col min="26" max="26" width="12.5703125" style="2" customWidth="1"/>
    <col min="27" max="28" width="4.140625" style="2" customWidth="1"/>
    <col min="29" max="29" width="12.5703125" style="2" customWidth="1"/>
    <col min="30" max="31" width="4.140625" style="2" customWidth="1"/>
    <col min="32" max="32" width="12.5703125" style="2" customWidth="1"/>
    <col min="33" max="34" width="4.140625" style="2" customWidth="1"/>
    <col min="35" max="35" width="12.5703125" style="2" customWidth="1"/>
    <col min="36" max="37" width="4.140625" style="2" customWidth="1"/>
    <col min="38" max="38" width="12.5703125" style="2" customWidth="1"/>
    <col min="39" max="40" width="4.140625" style="2" customWidth="1"/>
    <col min="41" max="41" width="14.42578125" style="2" customWidth="1"/>
    <col min="42" max="43" width="4.140625" style="2" customWidth="1"/>
    <col min="44" max="44" width="11.42578125" style="2"/>
    <col min="45" max="46" width="4.140625" style="2" customWidth="1"/>
    <col min="47" max="47" width="11.42578125" style="2"/>
    <col min="48" max="49" width="4.140625" style="2" customWidth="1"/>
    <col min="50" max="50" width="11.42578125" style="2"/>
    <col min="51" max="52" width="4.140625" style="2" customWidth="1"/>
    <col min="53" max="53" width="11.42578125" style="2"/>
    <col min="54" max="55" width="4.140625" style="2" customWidth="1"/>
    <col min="56" max="56" width="11.42578125" style="2"/>
    <col min="57" max="58" width="4.140625" style="2" customWidth="1"/>
    <col min="59" max="59" width="11.42578125" style="2"/>
    <col min="60" max="61" width="4.140625" style="2" customWidth="1"/>
    <col min="62" max="62" width="11.42578125" style="2"/>
    <col min="63" max="64" width="4.140625" style="2" customWidth="1"/>
    <col min="65" max="65" width="11.42578125" style="2"/>
    <col min="66" max="67" width="4.140625" style="2" customWidth="1"/>
    <col min="68" max="68" width="11.42578125" style="2"/>
    <col min="69" max="70" width="4.140625" style="2" customWidth="1"/>
    <col min="71" max="71" width="11.42578125" style="2"/>
    <col min="72" max="73" width="4.140625" style="2" customWidth="1"/>
    <col min="74" max="74" width="11.42578125" style="2"/>
    <col min="75" max="76" width="4.140625" style="2" customWidth="1"/>
    <col min="77" max="77" width="11.42578125" style="2"/>
    <col min="78" max="79" width="4.140625" style="2" customWidth="1"/>
    <col min="80" max="80" width="11.42578125" style="2"/>
    <col min="81" max="82" width="4.140625" style="2" customWidth="1"/>
    <col min="83" max="83" width="11.42578125" style="2"/>
    <col min="84" max="85" width="4.140625" style="2" customWidth="1"/>
    <col min="86" max="86" width="11.42578125" style="2"/>
    <col min="87" max="88" width="4.140625" style="2" customWidth="1"/>
    <col min="89" max="89" width="11.42578125" style="2"/>
    <col min="90" max="91" width="4.140625" style="2" customWidth="1"/>
    <col min="92" max="92" width="11.42578125" style="2"/>
    <col min="93" max="94" width="4.140625" style="2" customWidth="1"/>
    <col min="95" max="95" width="11.42578125" style="2"/>
    <col min="96" max="97" width="4.140625" style="2" customWidth="1"/>
    <col min="98" max="16384" width="11.42578125" style="2"/>
  </cols>
  <sheetData>
    <row r="1" spans="1:97" ht="19.5" customHeight="1" thickBot="1" x14ac:dyDescent="0.25">
      <c r="A1" s="173" t="s">
        <v>59</v>
      </c>
      <c r="B1" s="174"/>
      <c r="C1" s="174"/>
      <c r="D1" s="174"/>
      <c r="E1" s="175"/>
      <c r="F1" s="174"/>
      <c r="G1" s="174"/>
      <c r="H1" s="176"/>
      <c r="I1" s="174"/>
      <c r="J1" s="174"/>
      <c r="K1" s="176"/>
      <c r="L1" s="174"/>
      <c r="M1" s="174"/>
      <c r="N1" s="175"/>
      <c r="O1" s="174"/>
      <c r="P1" s="174"/>
      <c r="Q1" s="175"/>
      <c r="R1" s="174"/>
      <c r="S1" s="174"/>
      <c r="T1" s="175"/>
      <c r="U1" s="174"/>
      <c r="V1" s="174"/>
      <c r="W1" s="175"/>
      <c r="X1" s="174"/>
      <c r="Y1" s="174"/>
      <c r="Z1" s="174"/>
      <c r="AA1" s="174"/>
      <c r="AB1" s="174"/>
      <c r="AC1" s="176"/>
      <c r="AD1" s="174"/>
      <c r="AE1" s="174"/>
      <c r="AG1" s="174"/>
      <c r="AH1" s="174"/>
      <c r="AI1" s="176"/>
      <c r="AJ1" s="174"/>
      <c r="AK1" s="174"/>
      <c r="AL1" s="176"/>
      <c r="AM1" s="174"/>
      <c r="AN1" s="174"/>
      <c r="AO1" s="177"/>
      <c r="AP1" s="174"/>
      <c r="AQ1" s="174"/>
      <c r="AS1" s="174"/>
      <c r="AT1" s="174"/>
      <c r="AV1" s="174"/>
      <c r="AW1" s="174"/>
      <c r="AY1" s="174"/>
      <c r="AZ1" s="174"/>
      <c r="BB1" s="174"/>
      <c r="BC1" s="174"/>
      <c r="BE1" s="174"/>
      <c r="BF1" s="174"/>
      <c r="BH1" s="174"/>
      <c r="BI1" s="174"/>
      <c r="BK1" s="174"/>
      <c r="BL1" s="174"/>
      <c r="BN1" s="174"/>
      <c r="BO1" s="174"/>
      <c r="BQ1" s="174"/>
      <c r="BR1" s="174"/>
      <c r="BT1" s="174"/>
      <c r="BU1" s="174"/>
      <c r="BW1" s="174"/>
      <c r="BX1" s="174"/>
      <c r="BZ1" s="174"/>
      <c r="CA1" s="174"/>
      <c r="CC1" s="174"/>
      <c r="CD1" s="174"/>
      <c r="CF1" s="174"/>
      <c r="CG1" s="174"/>
      <c r="CI1" s="174"/>
      <c r="CJ1" s="174"/>
      <c r="CL1" s="174"/>
      <c r="CM1" s="174"/>
      <c r="CO1" s="174"/>
      <c r="CP1" s="174"/>
      <c r="CR1" s="174"/>
      <c r="CS1" s="174"/>
    </row>
    <row r="2" spans="1:97" ht="12" customHeight="1" x14ac:dyDescent="0.2">
      <c r="A2" s="178" t="s">
        <v>25</v>
      </c>
      <c r="B2" s="413" t="s">
        <v>57</v>
      </c>
      <c r="C2" s="414"/>
      <c r="D2" s="415"/>
      <c r="E2" s="179" t="s">
        <v>3</v>
      </c>
      <c r="F2" s="416" t="s">
        <v>60</v>
      </c>
      <c r="G2" s="417"/>
      <c r="H2" s="418"/>
      <c r="I2" s="419" t="s">
        <v>66</v>
      </c>
      <c r="J2" s="420"/>
      <c r="K2" s="420"/>
      <c r="L2" s="425" t="s">
        <v>305</v>
      </c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6"/>
      <c r="BF2" s="427"/>
    </row>
    <row r="3" spans="1:97" ht="12" customHeight="1" x14ac:dyDescent="0.2">
      <c r="A3" s="180" t="s">
        <v>7</v>
      </c>
      <c r="B3" s="428" t="s">
        <v>38</v>
      </c>
      <c r="C3" s="429"/>
      <c r="D3" s="430"/>
      <c r="E3" s="181" t="s">
        <v>5</v>
      </c>
      <c r="F3" s="385" t="s">
        <v>209</v>
      </c>
      <c r="G3" s="386"/>
      <c r="H3" s="387"/>
      <c r="I3" s="421"/>
      <c r="J3" s="422"/>
      <c r="K3" s="422"/>
      <c r="L3" s="431" t="s">
        <v>306</v>
      </c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431"/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  <c r="BB3" s="431"/>
      <c r="BC3" s="431"/>
      <c r="BD3" s="431"/>
      <c r="BE3" s="431"/>
      <c r="BF3" s="432"/>
    </row>
    <row r="4" spans="1:97" ht="12" customHeight="1" x14ac:dyDescent="0.2">
      <c r="A4" s="180" t="s">
        <v>0</v>
      </c>
      <c r="B4" s="321" t="s">
        <v>480</v>
      </c>
      <c r="C4" s="322"/>
      <c r="D4" s="323"/>
      <c r="E4" s="181"/>
      <c r="F4" s="441"/>
      <c r="G4" s="442"/>
      <c r="H4" s="443"/>
      <c r="I4" s="421"/>
      <c r="J4" s="422"/>
      <c r="K4" s="422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 s="395"/>
      <c r="BC4" s="395"/>
      <c r="BD4" s="395"/>
      <c r="BE4" s="395"/>
      <c r="BF4" s="398"/>
    </row>
    <row r="5" spans="1:97" ht="12" customHeight="1" thickBot="1" x14ac:dyDescent="0.25">
      <c r="A5" s="180" t="s">
        <v>1</v>
      </c>
      <c r="B5" s="377" t="s">
        <v>2</v>
      </c>
      <c r="C5" s="378"/>
      <c r="D5" s="379"/>
      <c r="E5" s="182" t="s">
        <v>48</v>
      </c>
      <c r="F5" s="444" t="s">
        <v>210</v>
      </c>
      <c r="G5" s="445"/>
      <c r="H5" s="446"/>
      <c r="I5" s="421"/>
      <c r="J5" s="422"/>
      <c r="K5" s="422"/>
      <c r="L5" s="436" t="s">
        <v>309</v>
      </c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S5" s="436"/>
      <c r="AT5" s="436"/>
      <c r="AU5" s="436"/>
      <c r="AV5" s="436"/>
      <c r="AW5" s="436"/>
      <c r="AX5" s="436"/>
      <c r="AY5" s="436"/>
      <c r="AZ5" s="436"/>
      <c r="BA5" s="436"/>
      <c r="BB5" s="436"/>
      <c r="BC5" s="436"/>
      <c r="BD5" s="436"/>
      <c r="BE5" s="436"/>
      <c r="BF5" s="437"/>
    </row>
    <row r="6" spans="1:97" ht="12" customHeight="1" x14ac:dyDescent="0.2">
      <c r="A6" s="180" t="s">
        <v>4</v>
      </c>
      <c r="B6" s="407" t="s">
        <v>39</v>
      </c>
      <c r="C6" s="408"/>
      <c r="D6" s="409"/>
      <c r="E6" s="183" t="s">
        <v>218</v>
      </c>
      <c r="F6" s="433" t="s">
        <v>311</v>
      </c>
      <c r="G6" s="434"/>
      <c r="H6" s="435"/>
      <c r="I6" s="421"/>
      <c r="J6" s="422"/>
      <c r="K6" s="422"/>
      <c r="L6" s="436" t="s">
        <v>310</v>
      </c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36"/>
      <c r="AY6" s="436"/>
      <c r="AZ6" s="436"/>
      <c r="BA6" s="436"/>
      <c r="BB6" s="436"/>
      <c r="BC6" s="436"/>
      <c r="BD6" s="436"/>
      <c r="BE6" s="436"/>
      <c r="BF6" s="437"/>
    </row>
    <row r="7" spans="1:97" ht="12" customHeight="1" x14ac:dyDescent="0.2">
      <c r="A7" s="180" t="s">
        <v>16</v>
      </c>
      <c r="B7" s="407" t="s">
        <v>67</v>
      </c>
      <c r="C7" s="408"/>
      <c r="D7" s="409"/>
      <c r="E7" s="184"/>
      <c r="F7" s="438"/>
      <c r="G7" s="439"/>
      <c r="H7" s="440"/>
      <c r="I7" s="421"/>
      <c r="J7" s="422"/>
      <c r="K7" s="422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  <c r="BB7" s="395"/>
      <c r="BC7" s="395"/>
      <c r="BD7" s="395"/>
      <c r="BE7" s="395"/>
      <c r="BF7" s="398"/>
    </row>
    <row r="8" spans="1:97" ht="12" customHeight="1" x14ac:dyDescent="0.2">
      <c r="A8" s="184" t="s">
        <v>17</v>
      </c>
      <c r="B8" s="407" t="s">
        <v>61</v>
      </c>
      <c r="C8" s="408"/>
      <c r="D8" s="409"/>
      <c r="E8" s="185"/>
      <c r="F8" s="410"/>
      <c r="G8" s="411"/>
      <c r="H8" s="412"/>
      <c r="I8" s="421"/>
      <c r="J8" s="422"/>
      <c r="K8" s="422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  <c r="AI8" s="395"/>
      <c r="AJ8" s="395"/>
      <c r="AK8" s="395"/>
      <c r="AL8" s="395"/>
      <c r="AM8" s="395"/>
      <c r="AN8" s="395"/>
      <c r="AO8" s="395"/>
      <c r="AP8" s="395"/>
      <c r="AQ8" s="395"/>
      <c r="AR8" s="395"/>
      <c r="AS8" s="395"/>
      <c r="AT8" s="395"/>
      <c r="AU8" s="395"/>
      <c r="AV8" s="395"/>
      <c r="AW8" s="395"/>
      <c r="AX8" s="395"/>
      <c r="AY8" s="395"/>
      <c r="AZ8" s="395"/>
      <c r="BA8" s="395"/>
      <c r="BB8" s="395"/>
      <c r="BC8" s="395"/>
      <c r="BD8" s="395"/>
      <c r="BE8" s="395"/>
      <c r="BF8" s="398"/>
    </row>
    <row r="9" spans="1:97" ht="12" customHeight="1" x14ac:dyDescent="0.2">
      <c r="A9" s="184" t="s">
        <v>26</v>
      </c>
      <c r="B9" s="377" t="s">
        <v>68</v>
      </c>
      <c r="C9" s="378"/>
      <c r="D9" s="379"/>
      <c r="E9" s="185"/>
      <c r="F9" s="410"/>
      <c r="G9" s="411"/>
      <c r="H9" s="412"/>
      <c r="I9" s="421"/>
      <c r="J9" s="422"/>
      <c r="K9" s="422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95"/>
      <c r="AT9" s="395"/>
      <c r="AU9" s="395"/>
      <c r="AV9" s="395"/>
      <c r="AW9" s="395"/>
      <c r="AX9" s="395"/>
      <c r="AY9" s="395"/>
      <c r="AZ9" s="395"/>
      <c r="BA9" s="395"/>
      <c r="BB9" s="395"/>
      <c r="BC9" s="395"/>
      <c r="BD9" s="395"/>
      <c r="BE9" s="395"/>
      <c r="BF9" s="398"/>
    </row>
    <row r="10" spans="1:97" ht="12" customHeight="1" thickBot="1" x14ac:dyDescent="0.25">
      <c r="A10" s="186" t="s">
        <v>28</v>
      </c>
      <c r="B10" s="374" t="s">
        <v>39</v>
      </c>
      <c r="C10" s="375"/>
      <c r="D10" s="376"/>
      <c r="E10" s="187"/>
      <c r="F10" s="447"/>
      <c r="G10" s="448"/>
      <c r="H10" s="449"/>
      <c r="I10" s="421"/>
      <c r="J10" s="422"/>
      <c r="K10" s="422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  <c r="BB10" s="395"/>
      <c r="BC10" s="395"/>
      <c r="BD10" s="395"/>
      <c r="BE10" s="395"/>
      <c r="BF10" s="398"/>
    </row>
    <row r="11" spans="1:97" ht="12" customHeight="1" x14ac:dyDescent="0.2">
      <c r="A11" s="180" t="s">
        <v>27</v>
      </c>
      <c r="B11" s="404" t="s">
        <v>88</v>
      </c>
      <c r="C11" s="405"/>
      <c r="D11" s="406"/>
      <c r="E11" s="180" t="s">
        <v>51</v>
      </c>
      <c r="F11" s="404" t="s">
        <v>29</v>
      </c>
      <c r="G11" s="405"/>
      <c r="H11" s="406"/>
      <c r="I11" s="421"/>
      <c r="J11" s="422"/>
      <c r="K11" s="422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  <c r="BB11" s="395"/>
      <c r="BC11" s="395"/>
      <c r="BD11" s="395"/>
      <c r="BE11" s="395"/>
      <c r="BF11" s="398"/>
    </row>
    <row r="12" spans="1:97" ht="12" customHeight="1" x14ac:dyDescent="0.2">
      <c r="A12" s="180" t="s">
        <v>18</v>
      </c>
      <c r="B12" s="377" t="s">
        <v>58</v>
      </c>
      <c r="C12" s="378"/>
      <c r="D12" s="379"/>
      <c r="E12" s="180"/>
      <c r="F12" s="390"/>
      <c r="G12" s="391"/>
      <c r="H12" s="392"/>
      <c r="I12" s="421"/>
      <c r="J12" s="422"/>
      <c r="K12" s="422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  <c r="BB12" s="395"/>
      <c r="BC12" s="395"/>
      <c r="BD12" s="395"/>
      <c r="BE12" s="395"/>
      <c r="BF12" s="398"/>
    </row>
    <row r="13" spans="1:97" ht="12" customHeight="1" x14ac:dyDescent="0.2">
      <c r="A13" s="180" t="s">
        <v>19</v>
      </c>
      <c r="B13" s="377" t="s">
        <v>42</v>
      </c>
      <c r="C13" s="378"/>
      <c r="D13" s="379"/>
      <c r="E13" s="180"/>
      <c r="F13" s="390"/>
      <c r="G13" s="391"/>
      <c r="H13" s="392"/>
      <c r="I13" s="421"/>
      <c r="J13" s="422"/>
      <c r="K13" s="422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8"/>
    </row>
    <row r="14" spans="1:97" ht="12" customHeight="1" x14ac:dyDescent="0.2">
      <c r="A14" s="180" t="s">
        <v>62</v>
      </c>
      <c r="B14" s="377" t="s">
        <v>43</v>
      </c>
      <c r="C14" s="378"/>
      <c r="D14" s="379"/>
      <c r="E14" s="180"/>
      <c r="F14" s="390"/>
      <c r="G14" s="391"/>
      <c r="H14" s="392"/>
      <c r="I14" s="421"/>
      <c r="J14" s="422"/>
      <c r="K14" s="422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5"/>
      <c r="AQ14" s="395"/>
      <c r="AR14" s="395"/>
      <c r="AS14" s="395"/>
      <c r="AT14" s="395"/>
      <c r="AU14" s="395"/>
      <c r="AV14" s="395"/>
      <c r="AW14" s="395"/>
      <c r="AX14" s="395"/>
      <c r="AY14" s="395"/>
      <c r="AZ14" s="395"/>
      <c r="BA14" s="395"/>
      <c r="BB14" s="395"/>
      <c r="BC14" s="395"/>
      <c r="BD14" s="395"/>
      <c r="BE14" s="395"/>
      <c r="BF14" s="398"/>
    </row>
    <row r="15" spans="1:97" ht="12" customHeight="1" x14ac:dyDescent="0.2">
      <c r="A15" s="180" t="s">
        <v>63</v>
      </c>
      <c r="B15" s="377" t="s">
        <v>64</v>
      </c>
      <c r="C15" s="378"/>
      <c r="D15" s="379"/>
      <c r="E15" s="180"/>
      <c r="F15" s="390"/>
      <c r="G15" s="391"/>
      <c r="H15" s="392"/>
      <c r="I15" s="421"/>
      <c r="J15" s="422"/>
      <c r="K15" s="422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395"/>
      <c r="BC15" s="395"/>
      <c r="BD15" s="395"/>
      <c r="BE15" s="395"/>
      <c r="BF15" s="398"/>
    </row>
    <row r="16" spans="1:97" ht="12" customHeight="1" x14ac:dyDescent="0.2">
      <c r="A16" s="180" t="s">
        <v>20</v>
      </c>
      <c r="B16" s="377" t="s">
        <v>133</v>
      </c>
      <c r="C16" s="378"/>
      <c r="D16" s="379"/>
      <c r="E16" s="180"/>
      <c r="F16" s="390"/>
      <c r="G16" s="391"/>
      <c r="H16" s="392"/>
      <c r="I16" s="421"/>
      <c r="J16" s="422"/>
      <c r="K16" s="422"/>
      <c r="L16" s="395"/>
      <c r="M16" s="395"/>
      <c r="N16" s="395"/>
      <c r="O16" s="395"/>
      <c r="P16" s="395"/>
      <c r="Q16" s="395"/>
      <c r="R16" s="395"/>
      <c r="S16" s="395"/>
      <c r="T16" s="395"/>
      <c r="U16" s="395"/>
      <c r="V16" s="395"/>
      <c r="W16" s="395"/>
      <c r="X16" s="395"/>
      <c r="Y16" s="395"/>
      <c r="Z16" s="395"/>
      <c r="AA16" s="395"/>
      <c r="AB16" s="395"/>
      <c r="AC16" s="395"/>
      <c r="AD16" s="395"/>
      <c r="AE16" s="395"/>
      <c r="AF16" s="395"/>
      <c r="AG16" s="395"/>
      <c r="AH16" s="395"/>
      <c r="AI16" s="395"/>
      <c r="AJ16" s="395"/>
      <c r="AK16" s="395"/>
      <c r="AL16" s="395"/>
      <c r="AM16" s="395"/>
      <c r="AN16" s="395"/>
      <c r="AO16" s="395"/>
      <c r="AP16" s="395"/>
      <c r="AQ16" s="395"/>
      <c r="AR16" s="395"/>
      <c r="AS16" s="395"/>
      <c r="AT16" s="395"/>
      <c r="AU16" s="395"/>
      <c r="AV16" s="395"/>
      <c r="AW16" s="395"/>
      <c r="AX16" s="395"/>
      <c r="AY16" s="395"/>
      <c r="AZ16" s="395"/>
      <c r="BA16" s="395"/>
      <c r="BB16" s="395"/>
      <c r="BC16" s="395"/>
      <c r="BD16" s="395"/>
      <c r="BE16" s="395"/>
      <c r="BF16" s="398"/>
    </row>
    <row r="17" spans="1:97" ht="12" customHeight="1" thickBot="1" x14ac:dyDescent="0.25">
      <c r="A17" s="180" t="s">
        <v>21</v>
      </c>
      <c r="B17" s="377" t="s">
        <v>214</v>
      </c>
      <c r="C17" s="378"/>
      <c r="D17" s="379"/>
      <c r="E17" s="182"/>
      <c r="F17" s="401"/>
      <c r="G17" s="402"/>
      <c r="H17" s="403"/>
      <c r="I17" s="421"/>
      <c r="J17" s="422"/>
      <c r="K17" s="422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5"/>
      <c r="AN17" s="395"/>
      <c r="AO17" s="395"/>
      <c r="AP17" s="395"/>
      <c r="AQ17" s="395"/>
      <c r="AR17" s="395"/>
      <c r="AS17" s="395"/>
      <c r="AT17" s="395"/>
      <c r="AU17" s="395"/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8"/>
    </row>
    <row r="18" spans="1:97" ht="12" customHeight="1" x14ac:dyDescent="0.2">
      <c r="A18" s="180" t="s">
        <v>33</v>
      </c>
      <c r="B18" s="377" t="s">
        <v>213</v>
      </c>
      <c r="C18" s="378"/>
      <c r="D18" s="379"/>
      <c r="E18" s="188" t="s">
        <v>53</v>
      </c>
      <c r="F18" s="380"/>
      <c r="G18" s="381"/>
      <c r="H18" s="382"/>
      <c r="I18" s="421"/>
      <c r="J18" s="422"/>
      <c r="K18" s="422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5"/>
      <c r="AN18" s="395"/>
      <c r="AO18" s="395"/>
      <c r="AP18" s="395"/>
      <c r="AQ18" s="395"/>
      <c r="AR18" s="395"/>
      <c r="AS18" s="395"/>
      <c r="AT18" s="395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8"/>
    </row>
    <row r="19" spans="1:97" ht="12" customHeight="1" thickBot="1" x14ac:dyDescent="0.25">
      <c r="A19" s="180" t="s">
        <v>44</v>
      </c>
      <c r="B19" s="371"/>
      <c r="C19" s="372"/>
      <c r="D19" s="373"/>
      <c r="E19" s="189"/>
      <c r="F19" s="390"/>
      <c r="G19" s="391"/>
      <c r="H19" s="392"/>
      <c r="I19" s="423"/>
      <c r="J19" s="424"/>
      <c r="K19" s="424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400"/>
    </row>
    <row r="20" spans="1:97" ht="12" customHeight="1" x14ac:dyDescent="0.2">
      <c r="A20" s="180" t="s">
        <v>22</v>
      </c>
      <c r="B20" s="371"/>
      <c r="C20" s="372"/>
      <c r="D20" s="373"/>
      <c r="E20" s="189"/>
      <c r="F20" s="390"/>
      <c r="G20" s="391"/>
      <c r="H20" s="392"/>
      <c r="I20" s="393" t="s">
        <v>312</v>
      </c>
      <c r="J20" s="394"/>
      <c r="K20" s="394"/>
      <c r="L20" s="395" t="s">
        <v>316</v>
      </c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</row>
    <row r="21" spans="1:97" ht="12" customHeight="1" thickBot="1" x14ac:dyDescent="0.25">
      <c r="A21" s="180" t="s">
        <v>45</v>
      </c>
      <c r="B21" s="371"/>
      <c r="C21" s="372"/>
      <c r="D21" s="373"/>
      <c r="E21" s="189"/>
      <c r="F21" s="390"/>
      <c r="G21" s="391"/>
      <c r="H21" s="392"/>
      <c r="I21" s="396" t="s">
        <v>313</v>
      </c>
      <c r="J21" s="397"/>
      <c r="K21" s="397"/>
      <c r="L21" s="190" t="s">
        <v>314</v>
      </c>
      <c r="M21" s="191"/>
      <c r="N21" s="191"/>
      <c r="O21" s="190"/>
      <c r="P21" s="191"/>
      <c r="Q21" s="191"/>
      <c r="R21" s="190"/>
      <c r="S21" s="191"/>
      <c r="T21" s="191"/>
      <c r="U21" s="190"/>
      <c r="V21" s="191"/>
      <c r="W21" s="191"/>
      <c r="X21" s="190"/>
      <c r="Y21" s="191"/>
      <c r="Z21" s="191"/>
      <c r="AA21" s="190"/>
      <c r="AB21" s="191"/>
      <c r="AC21" s="191"/>
      <c r="AF21" s="190"/>
      <c r="AG21" s="191"/>
      <c r="AH21" s="191"/>
      <c r="AI21" s="190"/>
      <c r="AJ21" s="191"/>
      <c r="AK21" s="191"/>
      <c r="AL21" s="190"/>
      <c r="AM21" s="191"/>
      <c r="AN21" s="191"/>
      <c r="AO21" s="190"/>
      <c r="AP21" s="191"/>
      <c r="AQ21" s="191"/>
      <c r="AR21" s="190"/>
      <c r="AS21" s="191"/>
      <c r="AT21" s="191"/>
      <c r="AU21" s="190"/>
      <c r="AV21" s="191"/>
      <c r="AW21" s="191"/>
      <c r="AX21" s="190"/>
      <c r="AY21" s="191"/>
      <c r="AZ21" s="191"/>
      <c r="BA21" s="190"/>
      <c r="BB21" s="191"/>
      <c r="BC21" s="191"/>
      <c r="BD21" s="190"/>
      <c r="BE21" s="191"/>
      <c r="BF21" s="38"/>
    </row>
    <row r="22" spans="1:97" ht="12" customHeight="1" x14ac:dyDescent="0.2">
      <c r="A22" s="180" t="s">
        <v>31</v>
      </c>
      <c r="B22" s="371"/>
      <c r="C22" s="372"/>
      <c r="D22" s="373"/>
      <c r="E22" s="189" t="s">
        <v>55</v>
      </c>
      <c r="F22" s="261"/>
      <c r="G22" s="262"/>
      <c r="H22" s="263"/>
      <c r="I22" s="192"/>
      <c r="J22" s="193"/>
      <c r="K22" s="17"/>
      <c r="L22" s="194"/>
      <c r="M22" s="193"/>
      <c r="N22" s="388"/>
      <c r="O22" s="388"/>
      <c r="P22" s="388"/>
      <c r="Q22" s="388"/>
      <c r="R22" s="195"/>
      <c r="S22" s="195"/>
      <c r="T22" s="196"/>
      <c r="U22" s="195"/>
      <c r="V22" s="195"/>
      <c r="W22" s="196"/>
      <c r="X22" s="195"/>
      <c r="Y22" s="195"/>
      <c r="Z22" s="196"/>
      <c r="AA22" s="195"/>
      <c r="AB22" s="197"/>
      <c r="AC22" s="178" t="s">
        <v>6</v>
      </c>
      <c r="AD22" s="195"/>
      <c r="AE22" s="195"/>
      <c r="AF22" s="198" t="s">
        <v>90</v>
      </c>
      <c r="AG22" s="195"/>
      <c r="AH22" s="195"/>
      <c r="AI22" s="17"/>
      <c r="AJ22" s="195"/>
      <c r="AK22" s="195"/>
      <c r="AL22" s="17"/>
      <c r="AM22" s="195"/>
      <c r="AN22" s="195"/>
      <c r="AO22" s="17"/>
      <c r="AP22" s="195"/>
      <c r="AQ22" s="195"/>
      <c r="AR22" s="17"/>
      <c r="AS22" s="195"/>
      <c r="AT22" s="195"/>
      <c r="AU22" s="17"/>
      <c r="AV22" s="195"/>
      <c r="AW22" s="195"/>
      <c r="AX22" s="17"/>
      <c r="AY22" s="195"/>
      <c r="AZ22" s="195"/>
      <c r="BA22" s="17"/>
      <c r="BB22" s="195"/>
      <c r="BC22" s="195"/>
      <c r="BD22" s="17"/>
      <c r="BE22" s="195"/>
      <c r="BF22" s="197"/>
    </row>
    <row r="23" spans="1:97" ht="12" customHeight="1" thickBot="1" x14ac:dyDescent="0.25">
      <c r="A23" s="181" t="s">
        <v>40</v>
      </c>
      <c r="B23" s="377" t="s">
        <v>61</v>
      </c>
      <c r="C23" s="378"/>
      <c r="D23" s="379"/>
      <c r="E23" s="199" t="s">
        <v>54</v>
      </c>
      <c r="F23" s="285"/>
      <c r="G23" s="286"/>
      <c r="H23" s="287"/>
      <c r="I23" s="200"/>
      <c r="J23" s="201"/>
      <c r="K23" s="30"/>
      <c r="L23" s="202"/>
      <c r="M23" s="201"/>
      <c r="N23" s="389"/>
      <c r="O23" s="389"/>
      <c r="P23" s="389"/>
      <c r="Q23" s="389"/>
      <c r="R23" s="203"/>
      <c r="S23" s="203"/>
      <c r="T23" s="204"/>
      <c r="U23" s="203"/>
      <c r="V23" s="203"/>
      <c r="W23" s="204"/>
      <c r="X23" s="203"/>
      <c r="Y23" s="203"/>
      <c r="Z23" s="204"/>
      <c r="AA23" s="203"/>
      <c r="AB23" s="205"/>
      <c r="AC23" s="182" t="s">
        <v>8</v>
      </c>
      <c r="AD23" s="203"/>
      <c r="AE23" s="203"/>
      <c r="AF23" s="206" t="s">
        <v>91</v>
      </c>
      <c r="AG23" s="203"/>
      <c r="AH23" s="203"/>
      <c r="AI23" s="30"/>
      <c r="AJ23" s="203"/>
      <c r="AK23" s="203"/>
      <c r="AL23" s="30"/>
      <c r="AM23" s="203"/>
      <c r="AN23" s="203"/>
      <c r="AO23" s="30"/>
      <c r="AP23" s="203"/>
      <c r="AQ23" s="203"/>
      <c r="AR23" s="30"/>
      <c r="AS23" s="203"/>
      <c r="AT23" s="203"/>
      <c r="AU23" s="30"/>
      <c r="AV23" s="203"/>
      <c r="AW23" s="203"/>
      <c r="AX23" s="30"/>
      <c r="AY23" s="203"/>
      <c r="AZ23" s="203"/>
      <c r="BA23" s="30"/>
      <c r="BB23" s="203"/>
      <c r="BC23" s="203"/>
      <c r="BD23" s="30"/>
      <c r="BE23" s="203"/>
      <c r="BF23" s="205"/>
    </row>
    <row r="24" spans="1:97" ht="12" customHeight="1" x14ac:dyDescent="0.2">
      <c r="A24" s="181" t="s">
        <v>23</v>
      </c>
      <c r="B24" s="377" t="s">
        <v>30</v>
      </c>
      <c r="C24" s="378"/>
      <c r="D24" s="379"/>
      <c r="E24" s="188" t="s">
        <v>46</v>
      </c>
      <c r="F24" s="380"/>
      <c r="G24" s="381"/>
      <c r="H24" s="382"/>
      <c r="I24" s="383" t="s">
        <v>47</v>
      </c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4"/>
    </row>
    <row r="25" spans="1:97" ht="12" customHeight="1" x14ac:dyDescent="0.2">
      <c r="A25" s="181" t="s">
        <v>56</v>
      </c>
      <c r="B25" s="385" t="s">
        <v>29</v>
      </c>
      <c r="C25" s="386"/>
      <c r="D25" s="387"/>
      <c r="E25" s="189"/>
      <c r="F25" s="261"/>
      <c r="G25" s="262"/>
      <c r="H25" s="263"/>
      <c r="I25" s="51"/>
      <c r="J25" s="207"/>
      <c r="K25" s="53" t="s">
        <v>52</v>
      </c>
      <c r="L25" s="361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2"/>
      <c r="BC25" s="362"/>
      <c r="BD25" s="362"/>
      <c r="BE25" s="362"/>
      <c r="BF25" s="362"/>
    </row>
    <row r="26" spans="1:97" ht="12" customHeight="1" x14ac:dyDescent="0.2">
      <c r="A26" s="181" t="s">
        <v>32</v>
      </c>
      <c r="B26" s="371"/>
      <c r="C26" s="372"/>
      <c r="D26" s="373"/>
      <c r="E26" s="189" t="s">
        <v>9</v>
      </c>
      <c r="F26" s="261"/>
      <c r="G26" s="262"/>
      <c r="H26" s="263"/>
      <c r="I26" s="51"/>
      <c r="J26" s="207"/>
      <c r="K26" s="53"/>
      <c r="L26" s="361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</row>
    <row r="27" spans="1:97" ht="12" customHeight="1" thickBot="1" x14ac:dyDescent="0.25">
      <c r="A27" s="182" t="s">
        <v>24</v>
      </c>
      <c r="B27" s="374" t="s">
        <v>70</v>
      </c>
      <c r="C27" s="375"/>
      <c r="D27" s="376"/>
      <c r="E27" s="189" t="s">
        <v>10</v>
      </c>
      <c r="F27" s="261"/>
      <c r="G27" s="262"/>
      <c r="H27" s="263"/>
      <c r="I27" s="51"/>
      <c r="J27" s="207"/>
      <c r="K27" s="53"/>
      <c r="L27" s="361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62"/>
      <c r="BB27" s="362"/>
      <c r="BC27" s="362"/>
      <c r="BD27" s="362"/>
      <c r="BE27" s="362"/>
      <c r="BF27" s="362"/>
    </row>
    <row r="28" spans="1:97" ht="12" customHeight="1" x14ac:dyDescent="0.2">
      <c r="A28" s="80"/>
      <c r="B28" s="368"/>
      <c r="C28" s="369"/>
      <c r="D28" s="370"/>
      <c r="E28" s="189" t="s">
        <v>11</v>
      </c>
      <c r="F28" s="261"/>
      <c r="G28" s="262"/>
      <c r="H28" s="263"/>
      <c r="I28" s="51"/>
      <c r="J28" s="207"/>
      <c r="K28" s="53"/>
      <c r="L28" s="361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  <c r="AR28" s="362"/>
      <c r="AS28" s="362"/>
      <c r="AT28" s="362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</row>
    <row r="29" spans="1:97" ht="12" customHeight="1" x14ac:dyDescent="0.2">
      <c r="A29" s="80"/>
      <c r="B29" s="358"/>
      <c r="C29" s="359"/>
      <c r="D29" s="360"/>
      <c r="E29" s="189" t="s">
        <v>12</v>
      </c>
      <c r="F29" s="261"/>
      <c r="G29" s="262"/>
      <c r="H29" s="263"/>
      <c r="I29" s="51"/>
      <c r="J29" s="207"/>
      <c r="K29" s="53"/>
      <c r="L29" s="361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</row>
    <row r="30" spans="1:97" ht="12" customHeight="1" x14ac:dyDescent="0.2">
      <c r="A30" s="80"/>
      <c r="B30" s="358"/>
      <c r="C30" s="359"/>
      <c r="D30" s="360"/>
      <c r="E30" s="189"/>
      <c r="F30" s="261"/>
      <c r="G30" s="262"/>
      <c r="H30" s="263"/>
      <c r="I30" s="51"/>
      <c r="J30" s="207"/>
      <c r="K30" s="53"/>
      <c r="L30" s="361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  <c r="AZ30" s="362"/>
      <c r="BA30" s="362"/>
      <c r="BB30" s="362"/>
      <c r="BC30" s="362"/>
      <c r="BD30" s="362"/>
      <c r="BE30" s="362"/>
      <c r="BF30" s="362"/>
    </row>
    <row r="31" spans="1:97" ht="12" customHeight="1" thickBot="1" x14ac:dyDescent="0.25">
      <c r="A31" s="80"/>
      <c r="B31" s="363"/>
      <c r="C31" s="364"/>
      <c r="D31" s="365"/>
      <c r="E31" s="199" t="s">
        <v>13</v>
      </c>
      <c r="F31" s="285"/>
      <c r="G31" s="286"/>
      <c r="H31" s="287"/>
      <c r="I31" s="54"/>
      <c r="J31" s="55"/>
      <c r="K31" s="56"/>
      <c r="L31" s="366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  <c r="AW31" s="367"/>
      <c r="AX31" s="367"/>
      <c r="AY31" s="367"/>
      <c r="AZ31" s="367"/>
      <c r="BA31" s="367"/>
      <c r="BB31" s="367"/>
      <c r="BC31" s="367"/>
      <c r="BD31" s="367"/>
      <c r="BE31" s="367"/>
      <c r="BF31" s="367"/>
    </row>
    <row r="32" spans="1:97" ht="56.25" customHeight="1" x14ac:dyDescent="0.2">
      <c r="A32" s="80"/>
      <c r="B32" s="232" t="s">
        <v>123</v>
      </c>
      <c r="C32" s="233"/>
      <c r="D32" s="233"/>
      <c r="E32" s="233" t="s">
        <v>72</v>
      </c>
      <c r="F32" s="233"/>
      <c r="G32" s="233"/>
      <c r="H32" s="357" t="s">
        <v>78</v>
      </c>
      <c r="I32" s="357"/>
      <c r="J32" s="357"/>
      <c r="K32" s="357" t="s">
        <v>79</v>
      </c>
      <c r="L32" s="357"/>
      <c r="M32" s="357"/>
      <c r="N32" s="233" t="s">
        <v>82</v>
      </c>
      <c r="O32" s="233"/>
      <c r="P32" s="233"/>
      <c r="Q32" s="233" t="s">
        <v>85</v>
      </c>
      <c r="R32" s="233"/>
      <c r="S32" s="234"/>
      <c r="T32" s="232" t="s">
        <v>137</v>
      </c>
      <c r="U32" s="233"/>
      <c r="V32" s="233"/>
      <c r="W32" s="232" t="s">
        <v>124</v>
      </c>
      <c r="X32" s="233"/>
      <c r="Y32" s="233"/>
      <c r="Z32" s="233" t="s">
        <v>72</v>
      </c>
      <c r="AA32" s="233"/>
      <c r="AB32" s="208"/>
      <c r="AC32" s="357" t="s">
        <v>78</v>
      </c>
      <c r="AD32" s="357"/>
      <c r="AE32" s="357"/>
      <c r="AF32" s="357" t="s">
        <v>79</v>
      </c>
      <c r="AG32" s="357"/>
      <c r="AH32" s="357"/>
      <c r="AI32" s="233" t="s">
        <v>82</v>
      </c>
      <c r="AJ32" s="233"/>
      <c r="AK32" s="233"/>
      <c r="AL32" s="233" t="s">
        <v>85</v>
      </c>
      <c r="AM32" s="233"/>
      <c r="AN32" s="234"/>
      <c r="AO32" s="232" t="s">
        <v>125</v>
      </c>
      <c r="AP32" s="233"/>
      <c r="AQ32" s="233"/>
      <c r="AR32" s="233" t="s">
        <v>93</v>
      </c>
      <c r="AS32" s="233"/>
      <c r="AT32" s="233"/>
      <c r="AU32" s="233" t="s">
        <v>72</v>
      </c>
      <c r="AV32" s="233"/>
      <c r="AW32" s="208"/>
      <c r="AX32" s="357" t="s">
        <v>78</v>
      </c>
      <c r="AY32" s="357"/>
      <c r="AZ32" s="357"/>
      <c r="BA32" s="357" t="s">
        <v>79</v>
      </c>
      <c r="BB32" s="357"/>
      <c r="BC32" s="357"/>
      <c r="BD32" s="233" t="s">
        <v>82</v>
      </c>
      <c r="BE32" s="233"/>
      <c r="BF32" s="233"/>
      <c r="BG32" s="233" t="s">
        <v>85</v>
      </c>
      <c r="BH32" s="233"/>
      <c r="BI32" s="234"/>
      <c r="BJ32" s="232" t="s">
        <v>126</v>
      </c>
      <c r="BK32" s="233"/>
      <c r="BL32" s="233"/>
      <c r="BM32" s="233" t="s">
        <v>93</v>
      </c>
      <c r="BN32" s="233"/>
      <c r="BO32" s="233"/>
      <c r="BP32" s="233" t="s">
        <v>72</v>
      </c>
      <c r="BQ32" s="233"/>
      <c r="BR32" s="233"/>
      <c r="BS32" s="357" t="s">
        <v>78</v>
      </c>
      <c r="BT32" s="357"/>
      <c r="BU32" s="357"/>
      <c r="BV32" s="357" t="s">
        <v>79</v>
      </c>
      <c r="BW32" s="357"/>
      <c r="BX32" s="357"/>
      <c r="BY32" s="233" t="s">
        <v>82</v>
      </c>
      <c r="BZ32" s="233"/>
      <c r="CA32" s="233"/>
      <c r="CB32" s="233" t="s">
        <v>85</v>
      </c>
      <c r="CC32" s="233"/>
      <c r="CD32" s="234"/>
      <c r="CE32" s="232" t="s">
        <v>127</v>
      </c>
      <c r="CF32" s="233"/>
      <c r="CG32" s="234"/>
      <c r="CH32" s="232" t="s">
        <v>128</v>
      </c>
      <c r="CI32" s="233"/>
      <c r="CJ32" s="234"/>
      <c r="CK32" s="232" t="s">
        <v>129</v>
      </c>
      <c r="CL32" s="233"/>
      <c r="CM32" s="234"/>
      <c r="CN32" s="232" t="s">
        <v>130</v>
      </c>
      <c r="CO32" s="233"/>
      <c r="CP32" s="234"/>
      <c r="CQ32" s="232" t="s">
        <v>121</v>
      </c>
      <c r="CR32" s="233"/>
      <c r="CS32" s="234"/>
    </row>
    <row r="33" spans="1:97" ht="12" customHeight="1" x14ac:dyDescent="0.2">
      <c r="A33" s="44" t="s">
        <v>41</v>
      </c>
      <c r="B33" s="62" t="s">
        <v>15</v>
      </c>
      <c r="C33" s="355" t="s">
        <v>34</v>
      </c>
      <c r="D33" s="237" t="s">
        <v>35</v>
      </c>
      <c r="E33" s="62" t="s">
        <v>73</v>
      </c>
      <c r="F33" s="355" t="s">
        <v>34</v>
      </c>
      <c r="G33" s="237" t="s">
        <v>35</v>
      </c>
      <c r="H33" s="62" t="s">
        <v>76</v>
      </c>
      <c r="I33" s="355" t="s">
        <v>34</v>
      </c>
      <c r="J33" s="237" t="s">
        <v>35</v>
      </c>
      <c r="K33" s="62" t="s">
        <v>80</v>
      </c>
      <c r="L33" s="355" t="s">
        <v>34</v>
      </c>
      <c r="M33" s="237" t="s">
        <v>35</v>
      </c>
      <c r="N33" s="62" t="s">
        <v>83</v>
      </c>
      <c r="O33" s="355" t="s">
        <v>34</v>
      </c>
      <c r="P33" s="237" t="s">
        <v>35</v>
      </c>
      <c r="Q33" s="62" t="s">
        <v>87</v>
      </c>
      <c r="R33" s="355" t="s">
        <v>34</v>
      </c>
      <c r="S33" s="237" t="s">
        <v>35</v>
      </c>
      <c r="T33" s="62" t="s">
        <v>15</v>
      </c>
      <c r="U33" s="355" t="s">
        <v>34</v>
      </c>
      <c r="V33" s="237" t="s">
        <v>35</v>
      </c>
      <c r="W33" s="62" t="s">
        <v>15</v>
      </c>
      <c r="X33" s="355" t="s">
        <v>34</v>
      </c>
      <c r="Y33" s="237" t="s">
        <v>35</v>
      </c>
      <c r="Z33" s="62" t="s">
        <v>73</v>
      </c>
      <c r="AA33" s="355" t="s">
        <v>34</v>
      </c>
      <c r="AB33" s="237" t="s">
        <v>35</v>
      </c>
      <c r="AC33" s="62" t="s">
        <v>76</v>
      </c>
      <c r="AD33" s="355" t="s">
        <v>34</v>
      </c>
      <c r="AE33" s="237" t="s">
        <v>35</v>
      </c>
      <c r="AF33" s="62" t="s">
        <v>80</v>
      </c>
      <c r="AG33" s="355" t="s">
        <v>34</v>
      </c>
      <c r="AH33" s="237" t="s">
        <v>35</v>
      </c>
      <c r="AI33" s="62" t="s">
        <v>83</v>
      </c>
      <c r="AJ33" s="355" t="s">
        <v>34</v>
      </c>
      <c r="AK33" s="237" t="s">
        <v>35</v>
      </c>
      <c r="AL33" s="62" t="s">
        <v>87</v>
      </c>
      <c r="AM33" s="355" t="s">
        <v>34</v>
      </c>
      <c r="AN33" s="237" t="s">
        <v>35</v>
      </c>
      <c r="AO33" s="62" t="s">
        <v>15</v>
      </c>
      <c r="AP33" s="355" t="s">
        <v>34</v>
      </c>
      <c r="AQ33" s="237" t="s">
        <v>35</v>
      </c>
      <c r="AR33" s="62" t="s">
        <v>50</v>
      </c>
      <c r="AS33" s="355" t="s">
        <v>34</v>
      </c>
      <c r="AT33" s="237" t="s">
        <v>35</v>
      </c>
      <c r="AU33" s="62" t="s">
        <v>73</v>
      </c>
      <c r="AV33" s="355" t="s">
        <v>34</v>
      </c>
      <c r="AW33" s="237" t="s">
        <v>35</v>
      </c>
      <c r="AX33" s="62" t="s">
        <v>76</v>
      </c>
      <c r="AY33" s="355" t="s">
        <v>34</v>
      </c>
      <c r="AZ33" s="237" t="s">
        <v>35</v>
      </c>
      <c r="BA33" s="62" t="s">
        <v>80</v>
      </c>
      <c r="BB33" s="355" t="s">
        <v>34</v>
      </c>
      <c r="BC33" s="237" t="s">
        <v>35</v>
      </c>
      <c r="BD33" s="62" t="s">
        <v>83</v>
      </c>
      <c r="BE33" s="355" t="s">
        <v>34</v>
      </c>
      <c r="BF33" s="237" t="s">
        <v>35</v>
      </c>
      <c r="BG33" s="62" t="s">
        <v>87</v>
      </c>
      <c r="BH33" s="355" t="s">
        <v>34</v>
      </c>
      <c r="BI33" s="237" t="s">
        <v>35</v>
      </c>
      <c r="BJ33" s="62" t="s">
        <v>15</v>
      </c>
      <c r="BK33" s="355" t="s">
        <v>34</v>
      </c>
      <c r="BL33" s="237" t="s">
        <v>35</v>
      </c>
      <c r="BM33" s="62" t="s">
        <v>50</v>
      </c>
      <c r="BN33" s="355" t="s">
        <v>34</v>
      </c>
      <c r="BO33" s="237" t="s">
        <v>35</v>
      </c>
      <c r="BP33" s="62" t="s">
        <v>73</v>
      </c>
      <c r="BQ33" s="355" t="s">
        <v>34</v>
      </c>
      <c r="BR33" s="237" t="s">
        <v>35</v>
      </c>
      <c r="BS33" s="62" t="s">
        <v>76</v>
      </c>
      <c r="BT33" s="355" t="s">
        <v>34</v>
      </c>
      <c r="BU33" s="237" t="s">
        <v>35</v>
      </c>
      <c r="BV33" s="62" t="s">
        <v>80</v>
      </c>
      <c r="BW33" s="355" t="s">
        <v>34</v>
      </c>
      <c r="BX33" s="237" t="s">
        <v>35</v>
      </c>
      <c r="BY33" s="62" t="s">
        <v>83</v>
      </c>
      <c r="BZ33" s="355" t="s">
        <v>34</v>
      </c>
      <c r="CA33" s="237" t="s">
        <v>35</v>
      </c>
      <c r="CB33" s="62" t="s">
        <v>87</v>
      </c>
      <c r="CC33" s="355" t="s">
        <v>34</v>
      </c>
      <c r="CD33" s="237" t="s">
        <v>35</v>
      </c>
      <c r="CE33" s="62" t="s">
        <v>15</v>
      </c>
      <c r="CF33" s="355" t="s">
        <v>34</v>
      </c>
      <c r="CG33" s="237" t="s">
        <v>35</v>
      </c>
      <c r="CH33" s="62" t="s">
        <v>15</v>
      </c>
      <c r="CI33" s="355" t="s">
        <v>34</v>
      </c>
      <c r="CJ33" s="237" t="s">
        <v>35</v>
      </c>
      <c r="CK33" s="62" t="s">
        <v>119</v>
      </c>
      <c r="CL33" s="355" t="s">
        <v>34</v>
      </c>
      <c r="CM33" s="237" t="s">
        <v>35</v>
      </c>
      <c r="CN33" s="62" t="s">
        <v>120</v>
      </c>
      <c r="CO33" s="355" t="s">
        <v>34</v>
      </c>
      <c r="CP33" s="237" t="s">
        <v>35</v>
      </c>
      <c r="CQ33" s="62" t="s">
        <v>76</v>
      </c>
      <c r="CR33" s="355" t="s">
        <v>34</v>
      </c>
      <c r="CS33" s="237" t="s">
        <v>35</v>
      </c>
    </row>
    <row r="34" spans="1:97" ht="12" customHeight="1" x14ac:dyDescent="0.2">
      <c r="A34" s="44" t="s">
        <v>69</v>
      </c>
      <c r="B34" s="59" t="s">
        <v>37</v>
      </c>
      <c r="C34" s="355"/>
      <c r="D34" s="237"/>
      <c r="E34" s="59" t="s">
        <v>37</v>
      </c>
      <c r="F34" s="355"/>
      <c r="G34" s="237"/>
      <c r="H34" s="59" t="s">
        <v>37</v>
      </c>
      <c r="I34" s="355"/>
      <c r="J34" s="237"/>
      <c r="K34" s="59" t="s">
        <v>37</v>
      </c>
      <c r="L34" s="355"/>
      <c r="M34" s="237"/>
      <c r="N34" s="59" t="s">
        <v>37</v>
      </c>
      <c r="O34" s="355"/>
      <c r="P34" s="237"/>
      <c r="Q34" s="59" t="s">
        <v>37</v>
      </c>
      <c r="R34" s="355"/>
      <c r="S34" s="237"/>
      <c r="T34" s="59" t="s">
        <v>30</v>
      </c>
      <c r="U34" s="355"/>
      <c r="V34" s="237"/>
      <c r="W34" s="59" t="s">
        <v>86</v>
      </c>
      <c r="X34" s="355"/>
      <c r="Y34" s="237"/>
      <c r="Z34" s="59" t="s">
        <v>86</v>
      </c>
      <c r="AA34" s="355"/>
      <c r="AB34" s="237"/>
      <c r="AC34" s="59" t="s">
        <v>86</v>
      </c>
      <c r="AD34" s="355"/>
      <c r="AE34" s="237"/>
      <c r="AF34" s="59" t="s">
        <v>86</v>
      </c>
      <c r="AG34" s="355"/>
      <c r="AH34" s="237"/>
      <c r="AI34" s="59" t="s">
        <v>86</v>
      </c>
      <c r="AJ34" s="355"/>
      <c r="AK34" s="237"/>
      <c r="AL34" s="59" t="s">
        <v>86</v>
      </c>
      <c r="AM34" s="355"/>
      <c r="AN34" s="237"/>
      <c r="AO34" s="59" t="s">
        <v>92</v>
      </c>
      <c r="AP34" s="355"/>
      <c r="AQ34" s="237"/>
      <c r="AR34" s="59" t="s">
        <v>92</v>
      </c>
      <c r="AS34" s="355"/>
      <c r="AT34" s="237"/>
      <c r="AU34" s="59" t="s">
        <v>92</v>
      </c>
      <c r="AV34" s="355"/>
      <c r="AW34" s="237"/>
      <c r="AX34" s="59" t="s">
        <v>92</v>
      </c>
      <c r="AY34" s="355"/>
      <c r="AZ34" s="237"/>
      <c r="BA34" s="59" t="s">
        <v>92</v>
      </c>
      <c r="BB34" s="355"/>
      <c r="BC34" s="237"/>
      <c r="BD34" s="59" t="s">
        <v>92</v>
      </c>
      <c r="BE34" s="355"/>
      <c r="BF34" s="237"/>
      <c r="BG34" s="59" t="s">
        <v>92</v>
      </c>
      <c r="BH34" s="355"/>
      <c r="BI34" s="237"/>
      <c r="BJ34" s="59" t="s">
        <v>94</v>
      </c>
      <c r="BK34" s="355"/>
      <c r="BL34" s="237"/>
      <c r="BM34" s="59" t="s">
        <v>94</v>
      </c>
      <c r="BN34" s="355"/>
      <c r="BO34" s="237"/>
      <c r="BP34" s="59" t="s">
        <v>94</v>
      </c>
      <c r="BQ34" s="355"/>
      <c r="BR34" s="237"/>
      <c r="BS34" s="59" t="s">
        <v>94</v>
      </c>
      <c r="BT34" s="355"/>
      <c r="BU34" s="237"/>
      <c r="BV34" s="59" t="s">
        <v>94</v>
      </c>
      <c r="BW34" s="355"/>
      <c r="BX34" s="237"/>
      <c r="BY34" s="59" t="s">
        <v>94</v>
      </c>
      <c r="BZ34" s="355"/>
      <c r="CA34" s="237"/>
      <c r="CB34" s="59" t="s">
        <v>94</v>
      </c>
      <c r="CC34" s="355"/>
      <c r="CD34" s="237"/>
      <c r="CE34" s="59" t="s">
        <v>94</v>
      </c>
      <c r="CF34" s="355"/>
      <c r="CG34" s="237"/>
      <c r="CH34" s="59" t="s">
        <v>94</v>
      </c>
      <c r="CI34" s="355"/>
      <c r="CJ34" s="237"/>
      <c r="CK34" s="59" t="s">
        <v>94</v>
      </c>
      <c r="CL34" s="355"/>
      <c r="CM34" s="237"/>
      <c r="CN34" s="59" t="s">
        <v>94</v>
      </c>
      <c r="CO34" s="355"/>
      <c r="CP34" s="237"/>
      <c r="CQ34" s="59" t="s">
        <v>94</v>
      </c>
      <c r="CR34" s="355"/>
      <c r="CS34" s="237"/>
    </row>
    <row r="35" spans="1:97" ht="12.75" customHeight="1" x14ac:dyDescent="0.2">
      <c r="A35" s="44" t="s">
        <v>71</v>
      </c>
      <c r="B35" s="60" t="s">
        <v>64</v>
      </c>
      <c r="C35" s="355"/>
      <c r="D35" s="237"/>
      <c r="E35" s="60" t="s">
        <v>64</v>
      </c>
      <c r="F35" s="355"/>
      <c r="G35" s="237"/>
      <c r="H35" s="60" t="s">
        <v>64</v>
      </c>
      <c r="I35" s="355"/>
      <c r="J35" s="237"/>
      <c r="K35" s="60" t="s">
        <v>64</v>
      </c>
      <c r="L35" s="355"/>
      <c r="M35" s="237"/>
      <c r="N35" s="60" t="s">
        <v>64</v>
      </c>
      <c r="O35" s="355"/>
      <c r="P35" s="237"/>
      <c r="Q35" s="60" t="s">
        <v>64</v>
      </c>
      <c r="R35" s="355"/>
      <c r="S35" s="237"/>
      <c r="T35" s="60" t="s">
        <v>64</v>
      </c>
      <c r="U35" s="355"/>
      <c r="V35" s="237"/>
      <c r="W35" s="60" t="s">
        <v>64</v>
      </c>
      <c r="X35" s="355"/>
      <c r="Y35" s="237"/>
      <c r="Z35" s="60" t="s">
        <v>64</v>
      </c>
      <c r="AA35" s="355"/>
      <c r="AB35" s="237"/>
      <c r="AC35" s="60" t="s">
        <v>64</v>
      </c>
      <c r="AD35" s="355"/>
      <c r="AE35" s="237"/>
      <c r="AF35" s="60" t="s">
        <v>64</v>
      </c>
      <c r="AG35" s="355"/>
      <c r="AH35" s="237"/>
      <c r="AI35" s="60" t="s">
        <v>64</v>
      </c>
      <c r="AJ35" s="355"/>
      <c r="AK35" s="237"/>
      <c r="AL35" s="60" t="s">
        <v>64</v>
      </c>
      <c r="AM35" s="355"/>
      <c r="AN35" s="237"/>
      <c r="AO35" s="60" t="s">
        <v>64</v>
      </c>
      <c r="AP35" s="355"/>
      <c r="AQ35" s="237"/>
      <c r="AR35" s="60" t="s">
        <v>64</v>
      </c>
      <c r="AS35" s="355"/>
      <c r="AT35" s="237"/>
      <c r="AU35" s="60" t="s">
        <v>64</v>
      </c>
      <c r="AV35" s="355"/>
      <c r="AW35" s="237"/>
      <c r="AX35" s="60" t="s">
        <v>64</v>
      </c>
      <c r="AY35" s="355"/>
      <c r="AZ35" s="237"/>
      <c r="BA35" s="60" t="s">
        <v>64</v>
      </c>
      <c r="BB35" s="355"/>
      <c r="BC35" s="237"/>
      <c r="BD35" s="60" t="s">
        <v>64</v>
      </c>
      <c r="BE35" s="355"/>
      <c r="BF35" s="237"/>
      <c r="BG35" s="60" t="s">
        <v>64</v>
      </c>
      <c r="BH35" s="355"/>
      <c r="BI35" s="237"/>
      <c r="BJ35" s="60" t="s">
        <v>64</v>
      </c>
      <c r="BK35" s="355"/>
      <c r="BL35" s="237"/>
      <c r="BM35" s="60" t="s">
        <v>64</v>
      </c>
      <c r="BN35" s="355"/>
      <c r="BO35" s="237"/>
      <c r="BP35" s="60" t="s">
        <v>64</v>
      </c>
      <c r="BQ35" s="355"/>
      <c r="BR35" s="237"/>
      <c r="BS35" s="60" t="s">
        <v>64</v>
      </c>
      <c r="BT35" s="355"/>
      <c r="BU35" s="237"/>
      <c r="BV35" s="60" t="s">
        <v>64</v>
      </c>
      <c r="BW35" s="355"/>
      <c r="BX35" s="237"/>
      <c r="BY35" s="60" t="s">
        <v>64</v>
      </c>
      <c r="BZ35" s="355"/>
      <c r="CA35" s="237"/>
      <c r="CB35" s="60" t="s">
        <v>64</v>
      </c>
      <c r="CC35" s="355"/>
      <c r="CD35" s="237"/>
      <c r="CE35" s="60" t="s">
        <v>68</v>
      </c>
      <c r="CF35" s="355"/>
      <c r="CG35" s="237"/>
      <c r="CH35" s="60" t="s">
        <v>212</v>
      </c>
      <c r="CI35" s="355"/>
      <c r="CJ35" s="237"/>
      <c r="CK35" s="60" t="s">
        <v>64</v>
      </c>
      <c r="CL35" s="355"/>
      <c r="CM35" s="237"/>
      <c r="CN35" s="60" t="s">
        <v>64</v>
      </c>
      <c r="CO35" s="355"/>
      <c r="CP35" s="237"/>
      <c r="CQ35" s="60" t="s">
        <v>64</v>
      </c>
      <c r="CR35" s="355"/>
      <c r="CS35" s="237"/>
    </row>
    <row r="36" spans="1:97" ht="12.75" customHeight="1" x14ac:dyDescent="0.2">
      <c r="A36" s="44" t="s">
        <v>89</v>
      </c>
      <c r="B36" s="60" t="s">
        <v>39</v>
      </c>
      <c r="C36" s="355"/>
      <c r="D36" s="237"/>
      <c r="E36" s="60" t="s">
        <v>39</v>
      </c>
      <c r="F36" s="355"/>
      <c r="G36" s="237"/>
      <c r="H36" s="60" t="s">
        <v>39</v>
      </c>
      <c r="I36" s="355"/>
      <c r="J36" s="237"/>
      <c r="K36" s="60" t="s">
        <v>39</v>
      </c>
      <c r="L36" s="355"/>
      <c r="M36" s="237"/>
      <c r="N36" s="60" t="s">
        <v>39</v>
      </c>
      <c r="O36" s="355"/>
      <c r="P36" s="237"/>
      <c r="Q36" s="60" t="s">
        <v>39</v>
      </c>
      <c r="R36" s="355"/>
      <c r="S36" s="237"/>
      <c r="T36" s="60" t="s">
        <v>39</v>
      </c>
      <c r="U36" s="355"/>
      <c r="V36" s="237"/>
      <c r="W36" s="60" t="s">
        <v>39</v>
      </c>
      <c r="X36" s="355"/>
      <c r="Y36" s="237"/>
      <c r="Z36" s="60" t="s">
        <v>39</v>
      </c>
      <c r="AA36" s="355"/>
      <c r="AB36" s="237"/>
      <c r="AC36" s="60" t="s">
        <v>39</v>
      </c>
      <c r="AD36" s="355"/>
      <c r="AE36" s="237"/>
      <c r="AF36" s="60" t="s">
        <v>39</v>
      </c>
      <c r="AG36" s="355"/>
      <c r="AH36" s="237"/>
      <c r="AI36" s="60" t="s">
        <v>39</v>
      </c>
      <c r="AJ36" s="355"/>
      <c r="AK36" s="237"/>
      <c r="AL36" s="60" t="s">
        <v>39</v>
      </c>
      <c r="AM36" s="355"/>
      <c r="AN36" s="237"/>
      <c r="AO36" s="60" t="s">
        <v>39</v>
      </c>
      <c r="AP36" s="355"/>
      <c r="AQ36" s="237"/>
      <c r="AR36" s="60" t="s">
        <v>39</v>
      </c>
      <c r="AS36" s="355"/>
      <c r="AT36" s="237"/>
      <c r="AU36" s="60" t="s">
        <v>39</v>
      </c>
      <c r="AV36" s="355"/>
      <c r="AW36" s="237"/>
      <c r="AX36" s="60" t="s">
        <v>39</v>
      </c>
      <c r="AY36" s="355"/>
      <c r="AZ36" s="237"/>
      <c r="BA36" s="60" t="s">
        <v>39</v>
      </c>
      <c r="BB36" s="355"/>
      <c r="BC36" s="237"/>
      <c r="BD36" s="60" t="s">
        <v>39</v>
      </c>
      <c r="BE36" s="355"/>
      <c r="BF36" s="237"/>
      <c r="BG36" s="60" t="s">
        <v>39</v>
      </c>
      <c r="BH36" s="355"/>
      <c r="BI36" s="237"/>
      <c r="BJ36" s="60" t="s">
        <v>39</v>
      </c>
      <c r="BK36" s="355"/>
      <c r="BL36" s="237"/>
      <c r="BM36" s="60" t="s">
        <v>39</v>
      </c>
      <c r="BN36" s="355"/>
      <c r="BO36" s="237"/>
      <c r="BP36" s="60" t="s">
        <v>39</v>
      </c>
      <c r="BQ36" s="355"/>
      <c r="BR36" s="237"/>
      <c r="BS36" s="60" t="s">
        <v>39</v>
      </c>
      <c r="BT36" s="355"/>
      <c r="BU36" s="237"/>
      <c r="BV36" s="60" t="s">
        <v>39</v>
      </c>
      <c r="BW36" s="355"/>
      <c r="BX36" s="237"/>
      <c r="BY36" s="60" t="s">
        <v>39</v>
      </c>
      <c r="BZ36" s="355"/>
      <c r="CA36" s="237"/>
      <c r="CB36" s="60" t="s">
        <v>39</v>
      </c>
      <c r="CC36" s="355"/>
      <c r="CD36" s="237"/>
      <c r="CE36" s="60" t="s">
        <v>39</v>
      </c>
      <c r="CF36" s="355"/>
      <c r="CG36" s="237"/>
      <c r="CH36" s="60" t="s">
        <v>39</v>
      </c>
      <c r="CI36" s="355"/>
      <c r="CJ36" s="237"/>
      <c r="CK36" s="60" t="s">
        <v>39</v>
      </c>
      <c r="CL36" s="355"/>
      <c r="CM36" s="237"/>
      <c r="CN36" s="60" t="s">
        <v>39</v>
      </c>
      <c r="CO36" s="355"/>
      <c r="CP36" s="237"/>
      <c r="CQ36" s="60" t="s">
        <v>36</v>
      </c>
      <c r="CR36" s="355"/>
      <c r="CS36" s="237"/>
    </row>
    <row r="37" spans="1:97" ht="12" customHeight="1" thickBot="1" x14ac:dyDescent="0.25">
      <c r="A37" s="97" t="s">
        <v>14</v>
      </c>
      <c r="B37" s="45" t="s">
        <v>74</v>
      </c>
      <c r="C37" s="356"/>
      <c r="D37" s="238"/>
      <c r="E37" s="45" t="s">
        <v>75</v>
      </c>
      <c r="F37" s="356"/>
      <c r="G37" s="238"/>
      <c r="H37" s="45" t="s">
        <v>77</v>
      </c>
      <c r="I37" s="356"/>
      <c r="J37" s="238"/>
      <c r="K37" s="45" t="s">
        <v>81</v>
      </c>
      <c r="L37" s="356"/>
      <c r="M37" s="238"/>
      <c r="N37" s="45" t="s">
        <v>84</v>
      </c>
      <c r="O37" s="356"/>
      <c r="P37" s="238"/>
      <c r="Q37" s="45" t="s">
        <v>60</v>
      </c>
      <c r="R37" s="356"/>
      <c r="S37" s="238"/>
      <c r="T37" s="45" t="s">
        <v>95</v>
      </c>
      <c r="U37" s="356"/>
      <c r="V37" s="238"/>
      <c r="W37" s="45" t="s">
        <v>96</v>
      </c>
      <c r="X37" s="356"/>
      <c r="Y37" s="238"/>
      <c r="Z37" s="45" t="s">
        <v>97</v>
      </c>
      <c r="AA37" s="356"/>
      <c r="AB37" s="238"/>
      <c r="AC37" s="45" t="s">
        <v>98</v>
      </c>
      <c r="AD37" s="356"/>
      <c r="AE37" s="238"/>
      <c r="AF37" s="45" t="s">
        <v>99</v>
      </c>
      <c r="AG37" s="356"/>
      <c r="AH37" s="238"/>
      <c r="AI37" s="45" t="s">
        <v>100</v>
      </c>
      <c r="AJ37" s="356"/>
      <c r="AK37" s="238"/>
      <c r="AL37" s="45" t="s">
        <v>101</v>
      </c>
      <c r="AM37" s="356"/>
      <c r="AN37" s="238"/>
      <c r="AO37" s="45" t="s">
        <v>102</v>
      </c>
      <c r="AP37" s="356"/>
      <c r="AQ37" s="238"/>
      <c r="AR37" s="45" t="s">
        <v>103</v>
      </c>
      <c r="AS37" s="356"/>
      <c r="AT37" s="238"/>
      <c r="AU37" s="45" t="s">
        <v>104</v>
      </c>
      <c r="AV37" s="356"/>
      <c r="AW37" s="238"/>
      <c r="AX37" s="45" t="s">
        <v>105</v>
      </c>
      <c r="AY37" s="356"/>
      <c r="AZ37" s="238"/>
      <c r="BA37" s="45" t="s">
        <v>106</v>
      </c>
      <c r="BB37" s="356"/>
      <c r="BC37" s="238"/>
      <c r="BD37" s="45" t="s">
        <v>107</v>
      </c>
      <c r="BE37" s="356"/>
      <c r="BF37" s="238"/>
      <c r="BG37" s="45" t="s">
        <v>108</v>
      </c>
      <c r="BH37" s="356"/>
      <c r="BI37" s="238"/>
      <c r="BJ37" s="45" t="s">
        <v>109</v>
      </c>
      <c r="BK37" s="356"/>
      <c r="BL37" s="238"/>
      <c r="BM37" s="45" t="s">
        <v>110</v>
      </c>
      <c r="BN37" s="356"/>
      <c r="BO37" s="238"/>
      <c r="BP37" s="45" t="s">
        <v>111</v>
      </c>
      <c r="BQ37" s="356"/>
      <c r="BR37" s="238"/>
      <c r="BS37" s="45" t="s">
        <v>112</v>
      </c>
      <c r="BT37" s="356"/>
      <c r="BU37" s="238"/>
      <c r="BV37" s="45" t="s">
        <v>113</v>
      </c>
      <c r="BW37" s="356"/>
      <c r="BX37" s="238"/>
      <c r="BY37" s="45" t="s">
        <v>114</v>
      </c>
      <c r="BZ37" s="356"/>
      <c r="CA37" s="238"/>
      <c r="CB37" s="45" t="s">
        <v>115</v>
      </c>
      <c r="CC37" s="356"/>
      <c r="CD37" s="238"/>
      <c r="CE37" s="45" t="s">
        <v>116</v>
      </c>
      <c r="CF37" s="356"/>
      <c r="CG37" s="238"/>
      <c r="CH37" s="45" t="s">
        <v>117</v>
      </c>
      <c r="CI37" s="356"/>
      <c r="CJ37" s="238"/>
      <c r="CK37" s="45" t="s">
        <v>118</v>
      </c>
      <c r="CL37" s="356"/>
      <c r="CM37" s="238"/>
      <c r="CN37" s="45" t="s">
        <v>122</v>
      </c>
      <c r="CO37" s="356"/>
      <c r="CP37" s="238"/>
      <c r="CQ37" s="45" t="s">
        <v>136</v>
      </c>
      <c r="CR37" s="356"/>
      <c r="CS37" s="238"/>
    </row>
    <row r="38" spans="1:97" ht="12" customHeight="1" x14ac:dyDescent="0.2">
      <c r="A38" s="58" t="s">
        <v>222</v>
      </c>
      <c r="B38" s="211" t="s">
        <v>321</v>
      </c>
      <c r="C38" s="83" t="s">
        <v>30</v>
      </c>
      <c r="D38" s="84" t="s">
        <v>15</v>
      </c>
      <c r="E38" s="211" t="s">
        <v>321</v>
      </c>
      <c r="F38" s="83" t="s">
        <v>30</v>
      </c>
      <c r="G38" s="84" t="s">
        <v>15</v>
      </c>
      <c r="H38" s="211" t="s">
        <v>321</v>
      </c>
      <c r="I38" s="83" t="s">
        <v>30</v>
      </c>
      <c r="J38" s="84" t="s">
        <v>15</v>
      </c>
      <c r="K38" s="211" t="s">
        <v>321</v>
      </c>
      <c r="L38" s="83" t="s">
        <v>30</v>
      </c>
      <c r="M38" s="84" t="s">
        <v>15</v>
      </c>
      <c r="N38" s="85" t="s">
        <v>321</v>
      </c>
      <c r="O38" s="83" t="s">
        <v>36</v>
      </c>
      <c r="P38" s="84" t="s">
        <v>15</v>
      </c>
      <c r="Q38" s="85"/>
      <c r="R38" s="83" t="s">
        <v>307</v>
      </c>
      <c r="S38" s="84" t="s">
        <v>15</v>
      </c>
      <c r="T38" s="85"/>
      <c r="U38" s="83" t="s">
        <v>307</v>
      </c>
      <c r="V38" s="84" t="s">
        <v>15</v>
      </c>
      <c r="W38" s="85"/>
      <c r="X38" s="83" t="s">
        <v>307</v>
      </c>
      <c r="Y38" s="84" t="s">
        <v>15</v>
      </c>
      <c r="Z38" s="85"/>
      <c r="AA38" s="83" t="s">
        <v>307</v>
      </c>
      <c r="AB38" s="84" t="s">
        <v>15</v>
      </c>
      <c r="AC38" s="85"/>
      <c r="AD38" s="83" t="s">
        <v>307</v>
      </c>
      <c r="AE38" s="84" t="s">
        <v>15</v>
      </c>
      <c r="AF38" s="85"/>
      <c r="AG38" s="83" t="s">
        <v>307</v>
      </c>
      <c r="AH38" s="84" t="s">
        <v>15</v>
      </c>
      <c r="AI38" s="85"/>
      <c r="AJ38" s="83" t="s">
        <v>307</v>
      </c>
      <c r="AK38" s="84" t="s">
        <v>15</v>
      </c>
      <c r="AL38" s="82"/>
      <c r="AM38" s="83" t="s">
        <v>307</v>
      </c>
      <c r="AN38" s="84" t="s">
        <v>15</v>
      </c>
      <c r="AO38" s="85" t="s">
        <v>321</v>
      </c>
      <c r="AP38" s="83" t="s">
        <v>30</v>
      </c>
      <c r="AQ38" s="84" t="s">
        <v>15</v>
      </c>
      <c r="AR38" s="85"/>
      <c r="AS38" s="83" t="s">
        <v>307</v>
      </c>
      <c r="AT38" s="84" t="s">
        <v>15</v>
      </c>
      <c r="AU38" s="85"/>
      <c r="AV38" s="83" t="s">
        <v>36</v>
      </c>
      <c r="AW38" s="84" t="s">
        <v>15</v>
      </c>
      <c r="AX38" s="211"/>
      <c r="AY38" s="83" t="s">
        <v>30</v>
      </c>
      <c r="AZ38" s="84" t="s">
        <v>540</v>
      </c>
      <c r="BA38" s="211"/>
      <c r="BB38" s="83" t="s">
        <v>30</v>
      </c>
      <c r="BC38" s="84" t="s">
        <v>540</v>
      </c>
      <c r="BD38" s="85"/>
      <c r="BE38" s="83" t="s">
        <v>307</v>
      </c>
      <c r="BF38" s="84" t="s">
        <v>15</v>
      </c>
      <c r="BG38" s="85"/>
      <c r="BH38" s="83" t="s">
        <v>307</v>
      </c>
      <c r="BI38" s="84" t="s">
        <v>15</v>
      </c>
      <c r="BJ38" s="212" t="s">
        <v>321</v>
      </c>
      <c r="BK38" s="83" t="s">
        <v>30</v>
      </c>
      <c r="BL38" s="84" t="s">
        <v>15</v>
      </c>
      <c r="BM38" s="85"/>
      <c r="BN38" s="83" t="s">
        <v>307</v>
      </c>
      <c r="BO38" s="84" t="s">
        <v>15</v>
      </c>
      <c r="BP38" s="210" t="s">
        <v>321</v>
      </c>
      <c r="BQ38" s="83" t="s">
        <v>30</v>
      </c>
      <c r="BR38" s="84" t="s">
        <v>15</v>
      </c>
      <c r="BS38" s="210" t="s">
        <v>321</v>
      </c>
      <c r="BT38" s="83" t="s">
        <v>30</v>
      </c>
      <c r="BU38" s="84" t="s">
        <v>15</v>
      </c>
      <c r="BV38" s="210" t="s">
        <v>321</v>
      </c>
      <c r="BW38" s="83" t="s">
        <v>30</v>
      </c>
      <c r="BX38" s="84" t="s">
        <v>15</v>
      </c>
      <c r="BY38" s="85"/>
      <c r="BZ38" s="83" t="s">
        <v>30</v>
      </c>
      <c r="CA38" s="84" t="s">
        <v>15</v>
      </c>
      <c r="CB38" s="85"/>
      <c r="CC38" s="83" t="s">
        <v>30</v>
      </c>
      <c r="CD38" s="84" t="s">
        <v>15</v>
      </c>
      <c r="CE38" s="171"/>
      <c r="CF38" s="83" t="s">
        <v>30</v>
      </c>
      <c r="CG38" s="84" t="s">
        <v>540</v>
      </c>
      <c r="CH38" s="171"/>
      <c r="CI38" s="83" t="s">
        <v>30</v>
      </c>
      <c r="CJ38" s="84" t="s">
        <v>540</v>
      </c>
      <c r="CK38" s="171" t="s">
        <v>321</v>
      </c>
      <c r="CL38" s="83" t="s">
        <v>30</v>
      </c>
      <c r="CM38" s="84" t="s">
        <v>15</v>
      </c>
      <c r="CN38" s="171" t="s">
        <v>321</v>
      </c>
      <c r="CO38" s="83" t="s">
        <v>30</v>
      </c>
      <c r="CP38" s="84" t="s">
        <v>15</v>
      </c>
      <c r="CQ38" s="86"/>
      <c r="CR38" s="83" t="s">
        <v>30</v>
      </c>
      <c r="CS38" s="84" t="s">
        <v>15</v>
      </c>
    </row>
    <row r="39" spans="1:97" ht="12" customHeight="1" x14ac:dyDescent="0.2">
      <c r="A39" s="80" t="s">
        <v>223</v>
      </c>
      <c r="B39" s="87" t="s">
        <v>321</v>
      </c>
      <c r="C39" s="83" t="s">
        <v>30</v>
      </c>
      <c r="D39" s="84" t="s">
        <v>15</v>
      </c>
      <c r="E39" s="87" t="s">
        <v>321</v>
      </c>
      <c r="F39" s="83" t="s">
        <v>30</v>
      </c>
      <c r="G39" s="84" t="s">
        <v>15</v>
      </c>
      <c r="H39" s="87" t="s">
        <v>321</v>
      </c>
      <c r="I39" s="83" t="s">
        <v>30</v>
      </c>
      <c r="J39" s="84" t="s">
        <v>15</v>
      </c>
      <c r="K39" s="87" t="s">
        <v>321</v>
      </c>
      <c r="L39" s="83" t="s">
        <v>30</v>
      </c>
      <c r="M39" s="84" t="s">
        <v>15</v>
      </c>
      <c r="N39" s="88" t="s">
        <v>321</v>
      </c>
      <c r="O39" s="83" t="s">
        <v>36</v>
      </c>
      <c r="P39" s="84" t="s">
        <v>15</v>
      </c>
      <c r="Q39" s="88"/>
      <c r="R39" s="83" t="s">
        <v>307</v>
      </c>
      <c r="S39" s="84" t="s">
        <v>15</v>
      </c>
      <c r="T39" s="88"/>
      <c r="U39" s="83" t="s">
        <v>307</v>
      </c>
      <c r="V39" s="84" t="s">
        <v>15</v>
      </c>
      <c r="W39" s="88"/>
      <c r="X39" s="83" t="s">
        <v>307</v>
      </c>
      <c r="Y39" s="84" t="s">
        <v>15</v>
      </c>
      <c r="Z39" s="88"/>
      <c r="AA39" s="83" t="s">
        <v>307</v>
      </c>
      <c r="AB39" s="84" t="s">
        <v>15</v>
      </c>
      <c r="AC39" s="88"/>
      <c r="AD39" s="83" t="s">
        <v>307</v>
      </c>
      <c r="AE39" s="84" t="s">
        <v>15</v>
      </c>
      <c r="AF39" s="88"/>
      <c r="AG39" s="83" t="s">
        <v>307</v>
      </c>
      <c r="AH39" s="84" t="s">
        <v>15</v>
      </c>
      <c r="AI39" s="88"/>
      <c r="AJ39" s="83" t="s">
        <v>307</v>
      </c>
      <c r="AK39" s="84" t="s">
        <v>15</v>
      </c>
      <c r="AL39" s="88"/>
      <c r="AM39" s="83" t="s">
        <v>307</v>
      </c>
      <c r="AN39" s="84" t="s">
        <v>15</v>
      </c>
      <c r="AO39" s="87" t="s">
        <v>321</v>
      </c>
      <c r="AP39" s="83" t="s">
        <v>30</v>
      </c>
      <c r="AQ39" s="84" t="s">
        <v>15</v>
      </c>
      <c r="AR39" s="88"/>
      <c r="AS39" s="83" t="s">
        <v>307</v>
      </c>
      <c r="AT39" s="84" t="s">
        <v>15</v>
      </c>
      <c r="AU39" s="88"/>
      <c r="AV39" s="83" t="s">
        <v>36</v>
      </c>
      <c r="AW39" s="84" t="s">
        <v>15</v>
      </c>
      <c r="AX39" s="87"/>
      <c r="AY39" s="83" t="s">
        <v>30</v>
      </c>
      <c r="AZ39" s="84" t="s">
        <v>540</v>
      </c>
      <c r="BA39" s="87"/>
      <c r="BB39" s="83" t="s">
        <v>30</v>
      </c>
      <c r="BC39" s="84" t="s">
        <v>540</v>
      </c>
      <c r="BD39" s="87"/>
      <c r="BE39" s="83" t="s">
        <v>307</v>
      </c>
      <c r="BF39" s="84" t="s">
        <v>15</v>
      </c>
      <c r="BG39" s="88"/>
      <c r="BH39" s="83" t="s">
        <v>307</v>
      </c>
      <c r="BI39" s="84" t="s">
        <v>15</v>
      </c>
      <c r="BJ39" s="88" t="s">
        <v>321</v>
      </c>
      <c r="BK39" s="83" t="s">
        <v>30</v>
      </c>
      <c r="BL39" s="84" t="s">
        <v>15</v>
      </c>
      <c r="BM39" s="88"/>
      <c r="BN39" s="83" t="s">
        <v>307</v>
      </c>
      <c r="BO39" s="84" t="s">
        <v>15</v>
      </c>
      <c r="BP39" s="88" t="s">
        <v>321</v>
      </c>
      <c r="BQ39" s="83" t="s">
        <v>30</v>
      </c>
      <c r="BR39" s="84" t="s">
        <v>15</v>
      </c>
      <c r="BS39" s="88" t="s">
        <v>321</v>
      </c>
      <c r="BT39" s="83" t="s">
        <v>30</v>
      </c>
      <c r="BU39" s="84" t="s">
        <v>15</v>
      </c>
      <c r="BV39" s="88" t="s">
        <v>321</v>
      </c>
      <c r="BW39" s="83" t="s">
        <v>30</v>
      </c>
      <c r="BX39" s="84" t="s">
        <v>15</v>
      </c>
      <c r="BY39" s="88"/>
      <c r="BZ39" s="83" t="s">
        <v>30</v>
      </c>
      <c r="CA39" s="84" t="s">
        <v>15</v>
      </c>
      <c r="CB39" s="88"/>
      <c r="CC39" s="83" t="s">
        <v>30</v>
      </c>
      <c r="CD39" s="84" t="s">
        <v>15</v>
      </c>
      <c r="CE39" s="172"/>
      <c r="CF39" s="83" t="s">
        <v>30</v>
      </c>
      <c r="CG39" s="84" t="s">
        <v>540</v>
      </c>
      <c r="CH39" s="172"/>
      <c r="CI39" s="83" t="s">
        <v>30</v>
      </c>
      <c r="CJ39" s="84" t="s">
        <v>540</v>
      </c>
      <c r="CK39" s="172" t="s">
        <v>321</v>
      </c>
      <c r="CL39" s="83" t="s">
        <v>30</v>
      </c>
      <c r="CM39" s="84" t="s">
        <v>15</v>
      </c>
      <c r="CN39" s="172" t="s">
        <v>321</v>
      </c>
      <c r="CO39" s="83" t="s">
        <v>30</v>
      </c>
      <c r="CP39" s="84" t="s">
        <v>15</v>
      </c>
      <c r="CQ39" s="88"/>
      <c r="CR39" s="83" t="s">
        <v>30</v>
      </c>
      <c r="CS39" s="84" t="s">
        <v>15</v>
      </c>
    </row>
    <row r="40" spans="1:97" ht="12" customHeight="1" x14ac:dyDescent="0.2">
      <c r="A40" s="80" t="s">
        <v>224</v>
      </c>
      <c r="B40" s="87" t="s">
        <v>321</v>
      </c>
      <c r="C40" s="83" t="s">
        <v>30</v>
      </c>
      <c r="D40" s="84" t="s">
        <v>15</v>
      </c>
      <c r="E40" s="87" t="s">
        <v>321</v>
      </c>
      <c r="F40" s="83" t="s">
        <v>30</v>
      </c>
      <c r="G40" s="84" t="s">
        <v>15</v>
      </c>
      <c r="H40" s="87" t="s">
        <v>321</v>
      </c>
      <c r="I40" s="83" t="s">
        <v>30</v>
      </c>
      <c r="J40" s="84" t="s">
        <v>15</v>
      </c>
      <c r="K40" s="87" t="s">
        <v>321</v>
      </c>
      <c r="L40" s="83" t="s">
        <v>30</v>
      </c>
      <c r="M40" s="84" t="s">
        <v>15</v>
      </c>
      <c r="N40" s="88" t="s">
        <v>321</v>
      </c>
      <c r="O40" s="83" t="s">
        <v>36</v>
      </c>
      <c r="P40" s="84" t="s">
        <v>15</v>
      </c>
      <c r="Q40" s="88"/>
      <c r="R40" s="83" t="s">
        <v>307</v>
      </c>
      <c r="S40" s="84" t="s">
        <v>15</v>
      </c>
      <c r="T40" s="88"/>
      <c r="U40" s="83" t="s">
        <v>307</v>
      </c>
      <c r="V40" s="84" t="s">
        <v>15</v>
      </c>
      <c r="W40" s="88"/>
      <c r="X40" s="83" t="s">
        <v>307</v>
      </c>
      <c r="Y40" s="84" t="s">
        <v>15</v>
      </c>
      <c r="Z40" s="88"/>
      <c r="AA40" s="83" t="s">
        <v>307</v>
      </c>
      <c r="AB40" s="84" t="s">
        <v>15</v>
      </c>
      <c r="AC40" s="88"/>
      <c r="AD40" s="83" t="s">
        <v>307</v>
      </c>
      <c r="AE40" s="84" t="s">
        <v>15</v>
      </c>
      <c r="AF40" s="88"/>
      <c r="AG40" s="83" t="s">
        <v>307</v>
      </c>
      <c r="AH40" s="84" t="s">
        <v>15</v>
      </c>
      <c r="AI40" s="88"/>
      <c r="AJ40" s="83" t="s">
        <v>307</v>
      </c>
      <c r="AK40" s="84" t="s">
        <v>15</v>
      </c>
      <c r="AL40" s="88"/>
      <c r="AM40" s="83" t="s">
        <v>307</v>
      </c>
      <c r="AN40" s="84" t="s">
        <v>15</v>
      </c>
      <c r="AO40" s="87" t="s">
        <v>321</v>
      </c>
      <c r="AP40" s="83" t="s">
        <v>30</v>
      </c>
      <c r="AQ40" s="84" t="s">
        <v>15</v>
      </c>
      <c r="AR40" s="88"/>
      <c r="AS40" s="83" t="s">
        <v>307</v>
      </c>
      <c r="AT40" s="84" t="s">
        <v>15</v>
      </c>
      <c r="AU40" s="88"/>
      <c r="AV40" s="83" t="s">
        <v>36</v>
      </c>
      <c r="AW40" s="84" t="s">
        <v>15</v>
      </c>
      <c r="AX40" s="87"/>
      <c r="AY40" s="83" t="s">
        <v>30</v>
      </c>
      <c r="AZ40" s="84" t="s">
        <v>540</v>
      </c>
      <c r="BA40" s="87"/>
      <c r="BB40" s="83" t="s">
        <v>30</v>
      </c>
      <c r="BC40" s="84" t="s">
        <v>540</v>
      </c>
      <c r="BD40" s="87"/>
      <c r="BE40" s="83" t="s">
        <v>307</v>
      </c>
      <c r="BF40" s="84" t="s">
        <v>15</v>
      </c>
      <c r="BG40" s="88"/>
      <c r="BH40" s="83" t="s">
        <v>307</v>
      </c>
      <c r="BI40" s="84" t="s">
        <v>15</v>
      </c>
      <c r="BJ40" s="88" t="s">
        <v>321</v>
      </c>
      <c r="BK40" s="83" t="s">
        <v>30</v>
      </c>
      <c r="BL40" s="84" t="s">
        <v>15</v>
      </c>
      <c r="BM40" s="88"/>
      <c r="BN40" s="83" t="s">
        <v>307</v>
      </c>
      <c r="BO40" s="84" t="s">
        <v>15</v>
      </c>
      <c r="BP40" s="88" t="s">
        <v>321</v>
      </c>
      <c r="BQ40" s="83" t="s">
        <v>30</v>
      </c>
      <c r="BR40" s="84" t="s">
        <v>15</v>
      </c>
      <c r="BS40" s="88" t="s">
        <v>321</v>
      </c>
      <c r="BT40" s="83" t="s">
        <v>30</v>
      </c>
      <c r="BU40" s="84" t="s">
        <v>15</v>
      </c>
      <c r="BV40" s="88" t="s">
        <v>321</v>
      </c>
      <c r="BW40" s="83" t="s">
        <v>30</v>
      </c>
      <c r="BX40" s="84" t="s">
        <v>15</v>
      </c>
      <c r="BY40" s="88"/>
      <c r="BZ40" s="83" t="s">
        <v>30</v>
      </c>
      <c r="CA40" s="84" t="s">
        <v>15</v>
      </c>
      <c r="CB40" s="88"/>
      <c r="CC40" s="83" t="s">
        <v>30</v>
      </c>
      <c r="CD40" s="84" t="s">
        <v>15</v>
      </c>
      <c r="CE40" s="172"/>
      <c r="CF40" s="83" t="s">
        <v>30</v>
      </c>
      <c r="CG40" s="84" t="s">
        <v>540</v>
      </c>
      <c r="CH40" s="172"/>
      <c r="CI40" s="83" t="s">
        <v>30</v>
      </c>
      <c r="CJ40" s="84" t="s">
        <v>540</v>
      </c>
      <c r="CK40" s="172" t="s">
        <v>321</v>
      </c>
      <c r="CL40" s="83" t="s">
        <v>30</v>
      </c>
      <c r="CM40" s="84" t="s">
        <v>15</v>
      </c>
      <c r="CN40" s="172" t="s">
        <v>321</v>
      </c>
      <c r="CO40" s="83" t="s">
        <v>30</v>
      </c>
      <c r="CP40" s="84" t="s">
        <v>15</v>
      </c>
      <c r="CQ40" s="88"/>
      <c r="CR40" s="83" t="s">
        <v>30</v>
      </c>
      <c r="CS40" s="84" t="s">
        <v>15</v>
      </c>
    </row>
    <row r="41" spans="1:97" ht="12" customHeight="1" x14ac:dyDescent="0.2">
      <c r="A41" s="80" t="s">
        <v>225</v>
      </c>
      <c r="B41" s="87" t="s">
        <v>321</v>
      </c>
      <c r="C41" s="83" t="s">
        <v>30</v>
      </c>
      <c r="D41" s="84" t="s">
        <v>15</v>
      </c>
      <c r="E41" s="87" t="s">
        <v>321</v>
      </c>
      <c r="F41" s="83" t="s">
        <v>30</v>
      </c>
      <c r="G41" s="84" t="s">
        <v>15</v>
      </c>
      <c r="H41" s="87" t="s">
        <v>321</v>
      </c>
      <c r="I41" s="83" t="s">
        <v>30</v>
      </c>
      <c r="J41" s="84" t="s">
        <v>15</v>
      </c>
      <c r="K41" s="87" t="s">
        <v>321</v>
      </c>
      <c r="L41" s="83" t="s">
        <v>30</v>
      </c>
      <c r="M41" s="84" t="s">
        <v>15</v>
      </c>
      <c r="N41" s="88" t="s">
        <v>321</v>
      </c>
      <c r="O41" s="83" t="s">
        <v>36</v>
      </c>
      <c r="P41" s="84" t="s">
        <v>15</v>
      </c>
      <c r="Q41" s="88"/>
      <c r="R41" s="83" t="s">
        <v>307</v>
      </c>
      <c r="S41" s="84" t="s">
        <v>15</v>
      </c>
      <c r="T41" s="88"/>
      <c r="U41" s="83" t="s">
        <v>307</v>
      </c>
      <c r="V41" s="84" t="s">
        <v>15</v>
      </c>
      <c r="W41" s="88"/>
      <c r="X41" s="83" t="s">
        <v>307</v>
      </c>
      <c r="Y41" s="84" t="s">
        <v>15</v>
      </c>
      <c r="Z41" s="88"/>
      <c r="AA41" s="83" t="s">
        <v>307</v>
      </c>
      <c r="AB41" s="84" t="s">
        <v>15</v>
      </c>
      <c r="AC41" s="88"/>
      <c r="AD41" s="83" t="s">
        <v>307</v>
      </c>
      <c r="AE41" s="84" t="s">
        <v>15</v>
      </c>
      <c r="AF41" s="88"/>
      <c r="AG41" s="83" t="s">
        <v>307</v>
      </c>
      <c r="AH41" s="84" t="s">
        <v>15</v>
      </c>
      <c r="AI41" s="88"/>
      <c r="AJ41" s="83" t="s">
        <v>307</v>
      </c>
      <c r="AK41" s="84" t="s">
        <v>15</v>
      </c>
      <c r="AL41" s="88"/>
      <c r="AM41" s="83" t="s">
        <v>307</v>
      </c>
      <c r="AN41" s="84" t="s">
        <v>15</v>
      </c>
      <c r="AO41" s="87" t="s">
        <v>321</v>
      </c>
      <c r="AP41" s="83" t="s">
        <v>30</v>
      </c>
      <c r="AQ41" s="84" t="s">
        <v>15</v>
      </c>
      <c r="AR41" s="88"/>
      <c r="AS41" s="83" t="s">
        <v>307</v>
      </c>
      <c r="AT41" s="84" t="s">
        <v>15</v>
      </c>
      <c r="AU41" s="88"/>
      <c r="AV41" s="83" t="s">
        <v>36</v>
      </c>
      <c r="AW41" s="84" t="s">
        <v>15</v>
      </c>
      <c r="AX41" s="87"/>
      <c r="AY41" s="83" t="s">
        <v>30</v>
      </c>
      <c r="AZ41" s="84" t="s">
        <v>540</v>
      </c>
      <c r="BA41" s="87"/>
      <c r="BB41" s="83" t="s">
        <v>30</v>
      </c>
      <c r="BC41" s="84" t="s">
        <v>540</v>
      </c>
      <c r="BD41" s="87"/>
      <c r="BE41" s="83" t="s">
        <v>307</v>
      </c>
      <c r="BF41" s="84" t="s">
        <v>15</v>
      </c>
      <c r="BG41" s="88"/>
      <c r="BH41" s="83" t="s">
        <v>307</v>
      </c>
      <c r="BI41" s="84" t="s">
        <v>15</v>
      </c>
      <c r="BJ41" s="88" t="s">
        <v>321</v>
      </c>
      <c r="BK41" s="83" t="s">
        <v>30</v>
      </c>
      <c r="BL41" s="84" t="s">
        <v>15</v>
      </c>
      <c r="BM41" s="88"/>
      <c r="BN41" s="83" t="s">
        <v>307</v>
      </c>
      <c r="BO41" s="84" t="s">
        <v>15</v>
      </c>
      <c r="BP41" s="88" t="s">
        <v>321</v>
      </c>
      <c r="BQ41" s="83" t="s">
        <v>30</v>
      </c>
      <c r="BR41" s="84" t="s">
        <v>15</v>
      </c>
      <c r="BS41" s="88" t="s">
        <v>321</v>
      </c>
      <c r="BT41" s="83" t="s">
        <v>30</v>
      </c>
      <c r="BU41" s="84" t="s">
        <v>15</v>
      </c>
      <c r="BV41" s="88" t="s">
        <v>321</v>
      </c>
      <c r="BW41" s="83" t="s">
        <v>30</v>
      </c>
      <c r="BX41" s="84" t="s">
        <v>15</v>
      </c>
      <c r="BY41" s="88"/>
      <c r="BZ41" s="83" t="s">
        <v>30</v>
      </c>
      <c r="CA41" s="84" t="s">
        <v>15</v>
      </c>
      <c r="CB41" s="88"/>
      <c r="CC41" s="83" t="s">
        <v>30</v>
      </c>
      <c r="CD41" s="84" t="s">
        <v>15</v>
      </c>
      <c r="CE41" s="172"/>
      <c r="CF41" s="83" t="s">
        <v>30</v>
      </c>
      <c r="CG41" s="84" t="s">
        <v>540</v>
      </c>
      <c r="CH41" s="172"/>
      <c r="CI41" s="83" t="s">
        <v>30</v>
      </c>
      <c r="CJ41" s="84" t="s">
        <v>540</v>
      </c>
      <c r="CK41" s="172" t="s">
        <v>321</v>
      </c>
      <c r="CL41" s="83" t="s">
        <v>30</v>
      </c>
      <c r="CM41" s="84" t="s">
        <v>15</v>
      </c>
      <c r="CN41" s="172" t="s">
        <v>321</v>
      </c>
      <c r="CO41" s="83" t="s">
        <v>30</v>
      </c>
      <c r="CP41" s="84" t="s">
        <v>15</v>
      </c>
      <c r="CQ41" s="88"/>
      <c r="CR41" s="83" t="s">
        <v>30</v>
      </c>
      <c r="CS41" s="84" t="s">
        <v>15</v>
      </c>
    </row>
    <row r="42" spans="1:97" ht="12" customHeight="1" x14ac:dyDescent="0.2">
      <c r="A42" s="81" t="s">
        <v>226</v>
      </c>
      <c r="B42" s="87" t="s">
        <v>321</v>
      </c>
      <c r="C42" s="83" t="s">
        <v>30</v>
      </c>
      <c r="D42" s="84" t="s">
        <v>15</v>
      </c>
      <c r="E42" s="87" t="s">
        <v>321</v>
      </c>
      <c r="F42" s="83" t="s">
        <v>30</v>
      </c>
      <c r="G42" s="84" t="s">
        <v>15</v>
      </c>
      <c r="H42" s="87" t="s">
        <v>321</v>
      </c>
      <c r="I42" s="83" t="s">
        <v>30</v>
      </c>
      <c r="J42" s="84" t="s">
        <v>15</v>
      </c>
      <c r="K42" s="87" t="s">
        <v>321</v>
      </c>
      <c r="L42" s="83" t="s">
        <v>30</v>
      </c>
      <c r="M42" s="84" t="s">
        <v>15</v>
      </c>
      <c r="N42" s="88" t="s">
        <v>321</v>
      </c>
      <c r="O42" s="83" t="s">
        <v>36</v>
      </c>
      <c r="P42" s="84" t="s">
        <v>15</v>
      </c>
      <c r="Q42" s="88"/>
      <c r="R42" s="83" t="s">
        <v>307</v>
      </c>
      <c r="S42" s="84" t="s">
        <v>15</v>
      </c>
      <c r="T42" s="88"/>
      <c r="U42" s="83" t="s">
        <v>307</v>
      </c>
      <c r="V42" s="84" t="s">
        <v>15</v>
      </c>
      <c r="W42" s="88"/>
      <c r="X42" s="83" t="s">
        <v>307</v>
      </c>
      <c r="Y42" s="84" t="s">
        <v>15</v>
      </c>
      <c r="Z42" s="88"/>
      <c r="AA42" s="83" t="s">
        <v>307</v>
      </c>
      <c r="AB42" s="84" t="s">
        <v>15</v>
      </c>
      <c r="AC42" s="88"/>
      <c r="AD42" s="83" t="s">
        <v>307</v>
      </c>
      <c r="AE42" s="84" t="s">
        <v>15</v>
      </c>
      <c r="AF42" s="88"/>
      <c r="AG42" s="83" t="s">
        <v>307</v>
      </c>
      <c r="AH42" s="84" t="s">
        <v>15</v>
      </c>
      <c r="AI42" s="88"/>
      <c r="AJ42" s="83" t="s">
        <v>307</v>
      </c>
      <c r="AK42" s="84" t="s">
        <v>15</v>
      </c>
      <c r="AL42" s="88"/>
      <c r="AM42" s="83" t="s">
        <v>307</v>
      </c>
      <c r="AN42" s="84" t="s">
        <v>15</v>
      </c>
      <c r="AO42" s="87" t="s">
        <v>321</v>
      </c>
      <c r="AP42" s="83" t="s">
        <v>30</v>
      </c>
      <c r="AQ42" s="84" t="s">
        <v>15</v>
      </c>
      <c r="AR42" s="88"/>
      <c r="AS42" s="83" t="s">
        <v>307</v>
      </c>
      <c r="AT42" s="84" t="s">
        <v>15</v>
      </c>
      <c r="AU42" s="88"/>
      <c r="AV42" s="83" t="s">
        <v>36</v>
      </c>
      <c r="AW42" s="84" t="s">
        <v>15</v>
      </c>
      <c r="AX42" s="87"/>
      <c r="AY42" s="83" t="s">
        <v>30</v>
      </c>
      <c r="AZ42" s="84" t="s">
        <v>540</v>
      </c>
      <c r="BA42" s="87"/>
      <c r="BB42" s="83" t="s">
        <v>30</v>
      </c>
      <c r="BC42" s="84" t="s">
        <v>540</v>
      </c>
      <c r="BD42" s="87"/>
      <c r="BE42" s="83" t="s">
        <v>307</v>
      </c>
      <c r="BF42" s="84" t="s">
        <v>15</v>
      </c>
      <c r="BG42" s="88"/>
      <c r="BH42" s="83" t="s">
        <v>307</v>
      </c>
      <c r="BI42" s="84" t="s">
        <v>15</v>
      </c>
      <c r="BJ42" s="88" t="s">
        <v>321</v>
      </c>
      <c r="BK42" s="83" t="s">
        <v>30</v>
      </c>
      <c r="BL42" s="84" t="s">
        <v>15</v>
      </c>
      <c r="BM42" s="88"/>
      <c r="BN42" s="83" t="s">
        <v>307</v>
      </c>
      <c r="BO42" s="84" t="s">
        <v>15</v>
      </c>
      <c r="BP42" s="88" t="s">
        <v>321</v>
      </c>
      <c r="BQ42" s="83" t="s">
        <v>30</v>
      </c>
      <c r="BR42" s="84" t="s">
        <v>15</v>
      </c>
      <c r="BS42" s="88" t="s">
        <v>321</v>
      </c>
      <c r="BT42" s="83" t="s">
        <v>30</v>
      </c>
      <c r="BU42" s="84" t="s">
        <v>15</v>
      </c>
      <c r="BV42" s="88" t="s">
        <v>321</v>
      </c>
      <c r="BW42" s="83" t="s">
        <v>30</v>
      </c>
      <c r="BX42" s="84" t="s">
        <v>15</v>
      </c>
      <c r="BY42" s="88"/>
      <c r="BZ42" s="83" t="s">
        <v>30</v>
      </c>
      <c r="CA42" s="84" t="s">
        <v>15</v>
      </c>
      <c r="CB42" s="88"/>
      <c r="CC42" s="83" t="s">
        <v>30</v>
      </c>
      <c r="CD42" s="84" t="s">
        <v>15</v>
      </c>
      <c r="CE42" s="172"/>
      <c r="CF42" s="83" t="s">
        <v>30</v>
      </c>
      <c r="CG42" s="84" t="s">
        <v>540</v>
      </c>
      <c r="CH42" s="172"/>
      <c r="CI42" s="83" t="s">
        <v>30</v>
      </c>
      <c r="CJ42" s="84" t="s">
        <v>540</v>
      </c>
      <c r="CK42" s="172" t="s">
        <v>321</v>
      </c>
      <c r="CL42" s="83" t="s">
        <v>30</v>
      </c>
      <c r="CM42" s="84" t="s">
        <v>15</v>
      </c>
      <c r="CN42" s="172" t="s">
        <v>321</v>
      </c>
      <c r="CO42" s="83" t="s">
        <v>30</v>
      </c>
      <c r="CP42" s="84" t="s">
        <v>15</v>
      </c>
      <c r="CQ42" s="88"/>
      <c r="CR42" s="83" t="s">
        <v>30</v>
      </c>
      <c r="CS42" s="84" t="s">
        <v>15</v>
      </c>
    </row>
    <row r="43" spans="1:97" ht="12" customHeight="1" x14ac:dyDescent="0.2">
      <c r="A43" s="80" t="s">
        <v>227</v>
      </c>
      <c r="B43" s="87" t="s">
        <v>321</v>
      </c>
      <c r="C43" s="83" t="s">
        <v>30</v>
      </c>
      <c r="D43" s="84" t="s">
        <v>15</v>
      </c>
      <c r="E43" s="87" t="s">
        <v>321</v>
      </c>
      <c r="F43" s="83" t="s">
        <v>30</v>
      </c>
      <c r="G43" s="84" t="s">
        <v>15</v>
      </c>
      <c r="H43" s="87" t="s">
        <v>321</v>
      </c>
      <c r="I43" s="83" t="s">
        <v>30</v>
      </c>
      <c r="J43" s="84" t="s">
        <v>15</v>
      </c>
      <c r="K43" s="87" t="s">
        <v>321</v>
      </c>
      <c r="L43" s="83" t="s">
        <v>30</v>
      </c>
      <c r="M43" s="84" t="s">
        <v>15</v>
      </c>
      <c r="N43" s="88" t="s">
        <v>321</v>
      </c>
      <c r="O43" s="83" t="s">
        <v>36</v>
      </c>
      <c r="P43" s="84" t="s">
        <v>15</v>
      </c>
      <c r="Q43" s="88"/>
      <c r="R43" s="83" t="s">
        <v>307</v>
      </c>
      <c r="S43" s="84" t="s">
        <v>15</v>
      </c>
      <c r="T43" s="88"/>
      <c r="U43" s="83" t="s">
        <v>307</v>
      </c>
      <c r="V43" s="84" t="s">
        <v>15</v>
      </c>
      <c r="W43" s="88"/>
      <c r="X43" s="83" t="s">
        <v>307</v>
      </c>
      <c r="Y43" s="84" t="s">
        <v>15</v>
      </c>
      <c r="Z43" s="88"/>
      <c r="AA43" s="83" t="s">
        <v>307</v>
      </c>
      <c r="AB43" s="84" t="s">
        <v>15</v>
      </c>
      <c r="AC43" s="88"/>
      <c r="AD43" s="83" t="s">
        <v>307</v>
      </c>
      <c r="AE43" s="84" t="s">
        <v>15</v>
      </c>
      <c r="AF43" s="88"/>
      <c r="AG43" s="83" t="s">
        <v>307</v>
      </c>
      <c r="AH43" s="84" t="s">
        <v>15</v>
      </c>
      <c r="AI43" s="88"/>
      <c r="AJ43" s="83" t="s">
        <v>307</v>
      </c>
      <c r="AK43" s="84" t="s">
        <v>15</v>
      </c>
      <c r="AL43" s="88"/>
      <c r="AM43" s="83" t="s">
        <v>307</v>
      </c>
      <c r="AN43" s="84" t="s">
        <v>15</v>
      </c>
      <c r="AO43" s="87" t="s">
        <v>321</v>
      </c>
      <c r="AP43" s="83" t="s">
        <v>30</v>
      </c>
      <c r="AQ43" s="84" t="s">
        <v>15</v>
      </c>
      <c r="AR43" s="88"/>
      <c r="AS43" s="83" t="s">
        <v>307</v>
      </c>
      <c r="AT43" s="84" t="s">
        <v>15</v>
      </c>
      <c r="AU43" s="88"/>
      <c r="AV43" s="83" t="s">
        <v>36</v>
      </c>
      <c r="AW43" s="84" t="s">
        <v>15</v>
      </c>
      <c r="AX43" s="87"/>
      <c r="AY43" s="83" t="s">
        <v>30</v>
      </c>
      <c r="AZ43" s="84" t="s">
        <v>540</v>
      </c>
      <c r="BA43" s="87"/>
      <c r="BB43" s="83" t="s">
        <v>30</v>
      </c>
      <c r="BC43" s="84" t="s">
        <v>540</v>
      </c>
      <c r="BD43" s="87"/>
      <c r="BE43" s="83" t="s">
        <v>307</v>
      </c>
      <c r="BF43" s="84" t="s">
        <v>15</v>
      </c>
      <c r="BG43" s="88"/>
      <c r="BH43" s="83" t="s">
        <v>307</v>
      </c>
      <c r="BI43" s="84" t="s">
        <v>15</v>
      </c>
      <c r="BJ43" s="88" t="s">
        <v>321</v>
      </c>
      <c r="BK43" s="83" t="s">
        <v>30</v>
      </c>
      <c r="BL43" s="84" t="s">
        <v>15</v>
      </c>
      <c r="BM43" s="88"/>
      <c r="BN43" s="83" t="s">
        <v>307</v>
      </c>
      <c r="BO43" s="84" t="s">
        <v>15</v>
      </c>
      <c r="BP43" s="88" t="s">
        <v>321</v>
      </c>
      <c r="BQ43" s="83" t="s">
        <v>30</v>
      </c>
      <c r="BR43" s="84" t="s">
        <v>15</v>
      </c>
      <c r="BS43" s="88" t="s">
        <v>321</v>
      </c>
      <c r="BT43" s="83" t="s">
        <v>30</v>
      </c>
      <c r="BU43" s="84" t="s">
        <v>15</v>
      </c>
      <c r="BV43" s="88" t="s">
        <v>321</v>
      </c>
      <c r="BW43" s="83" t="s">
        <v>30</v>
      </c>
      <c r="BX43" s="84" t="s">
        <v>15</v>
      </c>
      <c r="BY43" s="88"/>
      <c r="BZ43" s="83" t="s">
        <v>30</v>
      </c>
      <c r="CA43" s="84" t="s">
        <v>15</v>
      </c>
      <c r="CB43" s="88"/>
      <c r="CC43" s="83" t="s">
        <v>30</v>
      </c>
      <c r="CD43" s="84" t="s">
        <v>15</v>
      </c>
      <c r="CE43" s="172"/>
      <c r="CF43" s="83" t="s">
        <v>30</v>
      </c>
      <c r="CG43" s="84" t="s">
        <v>540</v>
      </c>
      <c r="CH43" s="172"/>
      <c r="CI43" s="83" t="s">
        <v>30</v>
      </c>
      <c r="CJ43" s="84" t="s">
        <v>540</v>
      </c>
      <c r="CK43" s="172" t="s">
        <v>321</v>
      </c>
      <c r="CL43" s="83" t="s">
        <v>30</v>
      </c>
      <c r="CM43" s="84" t="s">
        <v>15</v>
      </c>
      <c r="CN43" s="172" t="s">
        <v>321</v>
      </c>
      <c r="CO43" s="83" t="s">
        <v>30</v>
      </c>
      <c r="CP43" s="84" t="s">
        <v>15</v>
      </c>
      <c r="CQ43" s="88"/>
      <c r="CR43" s="83" t="s">
        <v>30</v>
      </c>
      <c r="CS43" s="84" t="s">
        <v>15</v>
      </c>
    </row>
    <row r="44" spans="1:97" ht="12" customHeight="1" x14ac:dyDescent="0.2">
      <c r="A44" s="80" t="s">
        <v>228</v>
      </c>
      <c r="B44" s="87" t="s">
        <v>321</v>
      </c>
      <c r="C44" s="83" t="s">
        <v>30</v>
      </c>
      <c r="D44" s="84" t="s">
        <v>15</v>
      </c>
      <c r="E44" s="87" t="s">
        <v>321</v>
      </c>
      <c r="F44" s="83" t="s">
        <v>30</v>
      </c>
      <c r="G44" s="84" t="s">
        <v>15</v>
      </c>
      <c r="H44" s="87" t="s">
        <v>321</v>
      </c>
      <c r="I44" s="83" t="s">
        <v>30</v>
      </c>
      <c r="J44" s="84" t="s">
        <v>15</v>
      </c>
      <c r="K44" s="87" t="s">
        <v>321</v>
      </c>
      <c r="L44" s="83" t="s">
        <v>30</v>
      </c>
      <c r="M44" s="84" t="s">
        <v>15</v>
      </c>
      <c r="N44" s="88" t="s">
        <v>321</v>
      </c>
      <c r="O44" s="83" t="s">
        <v>36</v>
      </c>
      <c r="P44" s="84" t="s">
        <v>15</v>
      </c>
      <c r="Q44" s="88"/>
      <c r="R44" s="83" t="s">
        <v>307</v>
      </c>
      <c r="S44" s="84" t="s">
        <v>15</v>
      </c>
      <c r="T44" s="88"/>
      <c r="U44" s="83" t="s">
        <v>307</v>
      </c>
      <c r="V44" s="84" t="s">
        <v>15</v>
      </c>
      <c r="W44" s="88"/>
      <c r="X44" s="83" t="s">
        <v>307</v>
      </c>
      <c r="Y44" s="84" t="s">
        <v>15</v>
      </c>
      <c r="Z44" s="88"/>
      <c r="AA44" s="83" t="s">
        <v>307</v>
      </c>
      <c r="AB44" s="84" t="s">
        <v>15</v>
      </c>
      <c r="AC44" s="88"/>
      <c r="AD44" s="83" t="s">
        <v>307</v>
      </c>
      <c r="AE44" s="84" t="s">
        <v>15</v>
      </c>
      <c r="AF44" s="88"/>
      <c r="AG44" s="83" t="s">
        <v>307</v>
      </c>
      <c r="AH44" s="84" t="s">
        <v>15</v>
      </c>
      <c r="AI44" s="88"/>
      <c r="AJ44" s="83" t="s">
        <v>307</v>
      </c>
      <c r="AK44" s="84" t="s">
        <v>15</v>
      </c>
      <c r="AL44" s="88"/>
      <c r="AM44" s="83" t="s">
        <v>307</v>
      </c>
      <c r="AN44" s="84" t="s">
        <v>15</v>
      </c>
      <c r="AO44" s="87" t="s">
        <v>321</v>
      </c>
      <c r="AP44" s="83" t="s">
        <v>30</v>
      </c>
      <c r="AQ44" s="84" t="s">
        <v>15</v>
      </c>
      <c r="AR44" s="88"/>
      <c r="AS44" s="83" t="s">
        <v>307</v>
      </c>
      <c r="AT44" s="84" t="s">
        <v>15</v>
      </c>
      <c r="AU44" s="88"/>
      <c r="AV44" s="83" t="s">
        <v>36</v>
      </c>
      <c r="AW44" s="84" t="s">
        <v>15</v>
      </c>
      <c r="AX44" s="87"/>
      <c r="AY44" s="83" t="s">
        <v>30</v>
      </c>
      <c r="AZ44" s="84" t="s">
        <v>540</v>
      </c>
      <c r="BA44" s="87"/>
      <c r="BB44" s="83" t="s">
        <v>30</v>
      </c>
      <c r="BC44" s="84" t="s">
        <v>540</v>
      </c>
      <c r="BD44" s="87"/>
      <c r="BE44" s="83" t="s">
        <v>307</v>
      </c>
      <c r="BF44" s="84" t="s">
        <v>15</v>
      </c>
      <c r="BG44" s="88"/>
      <c r="BH44" s="83" t="s">
        <v>307</v>
      </c>
      <c r="BI44" s="84" t="s">
        <v>15</v>
      </c>
      <c r="BJ44" s="88" t="s">
        <v>321</v>
      </c>
      <c r="BK44" s="83" t="s">
        <v>30</v>
      </c>
      <c r="BL44" s="84" t="s">
        <v>15</v>
      </c>
      <c r="BM44" s="88"/>
      <c r="BN44" s="83" t="s">
        <v>307</v>
      </c>
      <c r="BO44" s="84" t="s">
        <v>15</v>
      </c>
      <c r="BP44" s="88" t="s">
        <v>321</v>
      </c>
      <c r="BQ44" s="83" t="s">
        <v>30</v>
      </c>
      <c r="BR44" s="84" t="s">
        <v>15</v>
      </c>
      <c r="BS44" s="88" t="s">
        <v>321</v>
      </c>
      <c r="BT44" s="83" t="s">
        <v>30</v>
      </c>
      <c r="BU44" s="84" t="s">
        <v>15</v>
      </c>
      <c r="BV44" s="88" t="s">
        <v>321</v>
      </c>
      <c r="BW44" s="83" t="s">
        <v>30</v>
      </c>
      <c r="BX44" s="84" t="s">
        <v>15</v>
      </c>
      <c r="BY44" s="88"/>
      <c r="BZ44" s="83" t="s">
        <v>30</v>
      </c>
      <c r="CA44" s="84" t="s">
        <v>15</v>
      </c>
      <c r="CB44" s="88"/>
      <c r="CC44" s="83" t="s">
        <v>30</v>
      </c>
      <c r="CD44" s="84" t="s">
        <v>15</v>
      </c>
      <c r="CE44" s="172"/>
      <c r="CF44" s="83" t="s">
        <v>30</v>
      </c>
      <c r="CG44" s="84" t="s">
        <v>540</v>
      </c>
      <c r="CH44" s="172"/>
      <c r="CI44" s="83" t="s">
        <v>30</v>
      </c>
      <c r="CJ44" s="84" t="s">
        <v>540</v>
      </c>
      <c r="CK44" s="172" t="s">
        <v>321</v>
      </c>
      <c r="CL44" s="83" t="s">
        <v>30</v>
      </c>
      <c r="CM44" s="84" t="s">
        <v>15</v>
      </c>
      <c r="CN44" s="172" t="s">
        <v>321</v>
      </c>
      <c r="CO44" s="83" t="s">
        <v>30</v>
      </c>
      <c r="CP44" s="84" t="s">
        <v>15</v>
      </c>
      <c r="CQ44" s="88"/>
      <c r="CR44" s="83" t="s">
        <v>30</v>
      </c>
      <c r="CS44" s="84" t="s">
        <v>15</v>
      </c>
    </row>
    <row r="45" spans="1:97" ht="12" customHeight="1" x14ac:dyDescent="0.2">
      <c r="A45" s="80" t="s">
        <v>229</v>
      </c>
      <c r="B45" s="87" t="s">
        <v>321</v>
      </c>
      <c r="C45" s="83" t="s">
        <v>30</v>
      </c>
      <c r="D45" s="84" t="s">
        <v>15</v>
      </c>
      <c r="E45" s="87" t="s">
        <v>321</v>
      </c>
      <c r="F45" s="83" t="s">
        <v>30</v>
      </c>
      <c r="G45" s="84" t="s">
        <v>15</v>
      </c>
      <c r="H45" s="87" t="s">
        <v>321</v>
      </c>
      <c r="I45" s="83" t="s">
        <v>30</v>
      </c>
      <c r="J45" s="84" t="s">
        <v>15</v>
      </c>
      <c r="K45" s="87" t="s">
        <v>321</v>
      </c>
      <c r="L45" s="83" t="s">
        <v>30</v>
      </c>
      <c r="M45" s="84" t="s">
        <v>15</v>
      </c>
      <c r="N45" s="88" t="s">
        <v>321</v>
      </c>
      <c r="O45" s="83" t="s">
        <v>36</v>
      </c>
      <c r="P45" s="84" t="s">
        <v>15</v>
      </c>
      <c r="Q45" s="88"/>
      <c r="R45" s="83" t="s">
        <v>307</v>
      </c>
      <c r="S45" s="84" t="s">
        <v>15</v>
      </c>
      <c r="T45" s="88"/>
      <c r="U45" s="83" t="s">
        <v>307</v>
      </c>
      <c r="V45" s="84" t="s">
        <v>15</v>
      </c>
      <c r="W45" s="88"/>
      <c r="X45" s="83" t="s">
        <v>307</v>
      </c>
      <c r="Y45" s="84" t="s">
        <v>15</v>
      </c>
      <c r="Z45" s="88"/>
      <c r="AA45" s="83" t="s">
        <v>307</v>
      </c>
      <c r="AB45" s="84" t="s">
        <v>15</v>
      </c>
      <c r="AC45" s="88"/>
      <c r="AD45" s="83" t="s">
        <v>307</v>
      </c>
      <c r="AE45" s="84" t="s">
        <v>15</v>
      </c>
      <c r="AF45" s="88"/>
      <c r="AG45" s="83" t="s">
        <v>307</v>
      </c>
      <c r="AH45" s="84" t="s">
        <v>15</v>
      </c>
      <c r="AI45" s="88"/>
      <c r="AJ45" s="83" t="s">
        <v>307</v>
      </c>
      <c r="AK45" s="84" t="s">
        <v>15</v>
      </c>
      <c r="AL45" s="88"/>
      <c r="AM45" s="83" t="s">
        <v>307</v>
      </c>
      <c r="AN45" s="84" t="s">
        <v>15</v>
      </c>
      <c r="AO45" s="87" t="s">
        <v>321</v>
      </c>
      <c r="AP45" s="83" t="s">
        <v>30</v>
      </c>
      <c r="AQ45" s="84" t="s">
        <v>15</v>
      </c>
      <c r="AR45" s="88"/>
      <c r="AS45" s="83" t="s">
        <v>307</v>
      </c>
      <c r="AT45" s="84" t="s">
        <v>15</v>
      </c>
      <c r="AU45" s="88"/>
      <c r="AV45" s="83" t="s">
        <v>36</v>
      </c>
      <c r="AW45" s="84" t="s">
        <v>15</v>
      </c>
      <c r="AX45" s="87"/>
      <c r="AY45" s="83" t="s">
        <v>30</v>
      </c>
      <c r="AZ45" s="84" t="s">
        <v>540</v>
      </c>
      <c r="BA45" s="87"/>
      <c r="BB45" s="83" t="s">
        <v>30</v>
      </c>
      <c r="BC45" s="84" t="s">
        <v>540</v>
      </c>
      <c r="BD45" s="87"/>
      <c r="BE45" s="83" t="s">
        <v>307</v>
      </c>
      <c r="BF45" s="84" t="s">
        <v>15</v>
      </c>
      <c r="BG45" s="88"/>
      <c r="BH45" s="83" t="s">
        <v>307</v>
      </c>
      <c r="BI45" s="84" t="s">
        <v>15</v>
      </c>
      <c r="BJ45" s="88" t="s">
        <v>321</v>
      </c>
      <c r="BK45" s="83" t="s">
        <v>30</v>
      </c>
      <c r="BL45" s="84" t="s">
        <v>15</v>
      </c>
      <c r="BM45" s="88"/>
      <c r="BN45" s="83" t="s">
        <v>307</v>
      </c>
      <c r="BO45" s="84" t="s">
        <v>15</v>
      </c>
      <c r="BP45" s="88" t="s">
        <v>321</v>
      </c>
      <c r="BQ45" s="83" t="s">
        <v>30</v>
      </c>
      <c r="BR45" s="84" t="s">
        <v>15</v>
      </c>
      <c r="BS45" s="88" t="s">
        <v>321</v>
      </c>
      <c r="BT45" s="83" t="s">
        <v>30</v>
      </c>
      <c r="BU45" s="84" t="s">
        <v>15</v>
      </c>
      <c r="BV45" s="88" t="s">
        <v>321</v>
      </c>
      <c r="BW45" s="83" t="s">
        <v>30</v>
      </c>
      <c r="BX45" s="84" t="s">
        <v>15</v>
      </c>
      <c r="BY45" s="88"/>
      <c r="BZ45" s="83" t="s">
        <v>30</v>
      </c>
      <c r="CA45" s="84" t="s">
        <v>15</v>
      </c>
      <c r="CB45" s="88"/>
      <c r="CC45" s="83" t="s">
        <v>30</v>
      </c>
      <c r="CD45" s="84" t="s">
        <v>15</v>
      </c>
      <c r="CE45" s="172"/>
      <c r="CF45" s="83" t="s">
        <v>30</v>
      </c>
      <c r="CG45" s="84" t="s">
        <v>540</v>
      </c>
      <c r="CH45" s="172"/>
      <c r="CI45" s="83" t="s">
        <v>30</v>
      </c>
      <c r="CJ45" s="84" t="s">
        <v>540</v>
      </c>
      <c r="CK45" s="172" t="s">
        <v>321</v>
      </c>
      <c r="CL45" s="83" t="s">
        <v>30</v>
      </c>
      <c r="CM45" s="84" t="s">
        <v>15</v>
      </c>
      <c r="CN45" s="172" t="s">
        <v>321</v>
      </c>
      <c r="CO45" s="83" t="s">
        <v>30</v>
      </c>
      <c r="CP45" s="84" t="s">
        <v>15</v>
      </c>
      <c r="CQ45" s="88"/>
      <c r="CR45" s="83" t="s">
        <v>30</v>
      </c>
      <c r="CS45" s="84" t="s">
        <v>15</v>
      </c>
    </row>
    <row r="46" spans="1:97" ht="12" customHeight="1" x14ac:dyDescent="0.2">
      <c r="A46" s="81" t="s">
        <v>230</v>
      </c>
      <c r="B46" s="87" t="s">
        <v>321</v>
      </c>
      <c r="C46" s="83" t="s">
        <v>30</v>
      </c>
      <c r="D46" s="84" t="s">
        <v>15</v>
      </c>
      <c r="E46" s="87" t="s">
        <v>321</v>
      </c>
      <c r="F46" s="83" t="s">
        <v>30</v>
      </c>
      <c r="G46" s="84" t="s">
        <v>15</v>
      </c>
      <c r="H46" s="87" t="s">
        <v>321</v>
      </c>
      <c r="I46" s="83" t="s">
        <v>30</v>
      </c>
      <c r="J46" s="84" t="s">
        <v>15</v>
      </c>
      <c r="K46" s="87" t="s">
        <v>321</v>
      </c>
      <c r="L46" s="83" t="s">
        <v>30</v>
      </c>
      <c r="M46" s="84" t="s">
        <v>15</v>
      </c>
      <c r="N46" s="88" t="s">
        <v>321</v>
      </c>
      <c r="O46" s="83" t="s">
        <v>36</v>
      </c>
      <c r="P46" s="84" t="s">
        <v>15</v>
      </c>
      <c r="Q46" s="88"/>
      <c r="R46" s="83" t="s">
        <v>307</v>
      </c>
      <c r="S46" s="84" t="s">
        <v>15</v>
      </c>
      <c r="T46" s="88"/>
      <c r="U46" s="83" t="s">
        <v>307</v>
      </c>
      <c r="V46" s="84" t="s">
        <v>15</v>
      </c>
      <c r="W46" s="88"/>
      <c r="X46" s="83" t="s">
        <v>307</v>
      </c>
      <c r="Y46" s="84" t="s">
        <v>15</v>
      </c>
      <c r="Z46" s="88"/>
      <c r="AA46" s="83" t="s">
        <v>307</v>
      </c>
      <c r="AB46" s="84" t="s">
        <v>15</v>
      </c>
      <c r="AC46" s="88"/>
      <c r="AD46" s="83" t="s">
        <v>307</v>
      </c>
      <c r="AE46" s="84" t="s">
        <v>15</v>
      </c>
      <c r="AF46" s="88"/>
      <c r="AG46" s="83" t="s">
        <v>307</v>
      </c>
      <c r="AH46" s="84" t="s">
        <v>15</v>
      </c>
      <c r="AI46" s="88"/>
      <c r="AJ46" s="83" t="s">
        <v>307</v>
      </c>
      <c r="AK46" s="84" t="s">
        <v>15</v>
      </c>
      <c r="AL46" s="88"/>
      <c r="AM46" s="83" t="s">
        <v>307</v>
      </c>
      <c r="AN46" s="84" t="s">
        <v>15</v>
      </c>
      <c r="AO46" s="87" t="s">
        <v>321</v>
      </c>
      <c r="AP46" s="83" t="s">
        <v>30</v>
      </c>
      <c r="AQ46" s="84" t="s">
        <v>15</v>
      </c>
      <c r="AR46" s="88"/>
      <c r="AS46" s="83" t="s">
        <v>307</v>
      </c>
      <c r="AT46" s="84" t="s">
        <v>15</v>
      </c>
      <c r="AU46" s="88"/>
      <c r="AV46" s="83" t="s">
        <v>36</v>
      </c>
      <c r="AW46" s="84" t="s">
        <v>15</v>
      </c>
      <c r="AX46" s="87"/>
      <c r="AY46" s="83" t="s">
        <v>30</v>
      </c>
      <c r="AZ46" s="84" t="s">
        <v>540</v>
      </c>
      <c r="BA46" s="87"/>
      <c r="BB46" s="83" t="s">
        <v>30</v>
      </c>
      <c r="BC46" s="84" t="s">
        <v>540</v>
      </c>
      <c r="BD46" s="87"/>
      <c r="BE46" s="83" t="s">
        <v>307</v>
      </c>
      <c r="BF46" s="84" t="s">
        <v>15</v>
      </c>
      <c r="BG46" s="88"/>
      <c r="BH46" s="83" t="s">
        <v>307</v>
      </c>
      <c r="BI46" s="84" t="s">
        <v>15</v>
      </c>
      <c r="BJ46" s="88" t="s">
        <v>321</v>
      </c>
      <c r="BK46" s="83" t="s">
        <v>30</v>
      </c>
      <c r="BL46" s="84" t="s">
        <v>15</v>
      </c>
      <c r="BM46" s="88"/>
      <c r="BN46" s="83" t="s">
        <v>307</v>
      </c>
      <c r="BO46" s="84" t="s">
        <v>15</v>
      </c>
      <c r="BP46" s="88" t="s">
        <v>321</v>
      </c>
      <c r="BQ46" s="83" t="s">
        <v>30</v>
      </c>
      <c r="BR46" s="84" t="s">
        <v>15</v>
      </c>
      <c r="BS46" s="88" t="s">
        <v>321</v>
      </c>
      <c r="BT46" s="83" t="s">
        <v>30</v>
      </c>
      <c r="BU46" s="84" t="s">
        <v>15</v>
      </c>
      <c r="BV46" s="88" t="s">
        <v>321</v>
      </c>
      <c r="BW46" s="83" t="s">
        <v>30</v>
      </c>
      <c r="BX46" s="84" t="s">
        <v>15</v>
      </c>
      <c r="BY46" s="88"/>
      <c r="BZ46" s="83" t="s">
        <v>30</v>
      </c>
      <c r="CA46" s="84" t="s">
        <v>15</v>
      </c>
      <c r="CB46" s="88"/>
      <c r="CC46" s="83" t="s">
        <v>30</v>
      </c>
      <c r="CD46" s="84" t="s">
        <v>15</v>
      </c>
      <c r="CE46" s="172"/>
      <c r="CF46" s="83" t="s">
        <v>30</v>
      </c>
      <c r="CG46" s="84" t="s">
        <v>540</v>
      </c>
      <c r="CH46" s="172"/>
      <c r="CI46" s="83" t="s">
        <v>30</v>
      </c>
      <c r="CJ46" s="84" t="s">
        <v>540</v>
      </c>
      <c r="CK46" s="172" t="s">
        <v>321</v>
      </c>
      <c r="CL46" s="83" t="s">
        <v>30</v>
      </c>
      <c r="CM46" s="84" t="s">
        <v>15</v>
      </c>
      <c r="CN46" s="172" t="s">
        <v>321</v>
      </c>
      <c r="CO46" s="83" t="s">
        <v>30</v>
      </c>
      <c r="CP46" s="84" t="s">
        <v>15</v>
      </c>
      <c r="CQ46" s="88"/>
      <c r="CR46" s="83" t="s">
        <v>30</v>
      </c>
      <c r="CS46" s="84" t="s">
        <v>15</v>
      </c>
    </row>
    <row r="47" spans="1:97" ht="12" customHeight="1" x14ac:dyDescent="0.2">
      <c r="A47" s="80" t="s">
        <v>231</v>
      </c>
      <c r="B47" s="87" t="s">
        <v>321</v>
      </c>
      <c r="C47" s="83" t="s">
        <v>30</v>
      </c>
      <c r="D47" s="84" t="s">
        <v>15</v>
      </c>
      <c r="E47" s="87" t="s">
        <v>321</v>
      </c>
      <c r="F47" s="83" t="s">
        <v>30</v>
      </c>
      <c r="G47" s="84" t="s">
        <v>15</v>
      </c>
      <c r="H47" s="87" t="s">
        <v>321</v>
      </c>
      <c r="I47" s="83" t="s">
        <v>30</v>
      </c>
      <c r="J47" s="84" t="s">
        <v>15</v>
      </c>
      <c r="K47" s="87" t="s">
        <v>321</v>
      </c>
      <c r="L47" s="83" t="s">
        <v>30</v>
      </c>
      <c r="M47" s="84" t="s">
        <v>15</v>
      </c>
      <c r="N47" s="88" t="s">
        <v>321</v>
      </c>
      <c r="O47" s="83" t="s">
        <v>36</v>
      </c>
      <c r="P47" s="84" t="s">
        <v>15</v>
      </c>
      <c r="Q47" s="88"/>
      <c r="R47" s="83" t="s">
        <v>307</v>
      </c>
      <c r="S47" s="84" t="s">
        <v>15</v>
      </c>
      <c r="T47" s="88"/>
      <c r="U47" s="83" t="s">
        <v>307</v>
      </c>
      <c r="V47" s="84" t="s">
        <v>15</v>
      </c>
      <c r="W47" s="88"/>
      <c r="X47" s="83" t="s">
        <v>307</v>
      </c>
      <c r="Y47" s="84" t="s">
        <v>15</v>
      </c>
      <c r="Z47" s="88"/>
      <c r="AA47" s="83" t="s">
        <v>307</v>
      </c>
      <c r="AB47" s="84" t="s">
        <v>15</v>
      </c>
      <c r="AC47" s="88"/>
      <c r="AD47" s="83" t="s">
        <v>307</v>
      </c>
      <c r="AE47" s="84" t="s">
        <v>15</v>
      </c>
      <c r="AF47" s="88"/>
      <c r="AG47" s="83" t="s">
        <v>307</v>
      </c>
      <c r="AH47" s="84" t="s">
        <v>15</v>
      </c>
      <c r="AI47" s="88"/>
      <c r="AJ47" s="83" t="s">
        <v>307</v>
      </c>
      <c r="AK47" s="84" t="s">
        <v>15</v>
      </c>
      <c r="AL47" s="88"/>
      <c r="AM47" s="83" t="s">
        <v>307</v>
      </c>
      <c r="AN47" s="84" t="s">
        <v>15</v>
      </c>
      <c r="AO47" s="87" t="s">
        <v>321</v>
      </c>
      <c r="AP47" s="83" t="s">
        <v>30</v>
      </c>
      <c r="AQ47" s="84" t="s">
        <v>15</v>
      </c>
      <c r="AR47" s="88"/>
      <c r="AS47" s="83" t="s">
        <v>307</v>
      </c>
      <c r="AT47" s="84" t="s">
        <v>15</v>
      </c>
      <c r="AU47" s="88"/>
      <c r="AV47" s="83" t="s">
        <v>36</v>
      </c>
      <c r="AW47" s="84" t="s">
        <v>15</v>
      </c>
      <c r="AX47" s="87"/>
      <c r="AY47" s="83" t="s">
        <v>30</v>
      </c>
      <c r="AZ47" s="84" t="s">
        <v>540</v>
      </c>
      <c r="BA47" s="87"/>
      <c r="BB47" s="83" t="s">
        <v>30</v>
      </c>
      <c r="BC47" s="84" t="s">
        <v>540</v>
      </c>
      <c r="BD47" s="87"/>
      <c r="BE47" s="83" t="s">
        <v>307</v>
      </c>
      <c r="BF47" s="84" t="s">
        <v>15</v>
      </c>
      <c r="BG47" s="88"/>
      <c r="BH47" s="83" t="s">
        <v>307</v>
      </c>
      <c r="BI47" s="84" t="s">
        <v>15</v>
      </c>
      <c r="BJ47" s="88" t="s">
        <v>321</v>
      </c>
      <c r="BK47" s="83" t="s">
        <v>30</v>
      </c>
      <c r="BL47" s="84" t="s">
        <v>15</v>
      </c>
      <c r="BM47" s="88"/>
      <c r="BN47" s="83" t="s">
        <v>307</v>
      </c>
      <c r="BO47" s="84" t="s">
        <v>15</v>
      </c>
      <c r="BP47" s="88" t="s">
        <v>321</v>
      </c>
      <c r="BQ47" s="83" t="s">
        <v>30</v>
      </c>
      <c r="BR47" s="84" t="s">
        <v>15</v>
      </c>
      <c r="BS47" s="88" t="s">
        <v>321</v>
      </c>
      <c r="BT47" s="83" t="s">
        <v>30</v>
      </c>
      <c r="BU47" s="84" t="s">
        <v>15</v>
      </c>
      <c r="BV47" s="88" t="s">
        <v>321</v>
      </c>
      <c r="BW47" s="83" t="s">
        <v>30</v>
      </c>
      <c r="BX47" s="84" t="s">
        <v>15</v>
      </c>
      <c r="BY47" s="88"/>
      <c r="BZ47" s="83" t="s">
        <v>30</v>
      </c>
      <c r="CA47" s="84" t="s">
        <v>15</v>
      </c>
      <c r="CB47" s="88"/>
      <c r="CC47" s="83" t="s">
        <v>30</v>
      </c>
      <c r="CD47" s="84" t="s">
        <v>15</v>
      </c>
      <c r="CE47" s="172"/>
      <c r="CF47" s="83" t="s">
        <v>30</v>
      </c>
      <c r="CG47" s="84" t="s">
        <v>540</v>
      </c>
      <c r="CH47" s="172"/>
      <c r="CI47" s="83" t="s">
        <v>30</v>
      </c>
      <c r="CJ47" s="84" t="s">
        <v>540</v>
      </c>
      <c r="CK47" s="172" t="s">
        <v>321</v>
      </c>
      <c r="CL47" s="83" t="s">
        <v>30</v>
      </c>
      <c r="CM47" s="84" t="s">
        <v>15</v>
      </c>
      <c r="CN47" s="172" t="s">
        <v>321</v>
      </c>
      <c r="CO47" s="83" t="s">
        <v>30</v>
      </c>
      <c r="CP47" s="84" t="s">
        <v>15</v>
      </c>
      <c r="CQ47" s="88"/>
      <c r="CR47" s="83" t="s">
        <v>30</v>
      </c>
      <c r="CS47" s="84" t="s">
        <v>15</v>
      </c>
    </row>
    <row r="48" spans="1:97" ht="12" customHeight="1" x14ac:dyDescent="0.2">
      <c r="A48" s="81" t="s">
        <v>232</v>
      </c>
      <c r="B48" s="87" t="s">
        <v>321</v>
      </c>
      <c r="C48" s="83" t="s">
        <v>30</v>
      </c>
      <c r="D48" s="84" t="s">
        <v>15</v>
      </c>
      <c r="E48" s="87" t="s">
        <v>321</v>
      </c>
      <c r="F48" s="83" t="s">
        <v>30</v>
      </c>
      <c r="G48" s="84" t="s">
        <v>15</v>
      </c>
      <c r="H48" s="87" t="s">
        <v>321</v>
      </c>
      <c r="I48" s="83" t="s">
        <v>30</v>
      </c>
      <c r="J48" s="84" t="s">
        <v>15</v>
      </c>
      <c r="K48" s="87" t="s">
        <v>321</v>
      </c>
      <c r="L48" s="83" t="s">
        <v>30</v>
      </c>
      <c r="M48" s="84" t="s">
        <v>15</v>
      </c>
      <c r="N48" s="88" t="s">
        <v>321</v>
      </c>
      <c r="O48" s="83" t="s">
        <v>36</v>
      </c>
      <c r="P48" s="84" t="s">
        <v>15</v>
      </c>
      <c r="Q48" s="88"/>
      <c r="R48" s="83" t="s">
        <v>307</v>
      </c>
      <c r="S48" s="84" t="s">
        <v>15</v>
      </c>
      <c r="T48" s="88"/>
      <c r="U48" s="83" t="s">
        <v>307</v>
      </c>
      <c r="V48" s="84" t="s">
        <v>15</v>
      </c>
      <c r="W48" s="88"/>
      <c r="X48" s="83" t="s">
        <v>307</v>
      </c>
      <c r="Y48" s="84" t="s">
        <v>15</v>
      </c>
      <c r="Z48" s="88"/>
      <c r="AA48" s="83" t="s">
        <v>307</v>
      </c>
      <c r="AB48" s="84" t="s">
        <v>15</v>
      </c>
      <c r="AC48" s="88"/>
      <c r="AD48" s="83" t="s">
        <v>307</v>
      </c>
      <c r="AE48" s="84" t="s">
        <v>15</v>
      </c>
      <c r="AF48" s="88"/>
      <c r="AG48" s="83" t="s">
        <v>307</v>
      </c>
      <c r="AH48" s="84" t="s">
        <v>15</v>
      </c>
      <c r="AI48" s="88"/>
      <c r="AJ48" s="83" t="s">
        <v>307</v>
      </c>
      <c r="AK48" s="84" t="s">
        <v>15</v>
      </c>
      <c r="AL48" s="88"/>
      <c r="AM48" s="83" t="s">
        <v>307</v>
      </c>
      <c r="AN48" s="84" t="s">
        <v>15</v>
      </c>
      <c r="AO48" s="87" t="s">
        <v>321</v>
      </c>
      <c r="AP48" s="83" t="s">
        <v>30</v>
      </c>
      <c r="AQ48" s="84" t="s">
        <v>15</v>
      </c>
      <c r="AR48" s="88"/>
      <c r="AS48" s="83" t="s">
        <v>307</v>
      </c>
      <c r="AT48" s="84" t="s">
        <v>15</v>
      </c>
      <c r="AU48" s="88"/>
      <c r="AV48" s="83" t="s">
        <v>36</v>
      </c>
      <c r="AW48" s="84" t="s">
        <v>15</v>
      </c>
      <c r="AX48" s="87"/>
      <c r="AY48" s="83" t="s">
        <v>30</v>
      </c>
      <c r="AZ48" s="84" t="s">
        <v>540</v>
      </c>
      <c r="BA48" s="87"/>
      <c r="BB48" s="83" t="s">
        <v>30</v>
      </c>
      <c r="BC48" s="84" t="s">
        <v>540</v>
      </c>
      <c r="BD48" s="87"/>
      <c r="BE48" s="83" t="s">
        <v>307</v>
      </c>
      <c r="BF48" s="84" t="s">
        <v>15</v>
      </c>
      <c r="BG48" s="88"/>
      <c r="BH48" s="83" t="s">
        <v>307</v>
      </c>
      <c r="BI48" s="84" t="s">
        <v>15</v>
      </c>
      <c r="BJ48" s="88" t="s">
        <v>321</v>
      </c>
      <c r="BK48" s="83" t="s">
        <v>30</v>
      </c>
      <c r="BL48" s="84" t="s">
        <v>15</v>
      </c>
      <c r="BM48" s="88"/>
      <c r="BN48" s="83" t="s">
        <v>307</v>
      </c>
      <c r="BO48" s="84" t="s">
        <v>15</v>
      </c>
      <c r="BP48" s="88" t="s">
        <v>321</v>
      </c>
      <c r="BQ48" s="83" t="s">
        <v>30</v>
      </c>
      <c r="BR48" s="84" t="s">
        <v>15</v>
      </c>
      <c r="BS48" s="88" t="s">
        <v>321</v>
      </c>
      <c r="BT48" s="83" t="s">
        <v>30</v>
      </c>
      <c r="BU48" s="84" t="s">
        <v>15</v>
      </c>
      <c r="BV48" s="88" t="s">
        <v>321</v>
      </c>
      <c r="BW48" s="83" t="s">
        <v>30</v>
      </c>
      <c r="BX48" s="84" t="s">
        <v>15</v>
      </c>
      <c r="BY48" s="88"/>
      <c r="BZ48" s="83" t="s">
        <v>30</v>
      </c>
      <c r="CA48" s="84" t="s">
        <v>15</v>
      </c>
      <c r="CB48" s="88"/>
      <c r="CC48" s="83" t="s">
        <v>30</v>
      </c>
      <c r="CD48" s="84" t="s">
        <v>15</v>
      </c>
      <c r="CE48" s="172"/>
      <c r="CF48" s="83" t="s">
        <v>30</v>
      </c>
      <c r="CG48" s="84" t="s">
        <v>540</v>
      </c>
      <c r="CH48" s="172"/>
      <c r="CI48" s="83" t="s">
        <v>30</v>
      </c>
      <c r="CJ48" s="84" t="s">
        <v>540</v>
      </c>
      <c r="CK48" s="172" t="s">
        <v>321</v>
      </c>
      <c r="CL48" s="83" t="s">
        <v>30</v>
      </c>
      <c r="CM48" s="84" t="s">
        <v>15</v>
      </c>
      <c r="CN48" s="172" t="s">
        <v>321</v>
      </c>
      <c r="CO48" s="83" t="s">
        <v>30</v>
      </c>
      <c r="CP48" s="84" t="s">
        <v>15</v>
      </c>
      <c r="CQ48" s="88"/>
      <c r="CR48" s="83" t="s">
        <v>30</v>
      </c>
      <c r="CS48" s="84" t="s">
        <v>15</v>
      </c>
    </row>
    <row r="49" spans="1:97" ht="12" customHeight="1" x14ac:dyDescent="0.2">
      <c r="A49" s="80" t="s">
        <v>233</v>
      </c>
      <c r="B49" s="87" t="s">
        <v>321</v>
      </c>
      <c r="C49" s="83" t="s">
        <v>30</v>
      </c>
      <c r="D49" s="84" t="s">
        <v>15</v>
      </c>
      <c r="E49" s="87" t="s">
        <v>321</v>
      </c>
      <c r="F49" s="83" t="s">
        <v>30</v>
      </c>
      <c r="G49" s="84" t="s">
        <v>15</v>
      </c>
      <c r="H49" s="87" t="s">
        <v>321</v>
      </c>
      <c r="I49" s="83" t="s">
        <v>30</v>
      </c>
      <c r="J49" s="84" t="s">
        <v>15</v>
      </c>
      <c r="K49" s="87" t="s">
        <v>321</v>
      </c>
      <c r="L49" s="83" t="s">
        <v>30</v>
      </c>
      <c r="M49" s="84" t="s">
        <v>15</v>
      </c>
      <c r="N49" s="88" t="s">
        <v>321</v>
      </c>
      <c r="O49" s="83" t="s">
        <v>36</v>
      </c>
      <c r="P49" s="84" t="s">
        <v>15</v>
      </c>
      <c r="Q49" s="88"/>
      <c r="R49" s="83" t="s">
        <v>307</v>
      </c>
      <c r="S49" s="84" t="s">
        <v>15</v>
      </c>
      <c r="T49" s="88"/>
      <c r="U49" s="83" t="s">
        <v>307</v>
      </c>
      <c r="V49" s="84" t="s">
        <v>15</v>
      </c>
      <c r="W49" s="88"/>
      <c r="X49" s="83" t="s">
        <v>307</v>
      </c>
      <c r="Y49" s="84" t="s">
        <v>15</v>
      </c>
      <c r="Z49" s="88"/>
      <c r="AA49" s="83" t="s">
        <v>307</v>
      </c>
      <c r="AB49" s="84" t="s">
        <v>15</v>
      </c>
      <c r="AC49" s="88"/>
      <c r="AD49" s="83" t="s">
        <v>307</v>
      </c>
      <c r="AE49" s="84" t="s">
        <v>15</v>
      </c>
      <c r="AF49" s="88"/>
      <c r="AG49" s="83" t="s">
        <v>307</v>
      </c>
      <c r="AH49" s="84" t="s">
        <v>15</v>
      </c>
      <c r="AI49" s="88"/>
      <c r="AJ49" s="83" t="s">
        <v>307</v>
      </c>
      <c r="AK49" s="84" t="s">
        <v>15</v>
      </c>
      <c r="AL49" s="88"/>
      <c r="AM49" s="83" t="s">
        <v>307</v>
      </c>
      <c r="AN49" s="84" t="s">
        <v>15</v>
      </c>
      <c r="AO49" s="87" t="s">
        <v>321</v>
      </c>
      <c r="AP49" s="83" t="s">
        <v>30</v>
      </c>
      <c r="AQ49" s="84" t="s">
        <v>15</v>
      </c>
      <c r="AR49" s="88"/>
      <c r="AS49" s="83" t="s">
        <v>307</v>
      </c>
      <c r="AT49" s="84" t="s">
        <v>15</v>
      </c>
      <c r="AU49" s="88"/>
      <c r="AV49" s="83" t="s">
        <v>36</v>
      </c>
      <c r="AW49" s="84" t="s">
        <v>15</v>
      </c>
      <c r="AX49" s="87"/>
      <c r="AY49" s="83" t="s">
        <v>30</v>
      </c>
      <c r="AZ49" s="84" t="s">
        <v>540</v>
      </c>
      <c r="BA49" s="87"/>
      <c r="BB49" s="83" t="s">
        <v>30</v>
      </c>
      <c r="BC49" s="84" t="s">
        <v>540</v>
      </c>
      <c r="BD49" s="87"/>
      <c r="BE49" s="83" t="s">
        <v>307</v>
      </c>
      <c r="BF49" s="84" t="s">
        <v>15</v>
      </c>
      <c r="BG49" s="88"/>
      <c r="BH49" s="83" t="s">
        <v>307</v>
      </c>
      <c r="BI49" s="84" t="s">
        <v>15</v>
      </c>
      <c r="BJ49" s="88" t="s">
        <v>321</v>
      </c>
      <c r="BK49" s="83" t="s">
        <v>30</v>
      </c>
      <c r="BL49" s="84" t="s">
        <v>15</v>
      </c>
      <c r="BM49" s="88"/>
      <c r="BN49" s="83" t="s">
        <v>307</v>
      </c>
      <c r="BO49" s="84" t="s">
        <v>15</v>
      </c>
      <c r="BP49" s="88" t="s">
        <v>321</v>
      </c>
      <c r="BQ49" s="83" t="s">
        <v>30</v>
      </c>
      <c r="BR49" s="84" t="s">
        <v>15</v>
      </c>
      <c r="BS49" s="88" t="s">
        <v>321</v>
      </c>
      <c r="BT49" s="83" t="s">
        <v>30</v>
      </c>
      <c r="BU49" s="84" t="s">
        <v>15</v>
      </c>
      <c r="BV49" s="88" t="s">
        <v>321</v>
      </c>
      <c r="BW49" s="83" t="s">
        <v>30</v>
      </c>
      <c r="BX49" s="84" t="s">
        <v>15</v>
      </c>
      <c r="BY49" s="88"/>
      <c r="BZ49" s="83" t="s">
        <v>30</v>
      </c>
      <c r="CA49" s="84" t="s">
        <v>15</v>
      </c>
      <c r="CB49" s="88"/>
      <c r="CC49" s="83" t="s">
        <v>30</v>
      </c>
      <c r="CD49" s="84" t="s">
        <v>15</v>
      </c>
      <c r="CE49" s="172"/>
      <c r="CF49" s="83" t="s">
        <v>30</v>
      </c>
      <c r="CG49" s="84" t="s">
        <v>540</v>
      </c>
      <c r="CH49" s="172"/>
      <c r="CI49" s="83" t="s">
        <v>30</v>
      </c>
      <c r="CJ49" s="84" t="s">
        <v>540</v>
      </c>
      <c r="CK49" s="172" t="s">
        <v>321</v>
      </c>
      <c r="CL49" s="83" t="s">
        <v>30</v>
      </c>
      <c r="CM49" s="84" t="s">
        <v>15</v>
      </c>
      <c r="CN49" s="172" t="s">
        <v>321</v>
      </c>
      <c r="CO49" s="83" t="s">
        <v>30</v>
      </c>
      <c r="CP49" s="84" t="s">
        <v>15</v>
      </c>
      <c r="CQ49" s="88"/>
      <c r="CR49" s="83" t="s">
        <v>30</v>
      </c>
      <c r="CS49" s="84" t="s">
        <v>15</v>
      </c>
    </row>
    <row r="50" spans="1:97" ht="12" customHeight="1" x14ac:dyDescent="0.2">
      <c r="A50" s="81" t="s">
        <v>234</v>
      </c>
      <c r="B50" s="87" t="s">
        <v>321</v>
      </c>
      <c r="C50" s="83" t="s">
        <v>30</v>
      </c>
      <c r="D50" s="84" t="s">
        <v>15</v>
      </c>
      <c r="E50" s="87" t="s">
        <v>321</v>
      </c>
      <c r="F50" s="83" t="s">
        <v>30</v>
      </c>
      <c r="G50" s="84" t="s">
        <v>15</v>
      </c>
      <c r="H50" s="87" t="s">
        <v>321</v>
      </c>
      <c r="I50" s="83" t="s">
        <v>30</v>
      </c>
      <c r="J50" s="84" t="s">
        <v>15</v>
      </c>
      <c r="K50" s="87" t="s">
        <v>321</v>
      </c>
      <c r="L50" s="83" t="s">
        <v>30</v>
      </c>
      <c r="M50" s="84" t="s">
        <v>15</v>
      </c>
      <c r="N50" s="88" t="s">
        <v>321</v>
      </c>
      <c r="O50" s="83" t="s">
        <v>36</v>
      </c>
      <c r="P50" s="84" t="s">
        <v>15</v>
      </c>
      <c r="Q50" s="88"/>
      <c r="R50" s="83" t="s">
        <v>307</v>
      </c>
      <c r="S50" s="84" t="s">
        <v>15</v>
      </c>
      <c r="T50" s="88"/>
      <c r="U50" s="83" t="s">
        <v>307</v>
      </c>
      <c r="V50" s="84" t="s">
        <v>15</v>
      </c>
      <c r="W50" s="88"/>
      <c r="X50" s="83" t="s">
        <v>307</v>
      </c>
      <c r="Y50" s="84" t="s">
        <v>15</v>
      </c>
      <c r="Z50" s="88"/>
      <c r="AA50" s="83" t="s">
        <v>307</v>
      </c>
      <c r="AB50" s="84" t="s">
        <v>15</v>
      </c>
      <c r="AC50" s="88"/>
      <c r="AD50" s="83" t="s">
        <v>307</v>
      </c>
      <c r="AE50" s="84" t="s">
        <v>15</v>
      </c>
      <c r="AF50" s="88"/>
      <c r="AG50" s="83" t="s">
        <v>307</v>
      </c>
      <c r="AH50" s="84" t="s">
        <v>15</v>
      </c>
      <c r="AI50" s="88"/>
      <c r="AJ50" s="83" t="s">
        <v>307</v>
      </c>
      <c r="AK50" s="84" t="s">
        <v>15</v>
      </c>
      <c r="AL50" s="88"/>
      <c r="AM50" s="83" t="s">
        <v>307</v>
      </c>
      <c r="AN50" s="84" t="s">
        <v>15</v>
      </c>
      <c r="AO50" s="87" t="s">
        <v>321</v>
      </c>
      <c r="AP50" s="83" t="s">
        <v>30</v>
      </c>
      <c r="AQ50" s="84" t="s">
        <v>15</v>
      </c>
      <c r="AR50" s="88"/>
      <c r="AS50" s="83" t="s">
        <v>307</v>
      </c>
      <c r="AT50" s="84" t="s">
        <v>15</v>
      </c>
      <c r="AU50" s="88"/>
      <c r="AV50" s="83" t="s">
        <v>36</v>
      </c>
      <c r="AW50" s="84" t="s">
        <v>15</v>
      </c>
      <c r="AX50" s="87"/>
      <c r="AY50" s="83" t="s">
        <v>30</v>
      </c>
      <c r="AZ50" s="84" t="s">
        <v>540</v>
      </c>
      <c r="BA50" s="87"/>
      <c r="BB50" s="83" t="s">
        <v>30</v>
      </c>
      <c r="BC50" s="84" t="s">
        <v>540</v>
      </c>
      <c r="BD50" s="87"/>
      <c r="BE50" s="83" t="s">
        <v>307</v>
      </c>
      <c r="BF50" s="84" t="s">
        <v>15</v>
      </c>
      <c r="BG50" s="88"/>
      <c r="BH50" s="83" t="s">
        <v>307</v>
      </c>
      <c r="BI50" s="84" t="s">
        <v>15</v>
      </c>
      <c r="BJ50" s="88" t="s">
        <v>321</v>
      </c>
      <c r="BK50" s="83" t="s">
        <v>30</v>
      </c>
      <c r="BL50" s="84" t="s">
        <v>15</v>
      </c>
      <c r="BM50" s="88"/>
      <c r="BN50" s="83" t="s">
        <v>307</v>
      </c>
      <c r="BO50" s="84" t="s">
        <v>15</v>
      </c>
      <c r="BP50" s="88" t="s">
        <v>321</v>
      </c>
      <c r="BQ50" s="83" t="s">
        <v>30</v>
      </c>
      <c r="BR50" s="84" t="s">
        <v>15</v>
      </c>
      <c r="BS50" s="88" t="s">
        <v>321</v>
      </c>
      <c r="BT50" s="83" t="s">
        <v>30</v>
      </c>
      <c r="BU50" s="84" t="s">
        <v>15</v>
      </c>
      <c r="BV50" s="88" t="s">
        <v>321</v>
      </c>
      <c r="BW50" s="83" t="s">
        <v>30</v>
      </c>
      <c r="BX50" s="84" t="s">
        <v>15</v>
      </c>
      <c r="BY50" s="88"/>
      <c r="BZ50" s="83" t="s">
        <v>30</v>
      </c>
      <c r="CA50" s="84" t="s">
        <v>15</v>
      </c>
      <c r="CB50" s="88"/>
      <c r="CC50" s="83" t="s">
        <v>30</v>
      </c>
      <c r="CD50" s="84" t="s">
        <v>15</v>
      </c>
      <c r="CE50" s="172"/>
      <c r="CF50" s="83" t="s">
        <v>30</v>
      </c>
      <c r="CG50" s="84" t="s">
        <v>540</v>
      </c>
      <c r="CH50" s="172"/>
      <c r="CI50" s="83" t="s">
        <v>30</v>
      </c>
      <c r="CJ50" s="84" t="s">
        <v>540</v>
      </c>
      <c r="CK50" s="172" t="s">
        <v>321</v>
      </c>
      <c r="CL50" s="83" t="s">
        <v>30</v>
      </c>
      <c r="CM50" s="84" t="s">
        <v>15</v>
      </c>
      <c r="CN50" s="172" t="s">
        <v>321</v>
      </c>
      <c r="CO50" s="83" t="s">
        <v>30</v>
      </c>
      <c r="CP50" s="84" t="s">
        <v>15</v>
      </c>
      <c r="CQ50" s="88"/>
      <c r="CR50" s="83" t="s">
        <v>30</v>
      </c>
      <c r="CS50" s="84" t="s">
        <v>15</v>
      </c>
    </row>
    <row r="51" spans="1:97" ht="12" customHeight="1" x14ac:dyDescent="0.2">
      <c r="A51" s="81" t="s">
        <v>235</v>
      </c>
      <c r="B51" s="87" t="s">
        <v>321</v>
      </c>
      <c r="C51" s="83" t="s">
        <v>30</v>
      </c>
      <c r="D51" s="84" t="s">
        <v>15</v>
      </c>
      <c r="E51" s="87" t="s">
        <v>321</v>
      </c>
      <c r="F51" s="83" t="s">
        <v>30</v>
      </c>
      <c r="G51" s="84" t="s">
        <v>15</v>
      </c>
      <c r="H51" s="87" t="s">
        <v>321</v>
      </c>
      <c r="I51" s="83" t="s">
        <v>30</v>
      </c>
      <c r="J51" s="84" t="s">
        <v>15</v>
      </c>
      <c r="K51" s="87" t="s">
        <v>321</v>
      </c>
      <c r="L51" s="83" t="s">
        <v>30</v>
      </c>
      <c r="M51" s="84" t="s">
        <v>15</v>
      </c>
      <c r="N51" s="88" t="s">
        <v>321</v>
      </c>
      <c r="O51" s="83" t="s">
        <v>36</v>
      </c>
      <c r="P51" s="84" t="s">
        <v>15</v>
      </c>
      <c r="Q51" s="88"/>
      <c r="R51" s="83" t="s">
        <v>307</v>
      </c>
      <c r="S51" s="84" t="s">
        <v>15</v>
      </c>
      <c r="T51" s="88"/>
      <c r="U51" s="83" t="s">
        <v>307</v>
      </c>
      <c r="V51" s="84" t="s">
        <v>15</v>
      </c>
      <c r="W51" s="88"/>
      <c r="X51" s="83" t="s">
        <v>307</v>
      </c>
      <c r="Y51" s="84" t="s">
        <v>15</v>
      </c>
      <c r="Z51" s="88"/>
      <c r="AA51" s="83" t="s">
        <v>307</v>
      </c>
      <c r="AB51" s="84" t="s">
        <v>15</v>
      </c>
      <c r="AC51" s="88"/>
      <c r="AD51" s="83" t="s">
        <v>307</v>
      </c>
      <c r="AE51" s="84" t="s">
        <v>15</v>
      </c>
      <c r="AF51" s="88"/>
      <c r="AG51" s="83" t="s">
        <v>307</v>
      </c>
      <c r="AH51" s="84" t="s">
        <v>15</v>
      </c>
      <c r="AI51" s="88"/>
      <c r="AJ51" s="83" t="s">
        <v>307</v>
      </c>
      <c r="AK51" s="84" t="s">
        <v>15</v>
      </c>
      <c r="AL51" s="88"/>
      <c r="AM51" s="83" t="s">
        <v>307</v>
      </c>
      <c r="AN51" s="84" t="s">
        <v>15</v>
      </c>
      <c r="AO51" s="87" t="s">
        <v>321</v>
      </c>
      <c r="AP51" s="83" t="s">
        <v>30</v>
      </c>
      <c r="AQ51" s="84" t="s">
        <v>15</v>
      </c>
      <c r="AR51" s="88"/>
      <c r="AS51" s="83" t="s">
        <v>307</v>
      </c>
      <c r="AT51" s="84" t="s">
        <v>15</v>
      </c>
      <c r="AU51" s="88"/>
      <c r="AV51" s="83" t="s">
        <v>36</v>
      </c>
      <c r="AW51" s="84" t="s">
        <v>15</v>
      </c>
      <c r="AX51" s="87"/>
      <c r="AY51" s="83" t="s">
        <v>30</v>
      </c>
      <c r="AZ51" s="84" t="s">
        <v>540</v>
      </c>
      <c r="BA51" s="87"/>
      <c r="BB51" s="83" t="s">
        <v>30</v>
      </c>
      <c r="BC51" s="84" t="s">
        <v>540</v>
      </c>
      <c r="BD51" s="87"/>
      <c r="BE51" s="83" t="s">
        <v>307</v>
      </c>
      <c r="BF51" s="84" t="s">
        <v>15</v>
      </c>
      <c r="BG51" s="88"/>
      <c r="BH51" s="83" t="s">
        <v>307</v>
      </c>
      <c r="BI51" s="84" t="s">
        <v>15</v>
      </c>
      <c r="BJ51" s="88" t="s">
        <v>321</v>
      </c>
      <c r="BK51" s="83" t="s">
        <v>30</v>
      </c>
      <c r="BL51" s="84" t="s">
        <v>15</v>
      </c>
      <c r="BM51" s="88"/>
      <c r="BN51" s="83" t="s">
        <v>307</v>
      </c>
      <c r="BO51" s="84" t="s">
        <v>15</v>
      </c>
      <c r="BP51" s="88" t="s">
        <v>321</v>
      </c>
      <c r="BQ51" s="83" t="s">
        <v>30</v>
      </c>
      <c r="BR51" s="84" t="s">
        <v>15</v>
      </c>
      <c r="BS51" s="88" t="s">
        <v>321</v>
      </c>
      <c r="BT51" s="83" t="s">
        <v>30</v>
      </c>
      <c r="BU51" s="84" t="s">
        <v>15</v>
      </c>
      <c r="BV51" s="88" t="s">
        <v>321</v>
      </c>
      <c r="BW51" s="83" t="s">
        <v>30</v>
      </c>
      <c r="BX51" s="84" t="s">
        <v>15</v>
      </c>
      <c r="BY51" s="88"/>
      <c r="BZ51" s="83" t="s">
        <v>30</v>
      </c>
      <c r="CA51" s="84" t="s">
        <v>15</v>
      </c>
      <c r="CB51" s="88"/>
      <c r="CC51" s="83" t="s">
        <v>30</v>
      </c>
      <c r="CD51" s="84" t="s">
        <v>15</v>
      </c>
      <c r="CE51" s="172"/>
      <c r="CF51" s="83" t="s">
        <v>30</v>
      </c>
      <c r="CG51" s="84" t="s">
        <v>540</v>
      </c>
      <c r="CH51" s="172"/>
      <c r="CI51" s="83" t="s">
        <v>30</v>
      </c>
      <c r="CJ51" s="84" t="s">
        <v>540</v>
      </c>
      <c r="CK51" s="172" t="s">
        <v>321</v>
      </c>
      <c r="CL51" s="83" t="s">
        <v>30</v>
      </c>
      <c r="CM51" s="84" t="s">
        <v>15</v>
      </c>
      <c r="CN51" s="172" t="s">
        <v>321</v>
      </c>
      <c r="CO51" s="83" t="s">
        <v>30</v>
      </c>
      <c r="CP51" s="84" t="s">
        <v>15</v>
      </c>
      <c r="CQ51" s="88"/>
      <c r="CR51" s="83" t="s">
        <v>30</v>
      </c>
      <c r="CS51" s="84" t="s">
        <v>15</v>
      </c>
    </row>
    <row r="52" spans="1:97" ht="12" customHeight="1" x14ac:dyDescent="0.2">
      <c r="A52" s="81" t="s">
        <v>236</v>
      </c>
      <c r="B52" s="87" t="s">
        <v>321</v>
      </c>
      <c r="C52" s="83" t="s">
        <v>30</v>
      </c>
      <c r="D52" s="84" t="s">
        <v>15</v>
      </c>
      <c r="E52" s="87" t="s">
        <v>321</v>
      </c>
      <c r="F52" s="83" t="s">
        <v>30</v>
      </c>
      <c r="G52" s="84" t="s">
        <v>15</v>
      </c>
      <c r="H52" s="87" t="s">
        <v>321</v>
      </c>
      <c r="I52" s="83" t="s">
        <v>30</v>
      </c>
      <c r="J52" s="84" t="s">
        <v>15</v>
      </c>
      <c r="K52" s="87" t="s">
        <v>321</v>
      </c>
      <c r="L52" s="83" t="s">
        <v>30</v>
      </c>
      <c r="M52" s="84" t="s">
        <v>15</v>
      </c>
      <c r="N52" s="88" t="s">
        <v>321</v>
      </c>
      <c r="O52" s="83" t="s">
        <v>36</v>
      </c>
      <c r="P52" s="84" t="s">
        <v>15</v>
      </c>
      <c r="Q52" s="88"/>
      <c r="R52" s="83" t="s">
        <v>307</v>
      </c>
      <c r="S52" s="84" t="s">
        <v>15</v>
      </c>
      <c r="T52" s="88"/>
      <c r="U52" s="83" t="s">
        <v>307</v>
      </c>
      <c r="V52" s="84" t="s">
        <v>15</v>
      </c>
      <c r="W52" s="88"/>
      <c r="X52" s="83" t="s">
        <v>307</v>
      </c>
      <c r="Y52" s="84" t="s">
        <v>15</v>
      </c>
      <c r="Z52" s="88"/>
      <c r="AA52" s="83" t="s">
        <v>307</v>
      </c>
      <c r="AB52" s="84" t="s">
        <v>15</v>
      </c>
      <c r="AC52" s="88"/>
      <c r="AD52" s="83" t="s">
        <v>307</v>
      </c>
      <c r="AE52" s="84" t="s">
        <v>15</v>
      </c>
      <c r="AF52" s="88"/>
      <c r="AG52" s="83" t="s">
        <v>307</v>
      </c>
      <c r="AH52" s="84" t="s">
        <v>15</v>
      </c>
      <c r="AI52" s="88"/>
      <c r="AJ52" s="83" t="s">
        <v>307</v>
      </c>
      <c r="AK52" s="84" t="s">
        <v>15</v>
      </c>
      <c r="AL52" s="88"/>
      <c r="AM52" s="83" t="s">
        <v>307</v>
      </c>
      <c r="AN52" s="84" t="s">
        <v>15</v>
      </c>
      <c r="AO52" s="87" t="s">
        <v>321</v>
      </c>
      <c r="AP52" s="83" t="s">
        <v>30</v>
      </c>
      <c r="AQ52" s="84" t="s">
        <v>15</v>
      </c>
      <c r="AR52" s="88"/>
      <c r="AS52" s="83" t="s">
        <v>307</v>
      </c>
      <c r="AT52" s="84" t="s">
        <v>15</v>
      </c>
      <c r="AU52" s="88"/>
      <c r="AV52" s="83" t="s">
        <v>36</v>
      </c>
      <c r="AW52" s="84" t="s">
        <v>15</v>
      </c>
      <c r="AX52" s="87"/>
      <c r="AY52" s="83" t="s">
        <v>30</v>
      </c>
      <c r="AZ52" s="84" t="s">
        <v>540</v>
      </c>
      <c r="BA52" s="87"/>
      <c r="BB52" s="83" t="s">
        <v>30</v>
      </c>
      <c r="BC52" s="84" t="s">
        <v>540</v>
      </c>
      <c r="BD52" s="87"/>
      <c r="BE52" s="83" t="s">
        <v>307</v>
      </c>
      <c r="BF52" s="84" t="s">
        <v>15</v>
      </c>
      <c r="BG52" s="88"/>
      <c r="BH52" s="83" t="s">
        <v>307</v>
      </c>
      <c r="BI52" s="84" t="s">
        <v>15</v>
      </c>
      <c r="BJ52" s="88" t="s">
        <v>321</v>
      </c>
      <c r="BK52" s="83" t="s">
        <v>30</v>
      </c>
      <c r="BL52" s="84" t="s">
        <v>15</v>
      </c>
      <c r="BM52" s="88"/>
      <c r="BN52" s="83" t="s">
        <v>307</v>
      </c>
      <c r="BO52" s="84" t="s">
        <v>15</v>
      </c>
      <c r="BP52" s="88" t="s">
        <v>321</v>
      </c>
      <c r="BQ52" s="83" t="s">
        <v>30</v>
      </c>
      <c r="BR52" s="84" t="s">
        <v>15</v>
      </c>
      <c r="BS52" s="88" t="s">
        <v>321</v>
      </c>
      <c r="BT52" s="83" t="s">
        <v>30</v>
      </c>
      <c r="BU52" s="84" t="s">
        <v>15</v>
      </c>
      <c r="BV52" s="88" t="s">
        <v>321</v>
      </c>
      <c r="BW52" s="83" t="s">
        <v>30</v>
      </c>
      <c r="BX52" s="84" t="s">
        <v>15</v>
      </c>
      <c r="BY52" s="88"/>
      <c r="BZ52" s="83" t="s">
        <v>30</v>
      </c>
      <c r="CA52" s="84" t="s">
        <v>15</v>
      </c>
      <c r="CB52" s="88"/>
      <c r="CC52" s="83" t="s">
        <v>30</v>
      </c>
      <c r="CD52" s="84" t="s">
        <v>15</v>
      </c>
      <c r="CE52" s="172"/>
      <c r="CF52" s="83" t="s">
        <v>30</v>
      </c>
      <c r="CG52" s="84" t="s">
        <v>540</v>
      </c>
      <c r="CH52" s="172"/>
      <c r="CI52" s="83" t="s">
        <v>30</v>
      </c>
      <c r="CJ52" s="84" t="s">
        <v>540</v>
      </c>
      <c r="CK52" s="172" t="s">
        <v>321</v>
      </c>
      <c r="CL52" s="83" t="s">
        <v>30</v>
      </c>
      <c r="CM52" s="84" t="s">
        <v>15</v>
      </c>
      <c r="CN52" s="172" t="s">
        <v>321</v>
      </c>
      <c r="CO52" s="83" t="s">
        <v>30</v>
      </c>
      <c r="CP52" s="84" t="s">
        <v>15</v>
      </c>
      <c r="CQ52" s="88"/>
      <c r="CR52" s="83" t="s">
        <v>30</v>
      </c>
      <c r="CS52" s="84" t="s">
        <v>15</v>
      </c>
    </row>
    <row r="53" spans="1:97" ht="12" customHeight="1" x14ac:dyDescent="0.2">
      <c r="A53" s="81" t="s">
        <v>237</v>
      </c>
      <c r="B53" s="87" t="s">
        <v>321</v>
      </c>
      <c r="C53" s="83" t="s">
        <v>30</v>
      </c>
      <c r="D53" s="84" t="s">
        <v>15</v>
      </c>
      <c r="E53" s="87" t="s">
        <v>321</v>
      </c>
      <c r="F53" s="83" t="s">
        <v>30</v>
      </c>
      <c r="G53" s="84" t="s">
        <v>15</v>
      </c>
      <c r="H53" s="87" t="s">
        <v>321</v>
      </c>
      <c r="I53" s="83" t="s">
        <v>30</v>
      </c>
      <c r="J53" s="84" t="s">
        <v>15</v>
      </c>
      <c r="K53" s="87" t="s">
        <v>321</v>
      </c>
      <c r="L53" s="83" t="s">
        <v>30</v>
      </c>
      <c r="M53" s="84" t="s">
        <v>15</v>
      </c>
      <c r="N53" s="88" t="s">
        <v>321</v>
      </c>
      <c r="O53" s="83" t="s">
        <v>36</v>
      </c>
      <c r="P53" s="84" t="s">
        <v>15</v>
      </c>
      <c r="Q53" s="88"/>
      <c r="R53" s="83" t="s">
        <v>307</v>
      </c>
      <c r="S53" s="84" t="s">
        <v>15</v>
      </c>
      <c r="T53" s="88"/>
      <c r="U53" s="83" t="s">
        <v>307</v>
      </c>
      <c r="V53" s="84" t="s">
        <v>15</v>
      </c>
      <c r="W53" s="88"/>
      <c r="X53" s="83" t="s">
        <v>307</v>
      </c>
      <c r="Y53" s="84" t="s">
        <v>15</v>
      </c>
      <c r="Z53" s="88"/>
      <c r="AA53" s="83" t="s">
        <v>307</v>
      </c>
      <c r="AB53" s="84" t="s">
        <v>15</v>
      </c>
      <c r="AC53" s="88"/>
      <c r="AD53" s="83" t="s">
        <v>307</v>
      </c>
      <c r="AE53" s="84" t="s">
        <v>15</v>
      </c>
      <c r="AF53" s="88"/>
      <c r="AG53" s="83" t="s">
        <v>307</v>
      </c>
      <c r="AH53" s="84" t="s">
        <v>15</v>
      </c>
      <c r="AI53" s="88"/>
      <c r="AJ53" s="83" t="s">
        <v>307</v>
      </c>
      <c r="AK53" s="84" t="s">
        <v>15</v>
      </c>
      <c r="AL53" s="88"/>
      <c r="AM53" s="83" t="s">
        <v>307</v>
      </c>
      <c r="AN53" s="84" t="s">
        <v>15</v>
      </c>
      <c r="AO53" s="87" t="s">
        <v>321</v>
      </c>
      <c r="AP53" s="83" t="s">
        <v>30</v>
      </c>
      <c r="AQ53" s="84" t="s">
        <v>15</v>
      </c>
      <c r="AR53" s="88"/>
      <c r="AS53" s="83" t="s">
        <v>307</v>
      </c>
      <c r="AT53" s="84" t="s">
        <v>15</v>
      </c>
      <c r="AU53" s="88"/>
      <c r="AV53" s="83" t="s">
        <v>36</v>
      </c>
      <c r="AW53" s="84" t="s">
        <v>15</v>
      </c>
      <c r="AX53" s="87"/>
      <c r="AY53" s="83" t="s">
        <v>30</v>
      </c>
      <c r="AZ53" s="84" t="s">
        <v>540</v>
      </c>
      <c r="BA53" s="87"/>
      <c r="BB53" s="83" t="s">
        <v>30</v>
      </c>
      <c r="BC53" s="84" t="s">
        <v>540</v>
      </c>
      <c r="BD53" s="87"/>
      <c r="BE53" s="83" t="s">
        <v>307</v>
      </c>
      <c r="BF53" s="84" t="s">
        <v>15</v>
      </c>
      <c r="BG53" s="88"/>
      <c r="BH53" s="83" t="s">
        <v>307</v>
      </c>
      <c r="BI53" s="84" t="s">
        <v>15</v>
      </c>
      <c r="BJ53" s="88" t="s">
        <v>321</v>
      </c>
      <c r="BK53" s="83" t="s">
        <v>30</v>
      </c>
      <c r="BL53" s="84" t="s">
        <v>15</v>
      </c>
      <c r="BM53" s="88"/>
      <c r="BN53" s="83" t="s">
        <v>307</v>
      </c>
      <c r="BO53" s="84" t="s">
        <v>15</v>
      </c>
      <c r="BP53" s="88" t="s">
        <v>321</v>
      </c>
      <c r="BQ53" s="83" t="s">
        <v>30</v>
      </c>
      <c r="BR53" s="84" t="s">
        <v>15</v>
      </c>
      <c r="BS53" s="88" t="s">
        <v>321</v>
      </c>
      <c r="BT53" s="83" t="s">
        <v>30</v>
      </c>
      <c r="BU53" s="84" t="s">
        <v>15</v>
      </c>
      <c r="BV53" s="88" t="s">
        <v>321</v>
      </c>
      <c r="BW53" s="83" t="s">
        <v>30</v>
      </c>
      <c r="BX53" s="84" t="s">
        <v>15</v>
      </c>
      <c r="BY53" s="88"/>
      <c r="BZ53" s="83" t="s">
        <v>30</v>
      </c>
      <c r="CA53" s="84" t="s">
        <v>15</v>
      </c>
      <c r="CB53" s="88"/>
      <c r="CC53" s="83" t="s">
        <v>30</v>
      </c>
      <c r="CD53" s="84" t="s">
        <v>15</v>
      </c>
      <c r="CE53" s="172"/>
      <c r="CF53" s="83" t="s">
        <v>30</v>
      </c>
      <c r="CG53" s="84" t="s">
        <v>540</v>
      </c>
      <c r="CH53" s="172"/>
      <c r="CI53" s="83" t="s">
        <v>30</v>
      </c>
      <c r="CJ53" s="84" t="s">
        <v>540</v>
      </c>
      <c r="CK53" s="172" t="s">
        <v>321</v>
      </c>
      <c r="CL53" s="83" t="s">
        <v>30</v>
      </c>
      <c r="CM53" s="84" t="s">
        <v>15</v>
      </c>
      <c r="CN53" s="172" t="s">
        <v>321</v>
      </c>
      <c r="CO53" s="83" t="s">
        <v>30</v>
      </c>
      <c r="CP53" s="84" t="s">
        <v>15</v>
      </c>
      <c r="CQ53" s="88"/>
      <c r="CR53" s="83" t="s">
        <v>30</v>
      </c>
      <c r="CS53" s="84" t="s">
        <v>15</v>
      </c>
    </row>
    <row r="54" spans="1:97" ht="12" customHeight="1" x14ac:dyDescent="0.2">
      <c r="A54" s="81" t="s">
        <v>238</v>
      </c>
      <c r="B54" s="87" t="s">
        <v>321</v>
      </c>
      <c r="C54" s="83" t="s">
        <v>30</v>
      </c>
      <c r="D54" s="84" t="s">
        <v>15</v>
      </c>
      <c r="E54" s="87" t="s">
        <v>321</v>
      </c>
      <c r="F54" s="83" t="s">
        <v>30</v>
      </c>
      <c r="G54" s="84" t="s">
        <v>15</v>
      </c>
      <c r="H54" s="87" t="s">
        <v>321</v>
      </c>
      <c r="I54" s="83" t="s">
        <v>30</v>
      </c>
      <c r="J54" s="84" t="s">
        <v>15</v>
      </c>
      <c r="K54" s="87" t="s">
        <v>321</v>
      </c>
      <c r="L54" s="83" t="s">
        <v>30</v>
      </c>
      <c r="M54" s="84" t="s">
        <v>15</v>
      </c>
      <c r="N54" s="88" t="s">
        <v>321</v>
      </c>
      <c r="O54" s="83" t="s">
        <v>36</v>
      </c>
      <c r="P54" s="84" t="s">
        <v>15</v>
      </c>
      <c r="Q54" s="88"/>
      <c r="R54" s="83" t="s">
        <v>307</v>
      </c>
      <c r="S54" s="84" t="s">
        <v>15</v>
      </c>
      <c r="T54" s="88"/>
      <c r="U54" s="83" t="s">
        <v>307</v>
      </c>
      <c r="V54" s="84" t="s">
        <v>15</v>
      </c>
      <c r="W54" s="88"/>
      <c r="X54" s="83" t="s">
        <v>307</v>
      </c>
      <c r="Y54" s="84" t="s">
        <v>15</v>
      </c>
      <c r="Z54" s="88"/>
      <c r="AA54" s="83" t="s">
        <v>307</v>
      </c>
      <c r="AB54" s="84" t="s">
        <v>15</v>
      </c>
      <c r="AC54" s="88"/>
      <c r="AD54" s="83" t="s">
        <v>307</v>
      </c>
      <c r="AE54" s="84" t="s">
        <v>15</v>
      </c>
      <c r="AF54" s="88"/>
      <c r="AG54" s="83" t="s">
        <v>307</v>
      </c>
      <c r="AH54" s="84" t="s">
        <v>15</v>
      </c>
      <c r="AI54" s="88"/>
      <c r="AJ54" s="83" t="s">
        <v>307</v>
      </c>
      <c r="AK54" s="84" t="s">
        <v>15</v>
      </c>
      <c r="AL54" s="88"/>
      <c r="AM54" s="83" t="s">
        <v>307</v>
      </c>
      <c r="AN54" s="84" t="s">
        <v>15</v>
      </c>
      <c r="AO54" s="87" t="s">
        <v>321</v>
      </c>
      <c r="AP54" s="83" t="s">
        <v>30</v>
      </c>
      <c r="AQ54" s="84" t="s">
        <v>15</v>
      </c>
      <c r="AR54" s="88"/>
      <c r="AS54" s="83" t="s">
        <v>307</v>
      </c>
      <c r="AT54" s="84" t="s">
        <v>15</v>
      </c>
      <c r="AU54" s="88"/>
      <c r="AV54" s="83" t="s">
        <v>36</v>
      </c>
      <c r="AW54" s="84" t="s">
        <v>15</v>
      </c>
      <c r="AX54" s="87"/>
      <c r="AY54" s="83" t="s">
        <v>30</v>
      </c>
      <c r="AZ54" s="84" t="s">
        <v>540</v>
      </c>
      <c r="BA54" s="87"/>
      <c r="BB54" s="83" t="s">
        <v>30</v>
      </c>
      <c r="BC54" s="84" t="s">
        <v>540</v>
      </c>
      <c r="BD54" s="87"/>
      <c r="BE54" s="83" t="s">
        <v>307</v>
      </c>
      <c r="BF54" s="84" t="s">
        <v>15</v>
      </c>
      <c r="BG54" s="88"/>
      <c r="BH54" s="83" t="s">
        <v>307</v>
      </c>
      <c r="BI54" s="84" t="s">
        <v>15</v>
      </c>
      <c r="BJ54" s="88" t="s">
        <v>321</v>
      </c>
      <c r="BK54" s="83" t="s">
        <v>30</v>
      </c>
      <c r="BL54" s="84" t="s">
        <v>15</v>
      </c>
      <c r="BM54" s="88"/>
      <c r="BN54" s="83" t="s">
        <v>307</v>
      </c>
      <c r="BO54" s="84" t="s">
        <v>15</v>
      </c>
      <c r="BP54" s="88" t="s">
        <v>321</v>
      </c>
      <c r="BQ54" s="83" t="s">
        <v>30</v>
      </c>
      <c r="BR54" s="84" t="s">
        <v>15</v>
      </c>
      <c r="BS54" s="88" t="s">
        <v>321</v>
      </c>
      <c r="BT54" s="83" t="s">
        <v>30</v>
      </c>
      <c r="BU54" s="84" t="s">
        <v>15</v>
      </c>
      <c r="BV54" s="88" t="s">
        <v>321</v>
      </c>
      <c r="BW54" s="83" t="s">
        <v>30</v>
      </c>
      <c r="BX54" s="84" t="s">
        <v>15</v>
      </c>
      <c r="BY54" s="88"/>
      <c r="BZ54" s="83" t="s">
        <v>30</v>
      </c>
      <c r="CA54" s="84" t="s">
        <v>15</v>
      </c>
      <c r="CB54" s="88"/>
      <c r="CC54" s="83" t="s">
        <v>30</v>
      </c>
      <c r="CD54" s="84" t="s">
        <v>15</v>
      </c>
      <c r="CE54" s="172"/>
      <c r="CF54" s="83" t="s">
        <v>30</v>
      </c>
      <c r="CG54" s="84" t="s">
        <v>540</v>
      </c>
      <c r="CH54" s="172"/>
      <c r="CI54" s="83" t="s">
        <v>30</v>
      </c>
      <c r="CJ54" s="84" t="s">
        <v>540</v>
      </c>
      <c r="CK54" s="172" t="s">
        <v>321</v>
      </c>
      <c r="CL54" s="83" t="s">
        <v>30</v>
      </c>
      <c r="CM54" s="84" t="s">
        <v>15</v>
      </c>
      <c r="CN54" s="172" t="s">
        <v>321</v>
      </c>
      <c r="CO54" s="83" t="s">
        <v>30</v>
      </c>
      <c r="CP54" s="84" t="s">
        <v>15</v>
      </c>
      <c r="CQ54" s="88"/>
      <c r="CR54" s="83" t="s">
        <v>30</v>
      </c>
      <c r="CS54" s="84" t="s">
        <v>15</v>
      </c>
    </row>
    <row r="55" spans="1:97" ht="12" customHeight="1" x14ac:dyDescent="0.2">
      <c r="A55" s="81" t="s">
        <v>239</v>
      </c>
      <c r="B55" s="87" t="s">
        <v>321</v>
      </c>
      <c r="C55" s="83" t="s">
        <v>30</v>
      </c>
      <c r="D55" s="84" t="s">
        <v>15</v>
      </c>
      <c r="E55" s="87" t="s">
        <v>321</v>
      </c>
      <c r="F55" s="83" t="s">
        <v>30</v>
      </c>
      <c r="G55" s="84" t="s">
        <v>15</v>
      </c>
      <c r="H55" s="87" t="s">
        <v>321</v>
      </c>
      <c r="I55" s="83" t="s">
        <v>30</v>
      </c>
      <c r="J55" s="84" t="s">
        <v>15</v>
      </c>
      <c r="K55" s="87" t="s">
        <v>321</v>
      </c>
      <c r="L55" s="83" t="s">
        <v>30</v>
      </c>
      <c r="M55" s="84" t="s">
        <v>15</v>
      </c>
      <c r="N55" s="88" t="s">
        <v>321</v>
      </c>
      <c r="O55" s="83" t="s">
        <v>36</v>
      </c>
      <c r="P55" s="84" t="s">
        <v>15</v>
      </c>
      <c r="Q55" s="88"/>
      <c r="R55" s="83" t="s">
        <v>307</v>
      </c>
      <c r="S55" s="84" t="s">
        <v>15</v>
      </c>
      <c r="T55" s="88"/>
      <c r="U55" s="83" t="s">
        <v>307</v>
      </c>
      <c r="V55" s="84" t="s">
        <v>15</v>
      </c>
      <c r="W55" s="88"/>
      <c r="X55" s="83" t="s">
        <v>307</v>
      </c>
      <c r="Y55" s="84" t="s">
        <v>15</v>
      </c>
      <c r="Z55" s="88"/>
      <c r="AA55" s="83" t="s">
        <v>307</v>
      </c>
      <c r="AB55" s="84" t="s">
        <v>15</v>
      </c>
      <c r="AC55" s="88"/>
      <c r="AD55" s="83" t="s">
        <v>307</v>
      </c>
      <c r="AE55" s="84" t="s">
        <v>15</v>
      </c>
      <c r="AF55" s="88"/>
      <c r="AG55" s="83" t="s">
        <v>307</v>
      </c>
      <c r="AH55" s="84" t="s">
        <v>15</v>
      </c>
      <c r="AI55" s="88"/>
      <c r="AJ55" s="83" t="s">
        <v>307</v>
      </c>
      <c r="AK55" s="84" t="s">
        <v>15</v>
      </c>
      <c r="AL55" s="88"/>
      <c r="AM55" s="83" t="s">
        <v>307</v>
      </c>
      <c r="AN55" s="84" t="s">
        <v>15</v>
      </c>
      <c r="AO55" s="87" t="s">
        <v>321</v>
      </c>
      <c r="AP55" s="83" t="s">
        <v>30</v>
      </c>
      <c r="AQ55" s="84" t="s">
        <v>15</v>
      </c>
      <c r="AR55" s="88"/>
      <c r="AS55" s="83" t="s">
        <v>307</v>
      </c>
      <c r="AT55" s="84" t="s">
        <v>15</v>
      </c>
      <c r="AU55" s="88"/>
      <c r="AV55" s="83" t="s">
        <v>36</v>
      </c>
      <c r="AW55" s="84" t="s">
        <v>15</v>
      </c>
      <c r="AX55" s="87"/>
      <c r="AY55" s="83" t="s">
        <v>30</v>
      </c>
      <c r="AZ55" s="84" t="s">
        <v>540</v>
      </c>
      <c r="BA55" s="87"/>
      <c r="BB55" s="83" t="s">
        <v>30</v>
      </c>
      <c r="BC55" s="84" t="s">
        <v>540</v>
      </c>
      <c r="BD55" s="87"/>
      <c r="BE55" s="83" t="s">
        <v>307</v>
      </c>
      <c r="BF55" s="84" t="s">
        <v>15</v>
      </c>
      <c r="BG55" s="88"/>
      <c r="BH55" s="83" t="s">
        <v>307</v>
      </c>
      <c r="BI55" s="84" t="s">
        <v>15</v>
      </c>
      <c r="BJ55" s="88" t="s">
        <v>321</v>
      </c>
      <c r="BK55" s="83" t="s">
        <v>30</v>
      </c>
      <c r="BL55" s="84" t="s">
        <v>15</v>
      </c>
      <c r="BM55" s="88"/>
      <c r="BN55" s="83" t="s">
        <v>307</v>
      </c>
      <c r="BO55" s="84" t="s">
        <v>15</v>
      </c>
      <c r="BP55" s="88" t="s">
        <v>321</v>
      </c>
      <c r="BQ55" s="83" t="s">
        <v>30</v>
      </c>
      <c r="BR55" s="84" t="s">
        <v>15</v>
      </c>
      <c r="BS55" s="88" t="s">
        <v>321</v>
      </c>
      <c r="BT55" s="83" t="s">
        <v>30</v>
      </c>
      <c r="BU55" s="84" t="s">
        <v>15</v>
      </c>
      <c r="BV55" s="88" t="s">
        <v>321</v>
      </c>
      <c r="BW55" s="83" t="s">
        <v>30</v>
      </c>
      <c r="BX55" s="84" t="s">
        <v>15</v>
      </c>
      <c r="BY55" s="88"/>
      <c r="BZ55" s="83" t="s">
        <v>30</v>
      </c>
      <c r="CA55" s="84" t="s">
        <v>15</v>
      </c>
      <c r="CB55" s="88"/>
      <c r="CC55" s="83" t="s">
        <v>30</v>
      </c>
      <c r="CD55" s="84" t="s">
        <v>15</v>
      </c>
      <c r="CE55" s="172"/>
      <c r="CF55" s="83" t="s">
        <v>30</v>
      </c>
      <c r="CG55" s="84" t="s">
        <v>540</v>
      </c>
      <c r="CH55" s="172"/>
      <c r="CI55" s="83" t="s">
        <v>30</v>
      </c>
      <c r="CJ55" s="84" t="s">
        <v>540</v>
      </c>
      <c r="CK55" s="172" t="s">
        <v>321</v>
      </c>
      <c r="CL55" s="83" t="s">
        <v>30</v>
      </c>
      <c r="CM55" s="84" t="s">
        <v>15</v>
      </c>
      <c r="CN55" s="172" t="s">
        <v>321</v>
      </c>
      <c r="CO55" s="83" t="s">
        <v>30</v>
      </c>
      <c r="CP55" s="84" t="s">
        <v>15</v>
      </c>
      <c r="CQ55" s="88"/>
      <c r="CR55" s="83" t="s">
        <v>30</v>
      </c>
      <c r="CS55" s="84" t="s">
        <v>15</v>
      </c>
    </row>
    <row r="56" spans="1:97" ht="12" customHeight="1" x14ac:dyDescent="0.2">
      <c r="A56" s="81" t="s">
        <v>240</v>
      </c>
      <c r="B56" s="87" t="s">
        <v>321</v>
      </c>
      <c r="C56" s="83" t="s">
        <v>30</v>
      </c>
      <c r="D56" s="84" t="s">
        <v>15</v>
      </c>
      <c r="E56" s="87" t="s">
        <v>321</v>
      </c>
      <c r="F56" s="83" t="s">
        <v>30</v>
      </c>
      <c r="G56" s="84" t="s">
        <v>15</v>
      </c>
      <c r="H56" s="87" t="s">
        <v>321</v>
      </c>
      <c r="I56" s="83" t="s">
        <v>30</v>
      </c>
      <c r="J56" s="84" t="s">
        <v>15</v>
      </c>
      <c r="K56" s="87" t="s">
        <v>321</v>
      </c>
      <c r="L56" s="83" t="s">
        <v>30</v>
      </c>
      <c r="M56" s="84" t="s">
        <v>15</v>
      </c>
      <c r="N56" s="88" t="s">
        <v>321</v>
      </c>
      <c r="O56" s="83" t="s">
        <v>36</v>
      </c>
      <c r="P56" s="84" t="s">
        <v>15</v>
      </c>
      <c r="Q56" s="88"/>
      <c r="R56" s="83" t="s">
        <v>307</v>
      </c>
      <c r="S56" s="84" t="s">
        <v>15</v>
      </c>
      <c r="T56" s="88"/>
      <c r="U56" s="83" t="s">
        <v>307</v>
      </c>
      <c r="V56" s="84" t="s">
        <v>15</v>
      </c>
      <c r="W56" s="88"/>
      <c r="X56" s="83" t="s">
        <v>307</v>
      </c>
      <c r="Y56" s="84" t="s">
        <v>15</v>
      </c>
      <c r="Z56" s="88"/>
      <c r="AA56" s="83" t="s">
        <v>307</v>
      </c>
      <c r="AB56" s="84" t="s">
        <v>15</v>
      </c>
      <c r="AC56" s="88"/>
      <c r="AD56" s="83" t="s">
        <v>307</v>
      </c>
      <c r="AE56" s="84" t="s">
        <v>15</v>
      </c>
      <c r="AF56" s="88"/>
      <c r="AG56" s="83" t="s">
        <v>307</v>
      </c>
      <c r="AH56" s="84" t="s">
        <v>15</v>
      </c>
      <c r="AI56" s="88"/>
      <c r="AJ56" s="83" t="s">
        <v>307</v>
      </c>
      <c r="AK56" s="84" t="s">
        <v>15</v>
      </c>
      <c r="AL56" s="88"/>
      <c r="AM56" s="83" t="s">
        <v>307</v>
      </c>
      <c r="AN56" s="84" t="s">
        <v>15</v>
      </c>
      <c r="AO56" s="87" t="s">
        <v>321</v>
      </c>
      <c r="AP56" s="83" t="s">
        <v>30</v>
      </c>
      <c r="AQ56" s="84" t="s">
        <v>15</v>
      </c>
      <c r="AR56" s="88"/>
      <c r="AS56" s="83" t="s">
        <v>307</v>
      </c>
      <c r="AT56" s="84" t="s">
        <v>15</v>
      </c>
      <c r="AU56" s="88"/>
      <c r="AV56" s="83" t="s">
        <v>36</v>
      </c>
      <c r="AW56" s="84" t="s">
        <v>15</v>
      </c>
      <c r="AX56" s="87"/>
      <c r="AY56" s="83" t="s">
        <v>30</v>
      </c>
      <c r="AZ56" s="84" t="s">
        <v>540</v>
      </c>
      <c r="BA56" s="87"/>
      <c r="BB56" s="83" t="s">
        <v>30</v>
      </c>
      <c r="BC56" s="84" t="s">
        <v>540</v>
      </c>
      <c r="BD56" s="87"/>
      <c r="BE56" s="83" t="s">
        <v>307</v>
      </c>
      <c r="BF56" s="84" t="s">
        <v>15</v>
      </c>
      <c r="BG56" s="88"/>
      <c r="BH56" s="83" t="s">
        <v>307</v>
      </c>
      <c r="BI56" s="84" t="s">
        <v>15</v>
      </c>
      <c r="BJ56" s="88" t="s">
        <v>321</v>
      </c>
      <c r="BK56" s="83" t="s">
        <v>30</v>
      </c>
      <c r="BL56" s="84" t="s">
        <v>15</v>
      </c>
      <c r="BM56" s="88"/>
      <c r="BN56" s="83" t="s">
        <v>307</v>
      </c>
      <c r="BO56" s="84" t="s">
        <v>15</v>
      </c>
      <c r="BP56" s="88" t="s">
        <v>321</v>
      </c>
      <c r="BQ56" s="83" t="s">
        <v>30</v>
      </c>
      <c r="BR56" s="84" t="s">
        <v>15</v>
      </c>
      <c r="BS56" s="88" t="s">
        <v>321</v>
      </c>
      <c r="BT56" s="83" t="s">
        <v>30</v>
      </c>
      <c r="BU56" s="84" t="s">
        <v>15</v>
      </c>
      <c r="BV56" s="88" t="s">
        <v>321</v>
      </c>
      <c r="BW56" s="83" t="s">
        <v>30</v>
      </c>
      <c r="BX56" s="84" t="s">
        <v>15</v>
      </c>
      <c r="BY56" s="88"/>
      <c r="BZ56" s="83" t="s">
        <v>30</v>
      </c>
      <c r="CA56" s="84" t="s">
        <v>15</v>
      </c>
      <c r="CB56" s="88"/>
      <c r="CC56" s="83" t="s">
        <v>30</v>
      </c>
      <c r="CD56" s="84" t="s">
        <v>15</v>
      </c>
      <c r="CE56" s="172"/>
      <c r="CF56" s="83" t="s">
        <v>30</v>
      </c>
      <c r="CG56" s="84" t="s">
        <v>540</v>
      </c>
      <c r="CH56" s="172"/>
      <c r="CI56" s="83" t="s">
        <v>30</v>
      </c>
      <c r="CJ56" s="84" t="s">
        <v>540</v>
      </c>
      <c r="CK56" s="172" t="s">
        <v>321</v>
      </c>
      <c r="CL56" s="83" t="s">
        <v>30</v>
      </c>
      <c r="CM56" s="84" t="s">
        <v>15</v>
      </c>
      <c r="CN56" s="172" t="s">
        <v>321</v>
      </c>
      <c r="CO56" s="83" t="s">
        <v>30</v>
      </c>
      <c r="CP56" s="84" t="s">
        <v>15</v>
      </c>
      <c r="CQ56" s="88"/>
      <c r="CR56" s="83" t="s">
        <v>30</v>
      </c>
      <c r="CS56" s="84" t="s">
        <v>15</v>
      </c>
    </row>
    <row r="57" spans="1:97" ht="12" customHeight="1" x14ac:dyDescent="0.2">
      <c r="A57" s="81" t="s">
        <v>241</v>
      </c>
      <c r="B57" s="87" t="s">
        <v>321</v>
      </c>
      <c r="C57" s="83" t="s">
        <v>30</v>
      </c>
      <c r="D57" s="84" t="s">
        <v>15</v>
      </c>
      <c r="E57" s="87" t="s">
        <v>321</v>
      </c>
      <c r="F57" s="83" t="s">
        <v>30</v>
      </c>
      <c r="G57" s="84" t="s">
        <v>15</v>
      </c>
      <c r="H57" s="87" t="s">
        <v>321</v>
      </c>
      <c r="I57" s="83" t="s">
        <v>30</v>
      </c>
      <c r="J57" s="84" t="s">
        <v>15</v>
      </c>
      <c r="K57" s="87" t="s">
        <v>321</v>
      </c>
      <c r="L57" s="83" t="s">
        <v>30</v>
      </c>
      <c r="M57" s="84" t="s">
        <v>15</v>
      </c>
      <c r="N57" s="88" t="s">
        <v>321</v>
      </c>
      <c r="O57" s="83" t="s">
        <v>36</v>
      </c>
      <c r="P57" s="84" t="s">
        <v>15</v>
      </c>
      <c r="Q57" s="88"/>
      <c r="R57" s="83" t="s">
        <v>307</v>
      </c>
      <c r="S57" s="84" t="s">
        <v>15</v>
      </c>
      <c r="T57" s="88"/>
      <c r="U57" s="83" t="s">
        <v>307</v>
      </c>
      <c r="V57" s="84" t="s">
        <v>15</v>
      </c>
      <c r="W57" s="88"/>
      <c r="X57" s="83" t="s">
        <v>307</v>
      </c>
      <c r="Y57" s="84" t="s">
        <v>15</v>
      </c>
      <c r="Z57" s="88"/>
      <c r="AA57" s="83" t="s">
        <v>307</v>
      </c>
      <c r="AB57" s="84" t="s">
        <v>15</v>
      </c>
      <c r="AC57" s="88"/>
      <c r="AD57" s="83" t="s">
        <v>307</v>
      </c>
      <c r="AE57" s="84" t="s">
        <v>15</v>
      </c>
      <c r="AF57" s="88"/>
      <c r="AG57" s="83" t="s">
        <v>307</v>
      </c>
      <c r="AH57" s="84" t="s">
        <v>15</v>
      </c>
      <c r="AI57" s="88"/>
      <c r="AJ57" s="83" t="s">
        <v>307</v>
      </c>
      <c r="AK57" s="84" t="s">
        <v>15</v>
      </c>
      <c r="AL57" s="88"/>
      <c r="AM57" s="83" t="s">
        <v>307</v>
      </c>
      <c r="AN57" s="84" t="s">
        <v>15</v>
      </c>
      <c r="AO57" s="87" t="s">
        <v>321</v>
      </c>
      <c r="AP57" s="83" t="s">
        <v>30</v>
      </c>
      <c r="AQ57" s="84" t="s">
        <v>15</v>
      </c>
      <c r="AR57" s="88"/>
      <c r="AS57" s="83" t="s">
        <v>307</v>
      </c>
      <c r="AT57" s="84" t="s">
        <v>15</v>
      </c>
      <c r="AU57" s="88"/>
      <c r="AV57" s="83" t="s">
        <v>36</v>
      </c>
      <c r="AW57" s="84" t="s">
        <v>15</v>
      </c>
      <c r="AX57" s="87"/>
      <c r="AY57" s="83" t="s">
        <v>30</v>
      </c>
      <c r="AZ57" s="84" t="s">
        <v>540</v>
      </c>
      <c r="BA57" s="87"/>
      <c r="BB57" s="83" t="s">
        <v>30</v>
      </c>
      <c r="BC57" s="84" t="s">
        <v>540</v>
      </c>
      <c r="BD57" s="87"/>
      <c r="BE57" s="83" t="s">
        <v>307</v>
      </c>
      <c r="BF57" s="84" t="s">
        <v>15</v>
      </c>
      <c r="BG57" s="88"/>
      <c r="BH57" s="83" t="s">
        <v>307</v>
      </c>
      <c r="BI57" s="84" t="s">
        <v>15</v>
      </c>
      <c r="BJ57" s="88" t="s">
        <v>321</v>
      </c>
      <c r="BK57" s="83" t="s">
        <v>30</v>
      </c>
      <c r="BL57" s="84" t="s">
        <v>15</v>
      </c>
      <c r="BM57" s="88"/>
      <c r="BN57" s="83" t="s">
        <v>307</v>
      </c>
      <c r="BO57" s="84" t="s">
        <v>15</v>
      </c>
      <c r="BP57" s="88" t="s">
        <v>321</v>
      </c>
      <c r="BQ57" s="83" t="s">
        <v>30</v>
      </c>
      <c r="BR57" s="84" t="s">
        <v>15</v>
      </c>
      <c r="BS57" s="88" t="s">
        <v>321</v>
      </c>
      <c r="BT57" s="83" t="s">
        <v>30</v>
      </c>
      <c r="BU57" s="84" t="s">
        <v>15</v>
      </c>
      <c r="BV57" s="88" t="s">
        <v>321</v>
      </c>
      <c r="BW57" s="83" t="s">
        <v>30</v>
      </c>
      <c r="BX57" s="84" t="s">
        <v>15</v>
      </c>
      <c r="BY57" s="88"/>
      <c r="BZ57" s="83" t="s">
        <v>30</v>
      </c>
      <c r="CA57" s="84" t="s">
        <v>15</v>
      </c>
      <c r="CB57" s="88"/>
      <c r="CC57" s="83" t="s">
        <v>30</v>
      </c>
      <c r="CD57" s="84" t="s">
        <v>15</v>
      </c>
      <c r="CE57" s="172"/>
      <c r="CF57" s="83" t="s">
        <v>30</v>
      </c>
      <c r="CG57" s="84" t="s">
        <v>540</v>
      </c>
      <c r="CH57" s="172"/>
      <c r="CI57" s="83" t="s">
        <v>30</v>
      </c>
      <c r="CJ57" s="84" t="s">
        <v>540</v>
      </c>
      <c r="CK57" s="172" t="s">
        <v>321</v>
      </c>
      <c r="CL57" s="83" t="s">
        <v>30</v>
      </c>
      <c r="CM57" s="84" t="s">
        <v>15</v>
      </c>
      <c r="CN57" s="172" t="s">
        <v>321</v>
      </c>
      <c r="CO57" s="83" t="s">
        <v>30</v>
      </c>
      <c r="CP57" s="84" t="s">
        <v>15</v>
      </c>
      <c r="CQ57" s="88"/>
      <c r="CR57" s="83" t="s">
        <v>30</v>
      </c>
      <c r="CS57" s="84" t="s">
        <v>15</v>
      </c>
    </row>
    <row r="58" spans="1:97" ht="12" customHeight="1" x14ac:dyDescent="0.2">
      <c r="A58" s="81" t="s">
        <v>242</v>
      </c>
      <c r="B58" s="87" t="s">
        <v>321</v>
      </c>
      <c r="C58" s="83" t="s">
        <v>30</v>
      </c>
      <c r="D58" s="84" t="s">
        <v>15</v>
      </c>
      <c r="E58" s="87" t="s">
        <v>321</v>
      </c>
      <c r="F58" s="83" t="s">
        <v>30</v>
      </c>
      <c r="G58" s="84" t="s">
        <v>15</v>
      </c>
      <c r="H58" s="87" t="s">
        <v>321</v>
      </c>
      <c r="I58" s="83" t="s">
        <v>30</v>
      </c>
      <c r="J58" s="84" t="s">
        <v>15</v>
      </c>
      <c r="K58" s="87" t="s">
        <v>321</v>
      </c>
      <c r="L58" s="83" t="s">
        <v>30</v>
      </c>
      <c r="M58" s="84" t="s">
        <v>15</v>
      </c>
      <c r="N58" s="88" t="s">
        <v>321</v>
      </c>
      <c r="O58" s="83" t="s">
        <v>36</v>
      </c>
      <c r="P58" s="84" t="s">
        <v>15</v>
      </c>
      <c r="Q58" s="88"/>
      <c r="R58" s="83" t="s">
        <v>307</v>
      </c>
      <c r="S58" s="84" t="s">
        <v>15</v>
      </c>
      <c r="T58" s="88"/>
      <c r="U58" s="83" t="s">
        <v>307</v>
      </c>
      <c r="V58" s="84" t="s">
        <v>15</v>
      </c>
      <c r="W58" s="88"/>
      <c r="X58" s="83" t="s">
        <v>307</v>
      </c>
      <c r="Y58" s="84" t="s">
        <v>15</v>
      </c>
      <c r="Z58" s="88"/>
      <c r="AA58" s="83" t="s">
        <v>307</v>
      </c>
      <c r="AB58" s="84" t="s">
        <v>15</v>
      </c>
      <c r="AC58" s="88"/>
      <c r="AD58" s="83" t="s">
        <v>307</v>
      </c>
      <c r="AE58" s="84" t="s">
        <v>15</v>
      </c>
      <c r="AF58" s="88"/>
      <c r="AG58" s="83" t="s">
        <v>307</v>
      </c>
      <c r="AH58" s="84" t="s">
        <v>15</v>
      </c>
      <c r="AI58" s="88"/>
      <c r="AJ58" s="83" t="s">
        <v>307</v>
      </c>
      <c r="AK58" s="84" t="s">
        <v>15</v>
      </c>
      <c r="AL58" s="88"/>
      <c r="AM58" s="83" t="s">
        <v>307</v>
      </c>
      <c r="AN58" s="84" t="s">
        <v>15</v>
      </c>
      <c r="AO58" s="87" t="s">
        <v>321</v>
      </c>
      <c r="AP58" s="83" t="s">
        <v>30</v>
      </c>
      <c r="AQ58" s="84" t="s">
        <v>15</v>
      </c>
      <c r="AR58" s="88"/>
      <c r="AS58" s="83" t="s">
        <v>307</v>
      </c>
      <c r="AT58" s="84" t="s">
        <v>15</v>
      </c>
      <c r="AU58" s="88"/>
      <c r="AV58" s="83" t="s">
        <v>36</v>
      </c>
      <c r="AW58" s="84" t="s">
        <v>15</v>
      </c>
      <c r="AX58" s="87"/>
      <c r="AY58" s="83" t="s">
        <v>30</v>
      </c>
      <c r="AZ58" s="84" t="s">
        <v>540</v>
      </c>
      <c r="BA58" s="87"/>
      <c r="BB58" s="83" t="s">
        <v>30</v>
      </c>
      <c r="BC58" s="84" t="s">
        <v>540</v>
      </c>
      <c r="BD58" s="87"/>
      <c r="BE58" s="83" t="s">
        <v>307</v>
      </c>
      <c r="BF58" s="84" t="s">
        <v>15</v>
      </c>
      <c r="BG58" s="88"/>
      <c r="BH58" s="83" t="s">
        <v>307</v>
      </c>
      <c r="BI58" s="84" t="s">
        <v>15</v>
      </c>
      <c r="BJ58" s="88" t="s">
        <v>321</v>
      </c>
      <c r="BK58" s="83" t="s">
        <v>30</v>
      </c>
      <c r="BL58" s="84" t="s">
        <v>15</v>
      </c>
      <c r="BM58" s="88"/>
      <c r="BN58" s="83" t="s">
        <v>307</v>
      </c>
      <c r="BO58" s="84" t="s">
        <v>15</v>
      </c>
      <c r="BP58" s="88" t="s">
        <v>321</v>
      </c>
      <c r="BQ58" s="83" t="s">
        <v>30</v>
      </c>
      <c r="BR58" s="84" t="s">
        <v>15</v>
      </c>
      <c r="BS58" s="88" t="s">
        <v>321</v>
      </c>
      <c r="BT58" s="83" t="s">
        <v>30</v>
      </c>
      <c r="BU58" s="84" t="s">
        <v>15</v>
      </c>
      <c r="BV58" s="88" t="s">
        <v>321</v>
      </c>
      <c r="BW58" s="83" t="s">
        <v>30</v>
      </c>
      <c r="BX58" s="84" t="s">
        <v>15</v>
      </c>
      <c r="BY58" s="88"/>
      <c r="BZ58" s="83" t="s">
        <v>30</v>
      </c>
      <c r="CA58" s="84" t="s">
        <v>15</v>
      </c>
      <c r="CB58" s="88"/>
      <c r="CC58" s="83" t="s">
        <v>30</v>
      </c>
      <c r="CD58" s="84" t="s">
        <v>15</v>
      </c>
      <c r="CE58" s="172"/>
      <c r="CF58" s="83" t="s">
        <v>30</v>
      </c>
      <c r="CG58" s="84" t="s">
        <v>540</v>
      </c>
      <c r="CH58" s="172"/>
      <c r="CI58" s="83" t="s">
        <v>30</v>
      </c>
      <c r="CJ58" s="84" t="s">
        <v>540</v>
      </c>
      <c r="CK58" s="172" t="s">
        <v>321</v>
      </c>
      <c r="CL58" s="83" t="s">
        <v>30</v>
      </c>
      <c r="CM58" s="84" t="s">
        <v>15</v>
      </c>
      <c r="CN58" s="172" t="s">
        <v>321</v>
      </c>
      <c r="CO58" s="83" t="s">
        <v>30</v>
      </c>
      <c r="CP58" s="84" t="s">
        <v>15</v>
      </c>
      <c r="CQ58" s="88"/>
      <c r="CR58" s="83" t="s">
        <v>30</v>
      </c>
      <c r="CS58" s="84" t="s">
        <v>15</v>
      </c>
    </row>
    <row r="59" spans="1:97" ht="12" customHeight="1" x14ac:dyDescent="0.2">
      <c r="A59" s="81" t="s">
        <v>243</v>
      </c>
      <c r="B59" s="87" t="s">
        <v>321</v>
      </c>
      <c r="C59" s="83" t="s">
        <v>30</v>
      </c>
      <c r="D59" s="84" t="s">
        <v>15</v>
      </c>
      <c r="E59" s="87" t="s">
        <v>321</v>
      </c>
      <c r="F59" s="83" t="s">
        <v>30</v>
      </c>
      <c r="G59" s="84" t="s">
        <v>15</v>
      </c>
      <c r="H59" s="87" t="s">
        <v>321</v>
      </c>
      <c r="I59" s="83" t="s">
        <v>30</v>
      </c>
      <c r="J59" s="84" t="s">
        <v>15</v>
      </c>
      <c r="K59" s="87" t="s">
        <v>321</v>
      </c>
      <c r="L59" s="83" t="s">
        <v>30</v>
      </c>
      <c r="M59" s="84" t="s">
        <v>15</v>
      </c>
      <c r="N59" s="88" t="s">
        <v>321</v>
      </c>
      <c r="O59" s="83" t="s">
        <v>36</v>
      </c>
      <c r="P59" s="84" t="s">
        <v>15</v>
      </c>
      <c r="Q59" s="88"/>
      <c r="R59" s="83" t="s">
        <v>307</v>
      </c>
      <c r="S59" s="84" t="s">
        <v>15</v>
      </c>
      <c r="T59" s="88"/>
      <c r="U59" s="83" t="s">
        <v>307</v>
      </c>
      <c r="V59" s="84" t="s">
        <v>15</v>
      </c>
      <c r="W59" s="88"/>
      <c r="X59" s="83" t="s">
        <v>307</v>
      </c>
      <c r="Y59" s="84" t="s">
        <v>15</v>
      </c>
      <c r="Z59" s="88"/>
      <c r="AA59" s="83" t="s">
        <v>307</v>
      </c>
      <c r="AB59" s="84" t="s">
        <v>15</v>
      </c>
      <c r="AC59" s="88"/>
      <c r="AD59" s="83" t="s">
        <v>307</v>
      </c>
      <c r="AE59" s="84" t="s">
        <v>15</v>
      </c>
      <c r="AF59" s="88"/>
      <c r="AG59" s="83" t="s">
        <v>307</v>
      </c>
      <c r="AH59" s="84" t="s">
        <v>15</v>
      </c>
      <c r="AI59" s="88"/>
      <c r="AJ59" s="83" t="s">
        <v>307</v>
      </c>
      <c r="AK59" s="84" t="s">
        <v>15</v>
      </c>
      <c r="AL59" s="88"/>
      <c r="AM59" s="83" t="s">
        <v>307</v>
      </c>
      <c r="AN59" s="84" t="s">
        <v>15</v>
      </c>
      <c r="AO59" s="87" t="s">
        <v>321</v>
      </c>
      <c r="AP59" s="83" t="s">
        <v>30</v>
      </c>
      <c r="AQ59" s="84" t="s">
        <v>15</v>
      </c>
      <c r="AR59" s="88"/>
      <c r="AS59" s="83" t="s">
        <v>307</v>
      </c>
      <c r="AT59" s="84" t="s">
        <v>15</v>
      </c>
      <c r="AU59" s="88"/>
      <c r="AV59" s="83" t="s">
        <v>36</v>
      </c>
      <c r="AW59" s="84" t="s">
        <v>15</v>
      </c>
      <c r="AX59" s="87"/>
      <c r="AY59" s="83" t="s">
        <v>30</v>
      </c>
      <c r="AZ59" s="84" t="s">
        <v>540</v>
      </c>
      <c r="BA59" s="87"/>
      <c r="BB59" s="83" t="s">
        <v>30</v>
      </c>
      <c r="BC59" s="84" t="s">
        <v>540</v>
      </c>
      <c r="BD59" s="87"/>
      <c r="BE59" s="83" t="s">
        <v>307</v>
      </c>
      <c r="BF59" s="84" t="s">
        <v>15</v>
      </c>
      <c r="BG59" s="88"/>
      <c r="BH59" s="83" t="s">
        <v>307</v>
      </c>
      <c r="BI59" s="84" t="s">
        <v>15</v>
      </c>
      <c r="BJ59" s="88" t="s">
        <v>321</v>
      </c>
      <c r="BK59" s="83" t="s">
        <v>30</v>
      </c>
      <c r="BL59" s="84" t="s">
        <v>15</v>
      </c>
      <c r="BM59" s="88"/>
      <c r="BN59" s="83" t="s">
        <v>307</v>
      </c>
      <c r="BO59" s="84" t="s">
        <v>15</v>
      </c>
      <c r="BP59" s="88" t="s">
        <v>321</v>
      </c>
      <c r="BQ59" s="83" t="s">
        <v>30</v>
      </c>
      <c r="BR59" s="84" t="s">
        <v>15</v>
      </c>
      <c r="BS59" s="88" t="s">
        <v>321</v>
      </c>
      <c r="BT59" s="83" t="s">
        <v>30</v>
      </c>
      <c r="BU59" s="84" t="s">
        <v>15</v>
      </c>
      <c r="BV59" s="88" t="s">
        <v>321</v>
      </c>
      <c r="BW59" s="83" t="s">
        <v>30</v>
      </c>
      <c r="BX59" s="84" t="s">
        <v>15</v>
      </c>
      <c r="BY59" s="88"/>
      <c r="BZ59" s="83" t="s">
        <v>30</v>
      </c>
      <c r="CA59" s="84" t="s">
        <v>15</v>
      </c>
      <c r="CB59" s="88"/>
      <c r="CC59" s="83" t="s">
        <v>30</v>
      </c>
      <c r="CD59" s="84" t="s">
        <v>15</v>
      </c>
      <c r="CE59" s="172"/>
      <c r="CF59" s="83" t="s">
        <v>30</v>
      </c>
      <c r="CG59" s="84" t="s">
        <v>540</v>
      </c>
      <c r="CH59" s="172"/>
      <c r="CI59" s="83" t="s">
        <v>30</v>
      </c>
      <c r="CJ59" s="84" t="s">
        <v>540</v>
      </c>
      <c r="CK59" s="172" t="s">
        <v>321</v>
      </c>
      <c r="CL59" s="83" t="s">
        <v>30</v>
      </c>
      <c r="CM59" s="84" t="s">
        <v>15</v>
      </c>
      <c r="CN59" s="172" t="s">
        <v>321</v>
      </c>
      <c r="CO59" s="83" t="s">
        <v>30</v>
      </c>
      <c r="CP59" s="84" t="s">
        <v>15</v>
      </c>
      <c r="CQ59" s="88"/>
      <c r="CR59" s="83" t="s">
        <v>30</v>
      </c>
      <c r="CS59" s="84" t="s">
        <v>15</v>
      </c>
    </row>
    <row r="60" spans="1:97" ht="12" customHeight="1" x14ac:dyDescent="0.2">
      <c r="A60" s="81" t="s">
        <v>244</v>
      </c>
      <c r="B60" s="87" t="s">
        <v>321</v>
      </c>
      <c r="C60" s="83" t="s">
        <v>30</v>
      </c>
      <c r="D60" s="84" t="s">
        <v>15</v>
      </c>
      <c r="E60" s="87" t="s">
        <v>321</v>
      </c>
      <c r="F60" s="83" t="s">
        <v>30</v>
      </c>
      <c r="G60" s="84" t="s">
        <v>15</v>
      </c>
      <c r="H60" s="87" t="s">
        <v>321</v>
      </c>
      <c r="I60" s="83" t="s">
        <v>30</v>
      </c>
      <c r="J60" s="84" t="s">
        <v>15</v>
      </c>
      <c r="K60" s="87" t="s">
        <v>321</v>
      </c>
      <c r="L60" s="83" t="s">
        <v>30</v>
      </c>
      <c r="M60" s="84" t="s">
        <v>15</v>
      </c>
      <c r="N60" s="88" t="s">
        <v>321</v>
      </c>
      <c r="O60" s="83" t="s">
        <v>36</v>
      </c>
      <c r="P60" s="84" t="s">
        <v>15</v>
      </c>
      <c r="Q60" s="88"/>
      <c r="R60" s="83" t="s">
        <v>307</v>
      </c>
      <c r="S60" s="84" t="s">
        <v>15</v>
      </c>
      <c r="T60" s="88"/>
      <c r="U60" s="83" t="s">
        <v>307</v>
      </c>
      <c r="V60" s="84" t="s">
        <v>15</v>
      </c>
      <c r="W60" s="88"/>
      <c r="X60" s="83" t="s">
        <v>307</v>
      </c>
      <c r="Y60" s="84" t="s">
        <v>15</v>
      </c>
      <c r="Z60" s="88"/>
      <c r="AA60" s="83" t="s">
        <v>307</v>
      </c>
      <c r="AB60" s="84" t="s">
        <v>15</v>
      </c>
      <c r="AC60" s="88"/>
      <c r="AD60" s="83" t="s">
        <v>307</v>
      </c>
      <c r="AE60" s="84" t="s">
        <v>15</v>
      </c>
      <c r="AF60" s="88"/>
      <c r="AG60" s="83" t="s">
        <v>307</v>
      </c>
      <c r="AH60" s="84" t="s">
        <v>15</v>
      </c>
      <c r="AI60" s="88"/>
      <c r="AJ60" s="83" t="s">
        <v>307</v>
      </c>
      <c r="AK60" s="84" t="s">
        <v>15</v>
      </c>
      <c r="AL60" s="88"/>
      <c r="AM60" s="83" t="s">
        <v>307</v>
      </c>
      <c r="AN60" s="84" t="s">
        <v>15</v>
      </c>
      <c r="AO60" s="87" t="s">
        <v>321</v>
      </c>
      <c r="AP60" s="83" t="s">
        <v>30</v>
      </c>
      <c r="AQ60" s="84" t="s">
        <v>15</v>
      </c>
      <c r="AR60" s="88"/>
      <c r="AS60" s="83" t="s">
        <v>307</v>
      </c>
      <c r="AT60" s="84" t="s">
        <v>15</v>
      </c>
      <c r="AU60" s="88"/>
      <c r="AV60" s="83" t="s">
        <v>36</v>
      </c>
      <c r="AW60" s="84" t="s">
        <v>15</v>
      </c>
      <c r="AX60" s="87"/>
      <c r="AY60" s="83" t="s">
        <v>30</v>
      </c>
      <c r="AZ60" s="84" t="s">
        <v>540</v>
      </c>
      <c r="BA60" s="87"/>
      <c r="BB60" s="83" t="s">
        <v>30</v>
      </c>
      <c r="BC60" s="84" t="s">
        <v>540</v>
      </c>
      <c r="BD60" s="87"/>
      <c r="BE60" s="83" t="s">
        <v>307</v>
      </c>
      <c r="BF60" s="84" t="s">
        <v>15</v>
      </c>
      <c r="BG60" s="88"/>
      <c r="BH60" s="83" t="s">
        <v>307</v>
      </c>
      <c r="BI60" s="84" t="s">
        <v>15</v>
      </c>
      <c r="BJ60" s="88" t="s">
        <v>321</v>
      </c>
      <c r="BK60" s="83" t="s">
        <v>30</v>
      </c>
      <c r="BL60" s="84" t="s">
        <v>15</v>
      </c>
      <c r="BM60" s="88"/>
      <c r="BN60" s="83" t="s">
        <v>307</v>
      </c>
      <c r="BO60" s="84" t="s">
        <v>15</v>
      </c>
      <c r="BP60" s="88" t="s">
        <v>321</v>
      </c>
      <c r="BQ60" s="83" t="s">
        <v>30</v>
      </c>
      <c r="BR60" s="84" t="s">
        <v>15</v>
      </c>
      <c r="BS60" s="88" t="s">
        <v>321</v>
      </c>
      <c r="BT60" s="83" t="s">
        <v>30</v>
      </c>
      <c r="BU60" s="84" t="s">
        <v>15</v>
      </c>
      <c r="BV60" s="88" t="s">
        <v>321</v>
      </c>
      <c r="BW60" s="83" t="s">
        <v>30</v>
      </c>
      <c r="BX60" s="84" t="s">
        <v>15</v>
      </c>
      <c r="BY60" s="88"/>
      <c r="BZ60" s="83" t="s">
        <v>30</v>
      </c>
      <c r="CA60" s="84" t="s">
        <v>15</v>
      </c>
      <c r="CB60" s="88"/>
      <c r="CC60" s="83" t="s">
        <v>30</v>
      </c>
      <c r="CD60" s="84" t="s">
        <v>15</v>
      </c>
      <c r="CE60" s="172"/>
      <c r="CF60" s="83" t="s">
        <v>30</v>
      </c>
      <c r="CG60" s="84" t="s">
        <v>540</v>
      </c>
      <c r="CH60" s="172"/>
      <c r="CI60" s="83" t="s">
        <v>30</v>
      </c>
      <c r="CJ60" s="84" t="s">
        <v>540</v>
      </c>
      <c r="CK60" s="172" t="s">
        <v>321</v>
      </c>
      <c r="CL60" s="83" t="s">
        <v>30</v>
      </c>
      <c r="CM60" s="84" t="s">
        <v>15</v>
      </c>
      <c r="CN60" s="172" t="s">
        <v>321</v>
      </c>
      <c r="CO60" s="83" t="s">
        <v>30</v>
      </c>
      <c r="CP60" s="84" t="s">
        <v>15</v>
      </c>
      <c r="CQ60" s="88"/>
      <c r="CR60" s="83" t="s">
        <v>30</v>
      </c>
      <c r="CS60" s="84" t="s">
        <v>15</v>
      </c>
    </row>
    <row r="61" spans="1:97" ht="12" customHeight="1" x14ac:dyDescent="0.2">
      <c r="A61" s="81" t="s">
        <v>245</v>
      </c>
      <c r="B61" s="87" t="s">
        <v>321</v>
      </c>
      <c r="C61" s="83" t="s">
        <v>30</v>
      </c>
      <c r="D61" s="84" t="s">
        <v>15</v>
      </c>
      <c r="E61" s="87" t="s">
        <v>321</v>
      </c>
      <c r="F61" s="83" t="s">
        <v>30</v>
      </c>
      <c r="G61" s="84" t="s">
        <v>15</v>
      </c>
      <c r="H61" s="87" t="s">
        <v>321</v>
      </c>
      <c r="I61" s="83" t="s">
        <v>30</v>
      </c>
      <c r="J61" s="84" t="s">
        <v>15</v>
      </c>
      <c r="K61" s="87" t="s">
        <v>321</v>
      </c>
      <c r="L61" s="83" t="s">
        <v>30</v>
      </c>
      <c r="M61" s="84" t="s">
        <v>15</v>
      </c>
      <c r="N61" s="88" t="s">
        <v>321</v>
      </c>
      <c r="O61" s="83" t="s">
        <v>36</v>
      </c>
      <c r="P61" s="84" t="s">
        <v>15</v>
      </c>
      <c r="Q61" s="88"/>
      <c r="R61" s="83" t="s">
        <v>307</v>
      </c>
      <c r="S61" s="84" t="s">
        <v>15</v>
      </c>
      <c r="T61" s="88"/>
      <c r="U61" s="83" t="s">
        <v>307</v>
      </c>
      <c r="V61" s="84" t="s">
        <v>15</v>
      </c>
      <c r="W61" s="88"/>
      <c r="X61" s="83" t="s">
        <v>307</v>
      </c>
      <c r="Y61" s="84" t="s">
        <v>15</v>
      </c>
      <c r="Z61" s="88"/>
      <c r="AA61" s="83" t="s">
        <v>307</v>
      </c>
      <c r="AB61" s="84" t="s">
        <v>15</v>
      </c>
      <c r="AC61" s="88"/>
      <c r="AD61" s="83" t="s">
        <v>307</v>
      </c>
      <c r="AE61" s="84" t="s">
        <v>15</v>
      </c>
      <c r="AF61" s="88"/>
      <c r="AG61" s="83" t="s">
        <v>307</v>
      </c>
      <c r="AH61" s="84" t="s">
        <v>15</v>
      </c>
      <c r="AI61" s="88"/>
      <c r="AJ61" s="83" t="s">
        <v>307</v>
      </c>
      <c r="AK61" s="84" t="s">
        <v>15</v>
      </c>
      <c r="AL61" s="88"/>
      <c r="AM61" s="83" t="s">
        <v>307</v>
      </c>
      <c r="AN61" s="84" t="s">
        <v>15</v>
      </c>
      <c r="AO61" s="87" t="s">
        <v>321</v>
      </c>
      <c r="AP61" s="83" t="s">
        <v>30</v>
      </c>
      <c r="AQ61" s="84" t="s">
        <v>15</v>
      </c>
      <c r="AR61" s="88"/>
      <c r="AS61" s="83" t="s">
        <v>307</v>
      </c>
      <c r="AT61" s="84" t="s">
        <v>15</v>
      </c>
      <c r="AU61" s="88"/>
      <c r="AV61" s="83" t="s">
        <v>36</v>
      </c>
      <c r="AW61" s="84" t="s">
        <v>15</v>
      </c>
      <c r="AX61" s="87"/>
      <c r="AY61" s="83" t="s">
        <v>30</v>
      </c>
      <c r="AZ61" s="84" t="s">
        <v>540</v>
      </c>
      <c r="BA61" s="87"/>
      <c r="BB61" s="83" t="s">
        <v>30</v>
      </c>
      <c r="BC61" s="84" t="s">
        <v>540</v>
      </c>
      <c r="BD61" s="87"/>
      <c r="BE61" s="83" t="s">
        <v>307</v>
      </c>
      <c r="BF61" s="84" t="s">
        <v>15</v>
      </c>
      <c r="BG61" s="88"/>
      <c r="BH61" s="83" t="s">
        <v>307</v>
      </c>
      <c r="BI61" s="84" t="s">
        <v>15</v>
      </c>
      <c r="BJ61" s="88" t="s">
        <v>321</v>
      </c>
      <c r="BK61" s="83" t="s">
        <v>30</v>
      </c>
      <c r="BL61" s="84" t="s">
        <v>15</v>
      </c>
      <c r="BM61" s="88"/>
      <c r="BN61" s="83" t="s">
        <v>307</v>
      </c>
      <c r="BO61" s="84" t="s">
        <v>15</v>
      </c>
      <c r="BP61" s="88" t="s">
        <v>321</v>
      </c>
      <c r="BQ61" s="83" t="s">
        <v>30</v>
      </c>
      <c r="BR61" s="84" t="s">
        <v>15</v>
      </c>
      <c r="BS61" s="88" t="s">
        <v>321</v>
      </c>
      <c r="BT61" s="83" t="s">
        <v>30</v>
      </c>
      <c r="BU61" s="84" t="s">
        <v>15</v>
      </c>
      <c r="BV61" s="88" t="s">
        <v>321</v>
      </c>
      <c r="BW61" s="83" t="s">
        <v>30</v>
      </c>
      <c r="BX61" s="84" t="s">
        <v>15</v>
      </c>
      <c r="BY61" s="88"/>
      <c r="BZ61" s="83" t="s">
        <v>30</v>
      </c>
      <c r="CA61" s="84" t="s">
        <v>15</v>
      </c>
      <c r="CB61" s="88"/>
      <c r="CC61" s="83" t="s">
        <v>30</v>
      </c>
      <c r="CD61" s="84" t="s">
        <v>15</v>
      </c>
      <c r="CE61" s="172"/>
      <c r="CF61" s="83" t="s">
        <v>30</v>
      </c>
      <c r="CG61" s="84" t="s">
        <v>540</v>
      </c>
      <c r="CH61" s="172"/>
      <c r="CI61" s="83" t="s">
        <v>30</v>
      </c>
      <c r="CJ61" s="84" t="s">
        <v>540</v>
      </c>
      <c r="CK61" s="172" t="s">
        <v>321</v>
      </c>
      <c r="CL61" s="83" t="s">
        <v>30</v>
      </c>
      <c r="CM61" s="84" t="s">
        <v>15</v>
      </c>
      <c r="CN61" s="172" t="s">
        <v>321</v>
      </c>
      <c r="CO61" s="83" t="s">
        <v>30</v>
      </c>
      <c r="CP61" s="84" t="s">
        <v>15</v>
      </c>
      <c r="CQ61" s="88"/>
      <c r="CR61" s="83" t="s">
        <v>30</v>
      </c>
      <c r="CS61" s="84" t="s">
        <v>15</v>
      </c>
    </row>
    <row r="62" spans="1:97" ht="12" customHeight="1" x14ac:dyDescent="0.2">
      <c r="A62" s="81" t="s">
        <v>246</v>
      </c>
      <c r="B62" s="87" t="s">
        <v>321</v>
      </c>
      <c r="C62" s="83" t="s">
        <v>30</v>
      </c>
      <c r="D62" s="84" t="s">
        <v>15</v>
      </c>
      <c r="E62" s="87" t="s">
        <v>321</v>
      </c>
      <c r="F62" s="83" t="s">
        <v>30</v>
      </c>
      <c r="G62" s="84" t="s">
        <v>15</v>
      </c>
      <c r="H62" s="87" t="s">
        <v>321</v>
      </c>
      <c r="I62" s="83" t="s">
        <v>30</v>
      </c>
      <c r="J62" s="84" t="s">
        <v>15</v>
      </c>
      <c r="K62" s="87" t="s">
        <v>321</v>
      </c>
      <c r="L62" s="83" t="s">
        <v>30</v>
      </c>
      <c r="M62" s="84" t="s">
        <v>15</v>
      </c>
      <c r="N62" s="88" t="s">
        <v>321</v>
      </c>
      <c r="O62" s="83" t="s">
        <v>36</v>
      </c>
      <c r="P62" s="84" t="s">
        <v>15</v>
      </c>
      <c r="Q62" s="88"/>
      <c r="R62" s="83" t="s">
        <v>307</v>
      </c>
      <c r="S62" s="84" t="s">
        <v>15</v>
      </c>
      <c r="T62" s="88"/>
      <c r="U62" s="83" t="s">
        <v>307</v>
      </c>
      <c r="V62" s="84" t="s">
        <v>15</v>
      </c>
      <c r="W62" s="88"/>
      <c r="X62" s="83" t="s">
        <v>307</v>
      </c>
      <c r="Y62" s="84" t="s">
        <v>15</v>
      </c>
      <c r="Z62" s="88"/>
      <c r="AA62" s="83" t="s">
        <v>307</v>
      </c>
      <c r="AB62" s="84" t="s">
        <v>15</v>
      </c>
      <c r="AC62" s="88"/>
      <c r="AD62" s="83" t="s">
        <v>307</v>
      </c>
      <c r="AE62" s="84" t="s">
        <v>15</v>
      </c>
      <c r="AF62" s="88"/>
      <c r="AG62" s="83" t="s">
        <v>307</v>
      </c>
      <c r="AH62" s="84" t="s">
        <v>15</v>
      </c>
      <c r="AI62" s="88"/>
      <c r="AJ62" s="83" t="s">
        <v>307</v>
      </c>
      <c r="AK62" s="84" t="s">
        <v>15</v>
      </c>
      <c r="AL62" s="88"/>
      <c r="AM62" s="83" t="s">
        <v>307</v>
      </c>
      <c r="AN62" s="84" t="s">
        <v>15</v>
      </c>
      <c r="AO62" s="87" t="s">
        <v>321</v>
      </c>
      <c r="AP62" s="83" t="s">
        <v>30</v>
      </c>
      <c r="AQ62" s="84" t="s">
        <v>15</v>
      </c>
      <c r="AR62" s="88"/>
      <c r="AS62" s="83" t="s">
        <v>307</v>
      </c>
      <c r="AT62" s="84" t="s">
        <v>15</v>
      </c>
      <c r="AU62" s="88"/>
      <c r="AV62" s="83" t="s">
        <v>36</v>
      </c>
      <c r="AW62" s="84" t="s">
        <v>15</v>
      </c>
      <c r="AX62" s="87"/>
      <c r="AY62" s="83" t="s">
        <v>30</v>
      </c>
      <c r="AZ62" s="84" t="s">
        <v>540</v>
      </c>
      <c r="BA62" s="87"/>
      <c r="BB62" s="83" t="s">
        <v>30</v>
      </c>
      <c r="BC62" s="84" t="s">
        <v>540</v>
      </c>
      <c r="BD62" s="87"/>
      <c r="BE62" s="83" t="s">
        <v>307</v>
      </c>
      <c r="BF62" s="84" t="s">
        <v>15</v>
      </c>
      <c r="BG62" s="88"/>
      <c r="BH62" s="83" t="s">
        <v>307</v>
      </c>
      <c r="BI62" s="84" t="s">
        <v>15</v>
      </c>
      <c r="BJ62" s="88" t="s">
        <v>321</v>
      </c>
      <c r="BK62" s="83" t="s">
        <v>30</v>
      </c>
      <c r="BL62" s="84" t="s">
        <v>15</v>
      </c>
      <c r="BM62" s="88"/>
      <c r="BN62" s="83" t="s">
        <v>307</v>
      </c>
      <c r="BO62" s="84" t="s">
        <v>15</v>
      </c>
      <c r="BP62" s="88" t="s">
        <v>321</v>
      </c>
      <c r="BQ62" s="83" t="s">
        <v>30</v>
      </c>
      <c r="BR62" s="84" t="s">
        <v>15</v>
      </c>
      <c r="BS62" s="88" t="s">
        <v>321</v>
      </c>
      <c r="BT62" s="83" t="s">
        <v>30</v>
      </c>
      <c r="BU62" s="84" t="s">
        <v>15</v>
      </c>
      <c r="BV62" s="88" t="s">
        <v>321</v>
      </c>
      <c r="BW62" s="83" t="s">
        <v>30</v>
      </c>
      <c r="BX62" s="84" t="s">
        <v>15</v>
      </c>
      <c r="BY62" s="88"/>
      <c r="BZ62" s="83" t="s">
        <v>30</v>
      </c>
      <c r="CA62" s="84" t="s">
        <v>15</v>
      </c>
      <c r="CB62" s="88"/>
      <c r="CC62" s="83" t="s">
        <v>30</v>
      </c>
      <c r="CD62" s="84" t="s">
        <v>15</v>
      </c>
      <c r="CE62" s="172"/>
      <c r="CF62" s="83" t="s">
        <v>30</v>
      </c>
      <c r="CG62" s="84" t="s">
        <v>540</v>
      </c>
      <c r="CH62" s="172"/>
      <c r="CI62" s="83" t="s">
        <v>30</v>
      </c>
      <c r="CJ62" s="84" t="s">
        <v>540</v>
      </c>
      <c r="CK62" s="172" t="s">
        <v>321</v>
      </c>
      <c r="CL62" s="83" t="s">
        <v>30</v>
      </c>
      <c r="CM62" s="84" t="s">
        <v>15</v>
      </c>
      <c r="CN62" s="172" t="s">
        <v>321</v>
      </c>
      <c r="CO62" s="83" t="s">
        <v>30</v>
      </c>
      <c r="CP62" s="84" t="s">
        <v>15</v>
      </c>
      <c r="CQ62" s="88"/>
      <c r="CR62" s="83" t="s">
        <v>30</v>
      </c>
      <c r="CS62" s="84" t="s">
        <v>15</v>
      </c>
    </row>
    <row r="63" spans="1:97" ht="12" customHeight="1" x14ac:dyDescent="0.2">
      <c r="A63" s="81" t="s">
        <v>247</v>
      </c>
      <c r="B63" s="87" t="s">
        <v>321</v>
      </c>
      <c r="C63" s="83" t="s">
        <v>30</v>
      </c>
      <c r="D63" s="84" t="s">
        <v>15</v>
      </c>
      <c r="E63" s="87" t="s">
        <v>321</v>
      </c>
      <c r="F63" s="83" t="s">
        <v>30</v>
      </c>
      <c r="G63" s="84" t="s">
        <v>15</v>
      </c>
      <c r="H63" s="87" t="s">
        <v>321</v>
      </c>
      <c r="I63" s="83" t="s">
        <v>30</v>
      </c>
      <c r="J63" s="84" t="s">
        <v>15</v>
      </c>
      <c r="K63" s="87" t="s">
        <v>321</v>
      </c>
      <c r="L63" s="83" t="s">
        <v>30</v>
      </c>
      <c r="M63" s="84" t="s">
        <v>15</v>
      </c>
      <c r="N63" s="88" t="s">
        <v>321</v>
      </c>
      <c r="O63" s="83" t="s">
        <v>36</v>
      </c>
      <c r="P63" s="84" t="s">
        <v>15</v>
      </c>
      <c r="Q63" s="88"/>
      <c r="R63" s="83" t="s">
        <v>307</v>
      </c>
      <c r="S63" s="84" t="s">
        <v>15</v>
      </c>
      <c r="T63" s="88"/>
      <c r="U63" s="83" t="s">
        <v>307</v>
      </c>
      <c r="V63" s="84" t="s">
        <v>15</v>
      </c>
      <c r="W63" s="88"/>
      <c r="X63" s="83" t="s">
        <v>307</v>
      </c>
      <c r="Y63" s="84" t="s">
        <v>15</v>
      </c>
      <c r="Z63" s="88"/>
      <c r="AA63" s="83" t="s">
        <v>307</v>
      </c>
      <c r="AB63" s="84" t="s">
        <v>15</v>
      </c>
      <c r="AC63" s="88"/>
      <c r="AD63" s="83" t="s">
        <v>307</v>
      </c>
      <c r="AE63" s="84" t="s">
        <v>15</v>
      </c>
      <c r="AF63" s="88"/>
      <c r="AG63" s="83" t="s">
        <v>307</v>
      </c>
      <c r="AH63" s="84" t="s">
        <v>15</v>
      </c>
      <c r="AI63" s="88"/>
      <c r="AJ63" s="83" t="s">
        <v>307</v>
      </c>
      <c r="AK63" s="84" t="s">
        <v>15</v>
      </c>
      <c r="AL63" s="88"/>
      <c r="AM63" s="83" t="s">
        <v>307</v>
      </c>
      <c r="AN63" s="84" t="s">
        <v>15</v>
      </c>
      <c r="AO63" s="87" t="s">
        <v>321</v>
      </c>
      <c r="AP63" s="83" t="s">
        <v>30</v>
      </c>
      <c r="AQ63" s="84" t="s">
        <v>15</v>
      </c>
      <c r="AR63" s="88"/>
      <c r="AS63" s="83" t="s">
        <v>307</v>
      </c>
      <c r="AT63" s="84" t="s">
        <v>15</v>
      </c>
      <c r="AU63" s="88"/>
      <c r="AV63" s="83" t="s">
        <v>36</v>
      </c>
      <c r="AW63" s="84" t="s">
        <v>15</v>
      </c>
      <c r="AX63" s="87"/>
      <c r="AY63" s="83" t="s">
        <v>30</v>
      </c>
      <c r="AZ63" s="84" t="s">
        <v>540</v>
      </c>
      <c r="BA63" s="87"/>
      <c r="BB63" s="83" t="s">
        <v>30</v>
      </c>
      <c r="BC63" s="84" t="s">
        <v>540</v>
      </c>
      <c r="BD63" s="87"/>
      <c r="BE63" s="83" t="s">
        <v>307</v>
      </c>
      <c r="BF63" s="84" t="s">
        <v>15</v>
      </c>
      <c r="BG63" s="88"/>
      <c r="BH63" s="83" t="s">
        <v>307</v>
      </c>
      <c r="BI63" s="84" t="s">
        <v>15</v>
      </c>
      <c r="BJ63" s="88" t="s">
        <v>321</v>
      </c>
      <c r="BK63" s="83" t="s">
        <v>30</v>
      </c>
      <c r="BL63" s="84" t="s">
        <v>15</v>
      </c>
      <c r="BM63" s="88"/>
      <c r="BN63" s="83" t="s">
        <v>307</v>
      </c>
      <c r="BO63" s="84" t="s">
        <v>15</v>
      </c>
      <c r="BP63" s="88" t="s">
        <v>321</v>
      </c>
      <c r="BQ63" s="83" t="s">
        <v>30</v>
      </c>
      <c r="BR63" s="84" t="s">
        <v>15</v>
      </c>
      <c r="BS63" s="88" t="s">
        <v>321</v>
      </c>
      <c r="BT63" s="83" t="s">
        <v>30</v>
      </c>
      <c r="BU63" s="84" t="s">
        <v>15</v>
      </c>
      <c r="BV63" s="88" t="s">
        <v>321</v>
      </c>
      <c r="BW63" s="83" t="s">
        <v>30</v>
      </c>
      <c r="BX63" s="84" t="s">
        <v>15</v>
      </c>
      <c r="BY63" s="88"/>
      <c r="BZ63" s="83" t="s">
        <v>30</v>
      </c>
      <c r="CA63" s="84" t="s">
        <v>15</v>
      </c>
      <c r="CB63" s="88"/>
      <c r="CC63" s="83" t="s">
        <v>30</v>
      </c>
      <c r="CD63" s="84" t="s">
        <v>15</v>
      </c>
      <c r="CE63" s="172"/>
      <c r="CF63" s="83" t="s">
        <v>30</v>
      </c>
      <c r="CG63" s="84" t="s">
        <v>540</v>
      </c>
      <c r="CH63" s="172"/>
      <c r="CI63" s="83" t="s">
        <v>30</v>
      </c>
      <c r="CJ63" s="84" t="s">
        <v>540</v>
      </c>
      <c r="CK63" s="172" t="s">
        <v>321</v>
      </c>
      <c r="CL63" s="83" t="s">
        <v>30</v>
      </c>
      <c r="CM63" s="84" t="s">
        <v>15</v>
      </c>
      <c r="CN63" s="172" t="s">
        <v>321</v>
      </c>
      <c r="CO63" s="83" t="s">
        <v>30</v>
      </c>
      <c r="CP63" s="84" t="s">
        <v>15</v>
      </c>
      <c r="CQ63" s="88"/>
      <c r="CR63" s="83" t="s">
        <v>30</v>
      </c>
      <c r="CS63" s="84" t="s">
        <v>15</v>
      </c>
    </row>
    <row r="64" spans="1:97" ht="12" customHeight="1" x14ac:dyDescent="0.2">
      <c r="A64" s="81" t="s">
        <v>248</v>
      </c>
      <c r="B64" s="87" t="s">
        <v>321</v>
      </c>
      <c r="C64" s="83" t="s">
        <v>30</v>
      </c>
      <c r="D64" s="84" t="s">
        <v>15</v>
      </c>
      <c r="E64" s="87" t="s">
        <v>321</v>
      </c>
      <c r="F64" s="83" t="s">
        <v>30</v>
      </c>
      <c r="G64" s="84" t="s">
        <v>15</v>
      </c>
      <c r="H64" s="87" t="s">
        <v>321</v>
      </c>
      <c r="I64" s="83" t="s">
        <v>30</v>
      </c>
      <c r="J64" s="84" t="s">
        <v>15</v>
      </c>
      <c r="K64" s="87" t="s">
        <v>321</v>
      </c>
      <c r="L64" s="83" t="s">
        <v>30</v>
      </c>
      <c r="M64" s="84" t="s">
        <v>15</v>
      </c>
      <c r="N64" s="88" t="s">
        <v>321</v>
      </c>
      <c r="O64" s="83" t="s">
        <v>36</v>
      </c>
      <c r="P64" s="84" t="s">
        <v>15</v>
      </c>
      <c r="Q64" s="88"/>
      <c r="R64" s="83" t="s">
        <v>307</v>
      </c>
      <c r="S64" s="84" t="s">
        <v>15</v>
      </c>
      <c r="T64" s="88"/>
      <c r="U64" s="83" t="s">
        <v>307</v>
      </c>
      <c r="V64" s="84" t="s">
        <v>15</v>
      </c>
      <c r="W64" s="88"/>
      <c r="X64" s="83" t="s">
        <v>307</v>
      </c>
      <c r="Y64" s="84" t="s">
        <v>15</v>
      </c>
      <c r="Z64" s="88"/>
      <c r="AA64" s="83" t="s">
        <v>307</v>
      </c>
      <c r="AB64" s="84" t="s">
        <v>15</v>
      </c>
      <c r="AC64" s="88"/>
      <c r="AD64" s="83" t="s">
        <v>307</v>
      </c>
      <c r="AE64" s="84" t="s">
        <v>15</v>
      </c>
      <c r="AF64" s="88"/>
      <c r="AG64" s="83" t="s">
        <v>307</v>
      </c>
      <c r="AH64" s="84" t="s">
        <v>15</v>
      </c>
      <c r="AI64" s="88"/>
      <c r="AJ64" s="83" t="s">
        <v>307</v>
      </c>
      <c r="AK64" s="84" t="s">
        <v>15</v>
      </c>
      <c r="AL64" s="88"/>
      <c r="AM64" s="83" t="s">
        <v>307</v>
      </c>
      <c r="AN64" s="84" t="s">
        <v>15</v>
      </c>
      <c r="AO64" s="87" t="s">
        <v>321</v>
      </c>
      <c r="AP64" s="83" t="s">
        <v>30</v>
      </c>
      <c r="AQ64" s="84" t="s">
        <v>15</v>
      </c>
      <c r="AR64" s="88"/>
      <c r="AS64" s="83" t="s">
        <v>307</v>
      </c>
      <c r="AT64" s="84" t="s">
        <v>15</v>
      </c>
      <c r="AU64" s="88"/>
      <c r="AV64" s="83" t="s">
        <v>36</v>
      </c>
      <c r="AW64" s="84" t="s">
        <v>15</v>
      </c>
      <c r="AX64" s="87"/>
      <c r="AY64" s="83" t="s">
        <v>30</v>
      </c>
      <c r="AZ64" s="84" t="s">
        <v>540</v>
      </c>
      <c r="BA64" s="87"/>
      <c r="BB64" s="83" t="s">
        <v>30</v>
      </c>
      <c r="BC64" s="84" t="s">
        <v>540</v>
      </c>
      <c r="BD64" s="87"/>
      <c r="BE64" s="83" t="s">
        <v>307</v>
      </c>
      <c r="BF64" s="84" t="s">
        <v>15</v>
      </c>
      <c r="BG64" s="88"/>
      <c r="BH64" s="83" t="s">
        <v>307</v>
      </c>
      <c r="BI64" s="84" t="s">
        <v>15</v>
      </c>
      <c r="BJ64" s="88" t="s">
        <v>321</v>
      </c>
      <c r="BK64" s="83" t="s">
        <v>30</v>
      </c>
      <c r="BL64" s="84" t="s">
        <v>15</v>
      </c>
      <c r="BM64" s="88"/>
      <c r="BN64" s="83" t="s">
        <v>307</v>
      </c>
      <c r="BO64" s="84" t="s">
        <v>15</v>
      </c>
      <c r="BP64" s="88" t="s">
        <v>321</v>
      </c>
      <c r="BQ64" s="83" t="s">
        <v>30</v>
      </c>
      <c r="BR64" s="84" t="s">
        <v>15</v>
      </c>
      <c r="BS64" s="88" t="s">
        <v>321</v>
      </c>
      <c r="BT64" s="83" t="s">
        <v>30</v>
      </c>
      <c r="BU64" s="84" t="s">
        <v>15</v>
      </c>
      <c r="BV64" s="88" t="s">
        <v>321</v>
      </c>
      <c r="BW64" s="83" t="s">
        <v>30</v>
      </c>
      <c r="BX64" s="84" t="s">
        <v>15</v>
      </c>
      <c r="BY64" s="88"/>
      <c r="BZ64" s="83" t="s">
        <v>30</v>
      </c>
      <c r="CA64" s="84" t="s">
        <v>15</v>
      </c>
      <c r="CB64" s="88"/>
      <c r="CC64" s="83" t="s">
        <v>30</v>
      </c>
      <c r="CD64" s="84" t="s">
        <v>15</v>
      </c>
      <c r="CE64" s="172"/>
      <c r="CF64" s="83" t="s">
        <v>30</v>
      </c>
      <c r="CG64" s="84" t="s">
        <v>540</v>
      </c>
      <c r="CH64" s="172"/>
      <c r="CI64" s="83" t="s">
        <v>30</v>
      </c>
      <c r="CJ64" s="84" t="s">
        <v>540</v>
      </c>
      <c r="CK64" s="172" t="s">
        <v>321</v>
      </c>
      <c r="CL64" s="83" t="s">
        <v>30</v>
      </c>
      <c r="CM64" s="84" t="s">
        <v>15</v>
      </c>
      <c r="CN64" s="172" t="s">
        <v>321</v>
      </c>
      <c r="CO64" s="83" t="s">
        <v>30</v>
      </c>
      <c r="CP64" s="84" t="s">
        <v>15</v>
      </c>
      <c r="CQ64" s="88"/>
      <c r="CR64" s="83" t="s">
        <v>30</v>
      </c>
      <c r="CS64" s="84" t="s">
        <v>15</v>
      </c>
    </row>
    <row r="65" spans="1:97" ht="12" customHeight="1" x14ac:dyDescent="0.2">
      <c r="A65" s="81" t="s">
        <v>249</v>
      </c>
      <c r="B65" s="87" t="s">
        <v>321</v>
      </c>
      <c r="C65" s="83" t="s">
        <v>30</v>
      </c>
      <c r="D65" s="84" t="s">
        <v>15</v>
      </c>
      <c r="E65" s="87" t="s">
        <v>321</v>
      </c>
      <c r="F65" s="83" t="s">
        <v>30</v>
      </c>
      <c r="G65" s="84" t="s">
        <v>15</v>
      </c>
      <c r="H65" s="87" t="s">
        <v>321</v>
      </c>
      <c r="I65" s="83" t="s">
        <v>30</v>
      </c>
      <c r="J65" s="84" t="s">
        <v>15</v>
      </c>
      <c r="K65" s="87" t="s">
        <v>321</v>
      </c>
      <c r="L65" s="83" t="s">
        <v>30</v>
      </c>
      <c r="M65" s="84" t="s">
        <v>15</v>
      </c>
      <c r="N65" s="88" t="s">
        <v>321</v>
      </c>
      <c r="O65" s="83" t="s">
        <v>36</v>
      </c>
      <c r="P65" s="84" t="s">
        <v>15</v>
      </c>
      <c r="Q65" s="88"/>
      <c r="R65" s="83" t="s">
        <v>307</v>
      </c>
      <c r="S65" s="84" t="s">
        <v>15</v>
      </c>
      <c r="T65" s="88"/>
      <c r="U65" s="83" t="s">
        <v>307</v>
      </c>
      <c r="V65" s="84" t="s">
        <v>15</v>
      </c>
      <c r="W65" s="88"/>
      <c r="X65" s="83" t="s">
        <v>307</v>
      </c>
      <c r="Y65" s="84" t="s">
        <v>15</v>
      </c>
      <c r="Z65" s="88"/>
      <c r="AA65" s="83" t="s">
        <v>307</v>
      </c>
      <c r="AB65" s="84" t="s">
        <v>15</v>
      </c>
      <c r="AC65" s="88"/>
      <c r="AD65" s="83" t="s">
        <v>307</v>
      </c>
      <c r="AE65" s="84" t="s">
        <v>15</v>
      </c>
      <c r="AF65" s="88"/>
      <c r="AG65" s="83" t="s">
        <v>307</v>
      </c>
      <c r="AH65" s="84" t="s">
        <v>15</v>
      </c>
      <c r="AI65" s="88"/>
      <c r="AJ65" s="83" t="s">
        <v>307</v>
      </c>
      <c r="AK65" s="84" t="s">
        <v>15</v>
      </c>
      <c r="AL65" s="88"/>
      <c r="AM65" s="83" t="s">
        <v>307</v>
      </c>
      <c r="AN65" s="84" t="s">
        <v>15</v>
      </c>
      <c r="AO65" s="87" t="s">
        <v>321</v>
      </c>
      <c r="AP65" s="83" t="s">
        <v>30</v>
      </c>
      <c r="AQ65" s="84" t="s">
        <v>15</v>
      </c>
      <c r="AR65" s="88"/>
      <c r="AS65" s="83" t="s">
        <v>307</v>
      </c>
      <c r="AT65" s="84" t="s">
        <v>15</v>
      </c>
      <c r="AU65" s="88"/>
      <c r="AV65" s="83" t="s">
        <v>36</v>
      </c>
      <c r="AW65" s="84" t="s">
        <v>15</v>
      </c>
      <c r="AX65" s="87"/>
      <c r="AY65" s="83" t="s">
        <v>30</v>
      </c>
      <c r="AZ65" s="84" t="s">
        <v>540</v>
      </c>
      <c r="BA65" s="87"/>
      <c r="BB65" s="83" t="s">
        <v>30</v>
      </c>
      <c r="BC65" s="84" t="s">
        <v>540</v>
      </c>
      <c r="BD65" s="87"/>
      <c r="BE65" s="83" t="s">
        <v>307</v>
      </c>
      <c r="BF65" s="84" t="s">
        <v>15</v>
      </c>
      <c r="BG65" s="88"/>
      <c r="BH65" s="83" t="s">
        <v>307</v>
      </c>
      <c r="BI65" s="84" t="s">
        <v>15</v>
      </c>
      <c r="BJ65" s="88" t="s">
        <v>321</v>
      </c>
      <c r="BK65" s="83" t="s">
        <v>30</v>
      </c>
      <c r="BL65" s="84" t="s">
        <v>15</v>
      </c>
      <c r="BM65" s="88"/>
      <c r="BN65" s="83" t="s">
        <v>307</v>
      </c>
      <c r="BO65" s="84" t="s">
        <v>15</v>
      </c>
      <c r="BP65" s="88" t="s">
        <v>321</v>
      </c>
      <c r="BQ65" s="83" t="s">
        <v>30</v>
      </c>
      <c r="BR65" s="84" t="s">
        <v>15</v>
      </c>
      <c r="BS65" s="88" t="s">
        <v>321</v>
      </c>
      <c r="BT65" s="83" t="s">
        <v>30</v>
      </c>
      <c r="BU65" s="84" t="s">
        <v>15</v>
      </c>
      <c r="BV65" s="88" t="s">
        <v>321</v>
      </c>
      <c r="BW65" s="83" t="s">
        <v>30</v>
      </c>
      <c r="BX65" s="84" t="s">
        <v>15</v>
      </c>
      <c r="BY65" s="88"/>
      <c r="BZ65" s="83" t="s">
        <v>30</v>
      </c>
      <c r="CA65" s="84" t="s">
        <v>15</v>
      </c>
      <c r="CB65" s="88"/>
      <c r="CC65" s="83" t="s">
        <v>30</v>
      </c>
      <c r="CD65" s="84" t="s">
        <v>15</v>
      </c>
      <c r="CE65" s="172"/>
      <c r="CF65" s="83" t="s">
        <v>30</v>
      </c>
      <c r="CG65" s="84" t="s">
        <v>540</v>
      </c>
      <c r="CH65" s="172"/>
      <c r="CI65" s="83" t="s">
        <v>30</v>
      </c>
      <c r="CJ65" s="84" t="s">
        <v>540</v>
      </c>
      <c r="CK65" s="172" t="s">
        <v>321</v>
      </c>
      <c r="CL65" s="83" t="s">
        <v>30</v>
      </c>
      <c r="CM65" s="84" t="s">
        <v>15</v>
      </c>
      <c r="CN65" s="172" t="s">
        <v>321</v>
      </c>
      <c r="CO65" s="83" t="s">
        <v>30</v>
      </c>
      <c r="CP65" s="84" t="s">
        <v>15</v>
      </c>
      <c r="CQ65" s="88"/>
      <c r="CR65" s="83" t="s">
        <v>30</v>
      </c>
      <c r="CS65" s="84" t="s">
        <v>15</v>
      </c>
    </row>
    <row r="66" spans="1:97" ht="12" customHeight="1" x14ac:dyDescent="0.2">
      <c r="A66" s="81" t="s">
        <v>250</v>
      </c>
      <c r="B66" s="87" t="s">
        <v>321</v>
      </c>
      <c r="C66" s="83" t="s">
        <v>30</v>
      </c>
      <c r="D66" s="84" t="s">
        <v>15</v>
      </c>
      <c r="E66" s="87" t="s">
        <v>321</v>
      </c>
      <c r="F66" s="83" t="s">
        <v>30</v>
      </c>
      <c r="G66" s="84" t="s">
        <v>15</v>
      </c>
      <c r="H66" s="87" t="s">
        <v>321</v>
      </c>
      <c r="I66" s="83" t="s">
        <v>30</v>
      </c>
      <c r="J66" s="84" t="s">
        <v>15</v>
      </c>
      <c r="K66" s="87" t="s">
        <v>321</v>
      </c>
      <c r="L66" s="83" t="s">
        <v>30</v>
      </c>
      <c r="M66" s="84" t="s">
        <v>15</v>
      </c>
      <c r="N66" s="88" t="s">
        <v>321</v>
      </c>
      <c r="O66" s="83" t="s">
        <v>36</v>
      </c>
      <c r="P66" s="84" t="s">
        <v>15</v>
      </c>
      <c r="Q66" s="88"/>
      <c r="R66" s="83" t="s">
        <v>307</v>
      </c>
      <c r="S66" s="84" t="s">
        <v>15</v>
      </c>
      <c r="T66" s="88"/>
      <c r="U66" s="83" t="s">
        <v>307</v>
      </c>
      <c r="V66" s="84" t="s">
        <v>15</v>
      </c>
      <c r="W66" s="88"/>
      <c r="X66" s="83" t="s">
        <v>307</v>
      </c>
      <c r="Y66" s="84" t="s">
        <v>15</v>
      </c>
      <c r="Z66" s="88"/>
      <c r="AA66" s="83" t="s">
        <v>307</v>
      </c>
      <c r="AB66" s="84" t="s">
        <v>15</v>
      </c>
      <c r="AC66" s="88"/>
      <c r="AD66" s="83" t="s">
        <v>307</v>
      </c>
      <c r="AE66" s="84" t="s">
        <v>15</v>
      </c>
      <c r="AF66" s="88"/>
      <c r="AG66" s="83" t="s">
        <v>307</v>
      </c>
      <c r="AH66" s="84" t="s">
        <v>15</v>
      </c>
      <c r="AI66" s="88"/>
      <c r="AJ66" s="83" t="s">
        <v>307</v>
      </c>
      <c r="AK66" s="84" t="s">
        <v>15</v>
      </c>
      <c r="AL66" s="88"/>
      <c r="AM66" s="83" t="s">
        <v>307</v>
      </c>
      <c r="AN66" s="84" t="s">
        <v>15</v>
      </c>
      <c r="AO66" s="87" t="s">
        <v>321</v>
      </c>
      <c r="AP66" s="83" t="s">
        <v>30</v>
      </c>
      <c r="AQ66" s="84" t="s">
        <v>15</v>
      </c>
      <c r="AR66" s="88"/>
      <c r="AS66" s="83" t="s">
        <v>307</v>
      </c>
      <c r="AT66" s="84" t="s">
        <v>15</v>
      </c>
      <c r="AU66" s="88"/>
      <c r="AV66" s="83" t="s">
        <v>36</v>
      </c>
      <c r="AW66" s="84" t="s">
        <v>15</v>
      </c>
      <c r="AX66" s="87"/>
      <c r="AY66" s="83" t="s">
        <v>30</v>
      </c>
      <c r="AZ66" s="84" t="s">
        <v>540</v>
      </c>
      <c r="BA66" s="87"/>
      <c r="BB66" s="83" t="s">
        <v>30</v>
      </c>
      <c r="BC66" s="84" t="s">
        <v>540</v>
      </c>
      <c r="BD66" s="87"/>
      <c r="BE66" s="83" t="s">
        <v>307</v>
      </c>
      <c r="BF66" s="84" t="s">
        <v>15</v>
      </c>
      <c r="BG66" s="88"/>
      <c r="BH66" s="83" t="s">
        <v>307</v>
      </c>
      <c r="BI66" s="84" t="s">
        <v>15</v>
      </c>
      <c r="BJ66" s="88" t="s">
        <v>321</v>
      </c>
      <c r="BK66" s="83" t="s">
        <v>30</v>
      </c>
      <c r="BL66" s="84" t="s">
        <v>15</v>
      </c>
      <c r="BM66" s="88"/>
      <c r="BN66" s="83" t="s">
        <v>307</v>
      </c>
      <c r="BO66" s="84" t="s">
        <v>15</v>
      </c>
      <c r="BP66" s="88" t="s">
        <v>321</v>
      </c>
      <c r="BQ66" s="83" t="s">
        <v>30</v>
      </c>
      <c r="BR66" s="84" t="s">
        <v>15</v>
      </c>
      <c r="BS66" s="88" t="s">
        <v>321</v>
      </c>
      <c r="BT66" s="83" t="s">
        <v>30</v>
      </c>
      <c r="BU66" s="84" t="s">
        <v>15</v>
      </c>
      <c r="BV66" s="88" t="s">
        <v>321</v>
      </c>
      <c r="BW66" s="83" t="s">
        <v>30</v>
      </c>
      <c r="BX66" s="84" t="s">
        <v>15</v>
      </c>
      <c r="BY66" s="88"/>
      <c r="BZ66" s="83" t="s">
        <v>30</v>
      </c>
      <c r="CA66" s="84" t="s">
        <v>15</v>
      </c>
      <c r="CB66" s="88"/>
      <c r="CC66" s="83" t="s">
        <v>30</v>
      </c>
      <c r="CD66" s="84" t="s">
        <v>15</v>
      </c>
      <c r="CE66" s="172"/>
      <c r="CF66" s="83" t="s">
        <v>30</v>
      </c>
      <c r="CG66" s="84" t="s">
        <v>540</v>
      </c>
      <c r="CH66" s="172"/>
      <c r="CI66" s="83" t="s">
        <v>30</v>
      </c>
      <c r="CJ66" s="84" t="s">
        <v>540</v>
      </c>
      <c r="CK66" s="172" t="s">
        <v>321</v>
      </c>
      <c r="CL66" s="83" t="s">
        <v>30</v>
      </c>
      <c r="CM66" s="84" t="s">
        <v>15</v>
      </c>
      <c r="CN66" s="172" t="s">
        <v>321</v>
      </c>
      <c r="CO66" s="83" t="s">
        <v>30</v>
      </c>
      <c r="CP66" s="84" t="s">
        <v>15</v>
      </c>
      <c r="CQ66" s="88"/>
      <c r="CR66" s="83" t="s">
        <v>30</v>
      </c>
      <c r="CS66" s="84" t="s">
        <v>15</v>
      </c>
    </row>
    <row r="67" spans="1:97" ht="12" customHeight="1" x14ac:dyDescent="0.2">
      <c r="A67" s="81" t="s">
        <v>251</v>
      </c>
      <c r="B67" s="87" t="s">
        <v>321</v>
      </c>
      <c r="C67" s="83" t="s">
        <v>30</v>
      </c>
      <c r="D67" s="84" t="s">
        <v>15</v>
      </c>
      <c r="E67" s="87" t="s">
        <v>321</v>
      </c>
      <c r="F67" s="83" t="s">
        <v>30</v>
      </c>
      <c r="G67" s="84" t="s">
        <v>15</v>
      </c>
      <c r="H67" s="87" t="s">
        <v>321</v>
      </c>
      <c r="I67" s="83" t="s">
        <v>30</v>
      </c>
      <c r="J67" s="84" t="s">
        <v>15</v>
      </c>
      <c r="K67" s="87" t="s">
        <v>321</v>
      </c>
      <c r="L67" s="83" t="s">
        <v>30</v>
      </c>
      <c r="M67" s="84" t="s">
        <v>15</v>
      </c>
      <c r="N67" s="88" t="s">
        <v>321</v>
      </c>
      <c r="O67" s="83" t="s">
        <v>36</v>
      </c>
      <c r="P67" s="84" t="s">
        <v>15</v>
      </c>
      <c r="Q67" s="88"/>
      <c r="R67" s="83" t="s">
        <v>307</v>
      </c>
      <c r="S67" s="84" t="s">
        <v>15</v>
      </c>
      <c r="T67" s="88"/>
      <c r="U67" s="83" t="s">
        <v>307</v>
      </c>
      <c r="V67" s="84" t="s">
        <v>15</v>
      </c>
      <c r="W67" s="88"/>
      <c r="X67" s="83" t="s">
        <v>307</v>
      </c>
      <c r="Y67" s="84" t="s">
        <v>15</v>
      </c>
      <c r="Z67" s="88"/>
      <c r="AA67" s="83" t="s">
        <v>307</v>
      </c>
      <c r="AB67" s="84" t="s">
        <v>15</v>
      </c>
      <c r="AC67" s="88"/>
      <c r="AD67" s="83" t="s">
        <v>307</v>
      </c>
      <c r="AE67" s="84" t="s">
        <v>15</v>
      </c>
      <c r="AF67" s="88"/>
      <c r="AG67" s="83" t="s">
        <v>307</v>
      </c>
      <c r="AH67" s="84" t="s">
        <v>15</v>
      </c>
      <c r="AI67" s="88"/>
      <c r="AJ67" s="83" t="s">
        <v>307</v>
      </c>
      <c r="AK67" s="84" t="s">
        <v>15</v>
      </c>
      <c r="AL67" s="88"/>
      <c r="AM67" s="83" t="s">
        <v>307</v>
      </c>
      <c r="AN67" s="84" t="s">
        <v>15</v>
      </c>
      <c r="AO67" s="87" t="s">
        <v>321</v>
      </c>
      <c r="AP67" s="83" t="s">
        <v>30</v>
      </c>
      <c r="AQ67" s="84" t="s">
        <v>15</v>
      </c>
      <c r="AR67" s="88"/>
      <c r="AS67" s="83" t="s">
        <v>307</v>
      </c>
      <c r="AT67" s="84" t="s">
        <v>15</v>
      </c>
      <c r="AU67" s="88"/>
      <c r="AV67" s="83" t="s">
        <v>36</v>
      </c>
      <c r="AW67" s="84" t="s">
        <v>15</v>
      </c>
      <c r="AX67" s="87"/>
      <c r="AY67" s="83" t="s">
        <v>30</v>
      </c>
      <c r="AZ67" s="84" t="s">
        <v>540</v>
      </c>
      <c r="BA67" s="87"/>
      <c r="BB67" s="83" t="s">
        <v>30</v>
      </c>
      <c r="BC67" s="84" t="s">
        <v>540</v>
      </c>
      <c r="BD67" s="87"/>
      <c r="BE67" s="83" t="s">
        <v>307</v>
      </c>
      <c r="BF67" s="84" t="s">
        <v>15</v>
      </c>
      <c r="BG67" s="88"/>
      <c r="BH67" s="83" t="s">
        <v>307</v>
      </c>
      <c r="BI67" s="84" t="s">
        <v>15</v>
      </c>
      <c r="BJ67" s="88" t="s">
        <v>321</v>
      </c>
      <c r="BK67" s="83" t="s">
        <v>30</v>
      </c>
      <c r="BL67" s="84" t="s">
        <v>15</v>
      </c>
      <c r="BM67" s="88"/>
      <c r="BN67" s="83" t="s">
        <v>307</v>
      </c>
      <c r="BO67" s="84" t="s">
        <v>15</v>
      </c>
      <c r="BP67" s="88" t="s">
        <v>321</v>
      </c>
      <c r="BQ67" s="83" t="s">
        <v>30</v>
      </c>
      <c r="BR67" s="84" t="s">
        <v>15</v>
      </c>
      <c r="BS67" s="88" t="s">
        <v>321</v>
      </c>
      <c r="BT67" s="83" t="s">
        <v>30</v>
      </c>
      <c r="BU67" s="84" t="s">
        <v>15</v>
      </c>
      <c r="BV67" s="88" t="s">
        <v>321</v>
      </c>
      <c r="BW67" s="83" t="s">
        <v>30</v>
      </c>
      <c r="BX67" s="84" t="s">
        <v>15</v>
      </c>
      <c r="BY67" s="88"/>
      <c r="BZ67" s="83" t="s">
        <v>30</v>
      </c>
      <c r="CA67" s="84" t="s">
        <v>15</v>
      </c>
      <c r="CB67" s="88"/>
      <c r="CC67" s="83" t="s">
        <v>30</v>
      </c>
      <c r="CD67" s="84" t="s">
        <v>15</v>
      </c>
      <c r="CE67" s="172"/>
      <c r="CF67" s="83" t="s">
        <v>30</v>
      </c>
      <c r="CG67" s="84" t="s">
        <v>540</v>
      </c>
      <c r="CH67" s="172"/>
      <c r="CI67" s="83" t="s">
        <v>30</v>
      </c>
      <c r="CJ67" s="84" t="s">
        <v>540</v>
      </c>
      <c r="CK67" s="172" t="s">
        <v>321</v>
      </c>
      <c r="CL67" s="83" t="s">
        <v>30</v>
      </c>
      <c r="CM67" s="84" t="s">
        <v>15</v>
      </c>
      <c r="CN67" s="172" t="s">
        <v>321</v>
      </c>
      <c r="CO67" s="83" t="s">
        <v>30</v>
      </c>
      <c r="CP67" s="84" t="s">
        <v>15</v>
      </c>
      <c r="CQ67" s="88"/>
      <c r="CR67" s="83" t="s">
        <v>30</v>
      </c>
      <c r="CS67" s="84" t="s">
        <v>15</v>
      </c>
    </row>
    <row r="68" spans="1:97" ht="12" customHeight="1" x14ac:dyDescent="0.2">
      <c r="A68" s="81" t="s">
        <v>252</v>
      </c>
      <c r="B68" s="87" t="s">
        <v>321</v>
      </c>
      <c r="C68" s="83" t="s">
        <v>30</v>
      </c>
      <c r="D68" s="84" t="s">
        <v>15</v>
      </c>
      <c r="E68" s="87" t="s">
        <v>321</v>
      </c>
      <c r="F68" s="83" t="s">
        <v>30</v>
      </c>
      <c r="G68" s="84" t="s">
        <v>15</v>
      </c>
      <c r="H68" s="87" t="s">
        <v>321</v>
      </c>
      <c r="I68" s="83" t="s">
        <v>30</v>
      </c>
      <c r="J68" s="84" t="s">
        <v>15</v>
      </c>
      <c r="K68" s="87" t="s">
        <v>321</v>
      </c>
      <c r="L68" s="83" t="s">
        <v>30</v>
      </c>
      <c r="M68" s="84" t="s">
        <v>15</v>
      </c>
      <c r="N68" s="88" t="s">
        <v>321</v>
      </c>
      <c r="O68" s="83" t="s">
        <v>36</v>
      </c>
      <c r="P68" s="84" t="s">
        <v>15</v>
      </c>
      <c r="Q68" s="88"/>
      <c r="R68" s="83" t="s">
        <v>307</v>
      </c>
      <c r="S68" s="84" t="s">
        <v>15</v>
      </c>
      <c r="T68" s="88"/>
      <c r="U68" s="83" t="s">
        <v>307</v>
      </c>
      <c r="V68" s="84" t="s">
        <v>15</v>
      </c>
      <c r="W68" s="88"/>
      <c r="X68" s="83" t="s">
        <v>307</v>
      </c>
      <c r="Y68" s="84" t="s">
        <v>15</v>
      </c>
      <c r="Z68" s="88"/>
      <c r="AA68" s="83" t="s">
        <v>307</v>
      </c>
      <c r="AB68" s="84" t="s">
        <v>15</v>
      </c>
      <c r="AC68" s="88"/>
      <c r="AD68" s="83" t="s">
        <v>307</v>
      </c>
      <c r="AE68" s="84" t="s">
        <v>15</v>
      </c>
      <c r="AF68" s="88"/>
      <c r="AG68" s="83" t="s">
        <v>307</v>
      </c>
      <c r="AH68" s="84" t="s">
        <v>15</v>
      </c>
      <c r="AI68" s="88"/>
      <c r="AJ68" s="83" t="s">
        <v>307</v>
      </c>
      <c r="AK68" s="84" t="s">
        <v>15</v>
      </c>
      <c r="AL68" s="88"/>
      <c r="AM68" s="83" t="s">
        <v>307</v>
      </c>
      <c r="AN68" s="84" t="s">
        <v>15</v>
      </c>
      <c r="AO68" s="87" t="s">
        <v>321</v>
      </c>
      <c r="AP68" s="83" t="s">
        <v>30</v>
      </c>
      <c r="AQ68" s="84" t="s">
        <v>15</v>
      </c>
      <c r="AR68" s="88"/>
      <c r="AS68" s="83" t="s">
        <v>307</v>
      </c>
      <c r="AT68" s="84" t="s">
        <v>15</v>
      </c>
      <c r="AU68" s="88"/>
      <c r="AV68" s="83" t="s">
        <v>36</v>
      </c>
      <c r="AW68" s="84" t="s">
        <v>15</v>
      </c>
      <c r="AX68" s="87"/>
      <c r="AY68" s="83" t="s">
        <v>30</v>
      </c>
      <c r="AZ68" s="84" t="s">
        <v>540</v>
      </c>
      <c r="BA68" s="87"/>
      <c r="BB68" s="83" t="s">
        <v>30</v>
      </c>
      <c r="BC68" s="84" t="s">
        <v>540</v>
      </c>
      <c r="BD68" s="87"/>
      <c r="BE68" s="83" t="s">
        <v>307</v>
      </c>
      <c r="BF68" s="84" t="s">
        <v>15</v>
      </c>
      <c r="BG68" s="88"/>
      <c r="BH68" s="83" t="s">
        <v>307</v>
      </c>
      <c r="BI68" s="84" t="s">
        <v>15</v>
      </c>
      <c r="BJ68" s="88" t="s">
        <v>321</v>
      </c>
      <c r="BK68" s="83" t="s">
        <v>30</v>
      </c>
      <c r="BL68" s="84" t="s">
        <v>15</v>
      </c>
      <c r="BM68" s="88"/>
      <c r="BN68" s="83" t="s">
        <v>307</v>
      </c>
      <c r="BO68" s="84" t="s">
        <v>15</v>
      </c>
      <c r="BP68" s="88" t="s">
        <v>321</v>
      </c>
      <c r="BQ68" s="83" t="s">
        <v>30</v>
      </c>
      <c r="BR68" s="84" t="s">
        <v>15</v>
      </c>
      <c r="BS68" s="88" t="s">
        <v>321</v>
      </c>
      <c r="BT68" s="83" t="s">
        <v>30</v>
      </c>
      <c r="BU68" s="84" t="s">
        <v>15</v>
      </c>
      <c r="BV68" s="88" t="s">
        <v>321</v>
      </c>
      <c r="BW68" s="83" t="s">
        <v>30</v>
      </c>
      <c r="BX68" s="84" t="s">
        <v>15</v>
      </c>
      <c r="BY68" s="88"/>
      <c r="BZ68" s="83" t="s">
        <v>30</v>
      </c>
      <c r="CA68" s="84" t="s">
        <v>15</v>
      </c>
      <c r="CB68" s="88"/>
      <c r="CC68" s="83" t="s">
        <v>30</v>
      </c>
      <c r="CD68" s="84" t="s">
        <v>15</v>
      </c>
      <c r="CE68" s="172"/>
      <c r="CF68" s="83" t="s">
        <v>30</v>
      </c>
      <c r="CG68" s="84" t="s">
        <v>540</v>
      </c>
      <c r="CH68" s="172"/>
      <c r="CI68" s="83" t="s">
        <v>30</v>
      </c>
      <c r="CJ68" s="84" t="s">
        <v>540</v>
      </c>
      <c r="CK68" s="172" t="s">
        <v>321</v>
      </c>
      <c r="CL68" s="83" t="s">
        <v>30</v>
      </c>
      <c r="CM68" s="84" t="s">
        <v>15</v>
      </c>
      <c r="CN68" s="172" t="s">
        <v>321</v>
      </c>
      <c r="CO68" s="83" t="s">
        <v>30</v>
      </c>
      <c r="CP68" s="84" t="s">
        <v>15</v>
      </c>
      <c r="CQ68" s="88"/>
      <c r="CR68" s="83" t="s">
        <v>30</v>
      </c>
      <c r="CS68" s="84" t="s">
        <v>15</v>
      </c>
    </row>
    <row r="69" spans="1:97" ht="12" customHeight="1" x14ac:dyDescent="0.2">
      <c r="A69" s="81" t="s">
        <v>253</v>
      </c>
      <c r="B69" s="87" t="s">
        <v>321</v>
      </c>
      <c r="C69" s="83" t="s">
        <v>30</v>
      </c>
      <c r="D69" s="84" t="s">
        <v>15</v>
      </c>
      <c r="E69" s="87" t="s">
        <v>321</v>
      </c>
      <c r="F69" s="83" t="s">
        <v>30</v>
      </c>
      <c r="G69" s="84" t="s">
        <v>15</v>
      </c>
      <c r="H69" s="87" t="s">
        <v>321</v>
      </c>
      <c r="I69" s="83" t="s">
        <v>30</v>
      </c>
      <c r="J69" s="84" t="s">
        <v>15</v>
      </c>
      <c r="K69" s="87" t="s">
        <v>321</v>
      </c>
      <c r="L69" s="83" t="s">
        <v>30</v>
      </c>
      <c r="M69" s="84" t="s">
        <v>15</v>
      </c>
      <c r="N69" s="88" t="s">
        <v>321</v>
      </c>
      <c r="O69" s="83" t="s">
        <v>36</v>
      </c>
      <c r="P69" s="84" t="s">
        <v>15</v>
      </c>
      <c r="Q69" s="88"/>
      <c r="R69" s="83" t="s">
        <v>307</v>
      </c>
      <c r="S69" s="84" t="s">
        <v>15</v>
      </c>
      <c r="T69" s="88"/>
      <c r="U69" s="83" t="s">
        <v>307</v>
      </c>
      <c r="V69" s="84" t="s">
        <v>15</v>
      </c>
      <c r="W69" s="88"/>
      <c r="X69" s="83" t="s">
        <v>307</v>
      </c>
      <c r="Y69" s="84" t="s">
        <v>15</v>
      </c>
      <c r="Z69" s="88"/>
      <c r="AA69" s="83" t="s">
        <v>307</v>
      </c>
      <c r="AB69" s="84" t="s">
        <v>15</v>
      </c>
      <c r="AC69" s="88"/>
      <c r="AD69" s="83" t="s">
        <v>307</v>
      </c>
      <c r="AE69" s="84" t="s">
        <v>15</v>
      </c>
      <c r="AF69" s="88"/>
      <c r="AG69" s="83" t="s">
        <v>307</v>
      </c>
      <c r="AH69" s="84" t="s">
        <v>15</v>
      </c>
      <c r="AI69" s="88"/>
      <c r="AJ69" s="83" t="s">
        <v>307</v>
      </c>
      <c r="AK69" s="84" t="s">
        <v>15</v>
      </c>
      <c r="AL69" s="88"/>
      <c r="AM69" s="83" t="s">
        <v>307</v>
      </c>
      <c r="AN69" s="84" t="s">
        <v>15</v>
      </c>
      <c r="AO69" s="87" t="s">
        <v>321</v>
      </c>
      <c r="AP69" s="83" t="s">
        <v>30</v>
      </c>
      <c r="AQ69" s="84" t="s">
        <v>15</v>
      </c>
      <c r="AR69" s="88"/>
      <c r="AS69" s="83" t="s">
        <v>307</v>
      </c>
      <c r="AT69" s="84" t="s">
        <v>15</v>
      </c>
      <c r="AU69" s="88"/>
      <c r="AV69" s="83" t="s">
        <v>36</v>
      </c>
      <c r="AW69" s="84" t="s">
        <v>15</v>
      </c>
      <c r="AX69" s="87"/>
      <c r="AY69" s="83" t="s">
        <v>30</v>
      </c>
      <c r="AZ69" s="84" t="s">
        <v>540</v>
      </c>
      <c r="BA69" s="87"/>
      <c r="BB69" s="83" t="s">
        <v>30</v>
      </c>
      <c r="BC69" s="84" t="s">
        <v>540</v>
      </c>
      <c r="BD69" s="87"/>
      <c r="BE69" s="83" t="s">
        <v>307</v>
      </c>
      <c r="BF69" s="84" t="s">
        <v>15</v>
      </c>
      <c r="BG69" s="88"/>
      <c r="BH69" s="83" t="s">
        <v>307</v>
      </c>
      <c r="BI69" s="84" t="s">
        <v>15</v>
      </c>
      <c r="BJ69" s="88" t="s">
        <v>321</v>
      </c>
      <c r="BK69" s="83" t="s">
        <v>30</v>
      </c>
      <c r="BL69" s="84" t="s">
        <v>15</v>
      </c>
      <c r="BM69" s="88"/>
      <c r="BN69" s="83" t="s">
        <v>307</v>
      </c>
      <c r="BO69" s="84" t="s">
        <v>15</v>
      </c>
      <c r="BP69" s="88" t="s">
        <v>321</v>
      </c>
      <c r="BQ69" s="83" t="s">
        <v>30</v>
      </c>
      <c r="BR69" s="84" t="s">
        <v>15</v>
      </c>
      <c r="BS69" s="88" t="s">
        <v>321</v>
      </c>
      <c r="BT69" s="83" t="s">
        <v>30</v>
      </c>
      <c r="BU69" s="84" t="s">
        <v>15</v>
      </c>
      <c r="BV69" s="88" t="s">
        <v>321</v>
      </c>
      <c r="BW69" s="83" t="s">
        <v>30</v>
      </c>
      <c r="BX69" s="84" t="s">
        <v>15</v>
      </c>
      <c r="BY69" s="88"/>
      <c r="BZ69" s="83" t="s">
        <v>30</v>
      </c>
      <c r="CA69" s="84" t="s">
        <v>15</v>
      </c>
      <c r="CB69" s="88"/>
      <c r="CC69" s="83" t="s">
        <v>30</v>
      </c>
      <c r="CD69" s="84" t="s">
        <v>15</v>
      </c>
      <c r="CE69" s="172"/>
      <c r="CF69" s="83" t="s">
        <v>30</v>
      </c>
      <c r="CG69" s="84" t="s">
        <v>540</v>
      </c>
      <c r="CH69" s="172"/>
      <c r="CI69" s="83" t="s">
        <v>30</v>
      </c>
      <c r="CJ69" s="84" t="s">
        <v>540</v>
      </c>
      <c r="CK69" s="172" t="s">
        <v>321</v>
      </c>
      <c r="CL69" s="83" t="s">
        <v>30</v>
      </c>
      <c r="CM69" s="84" t="s">
        <v>15</v>
      </c>
      <c r="CN69" s="172" t="s">
        <v>321</v>
      </c>
      <c r="CO69" s="83" t="s">
        <v>30</v>
      </c>
      <c r="CP69" s="84" t="s">
        <v>15</v>
      </c>
      <c r="CQ69" s="88"/>
      <c r="CR69" s="83" t="s">
        <v>30</v>
      </c>
      <c r="CS69" s="84" t="s">
        <v>15</v>
      </c>
    </row>
    <row r="70" spans="1:97" ht="12" customHeight="1" x14ac:dyDescent="0.2">
      <c r="A70" s="81" t="s">
        <v>254</v>
      </c>
      <c r="B70" s="87" t="s">
        <v>321</v>
      </c>
      <c r="C70" s="83" t="s">
        <v>30</v>
      </c>
      <c r="D70" s="84" t="s">
        <v>15</v>
      </c>
      <c r="E70" s="87" t="s">
        <v>321</v>
      </c>
      <c r="F70" s="83" t="s">
        <v>30</v>
      </c>
      <c r="G70" s="84" t="s">
        <v>15</v>
      </c>
      <c r="H70" s="87" t="s">
        <v>321</v>
      </c>
      <c r="I70" s="83" t="s">
        <v>30</v>
      </c>
      <c r="J70" s="84" t="s">
        <v>15</v>
      </c>
      <c r="K70" s="87" t="s">
        <v>321</v>
      </c>
      <c r="L70" s="83" t="s">
        <v>30</v>
      </c>
      <c r="M70" s="84" t="s">
        <v>15</v>
      </c>
      <c r="N70" s="88" t="s">
        <v>321</v>
      </c>
      <c r="O70" s="83" t="s">
        <v>36</v>
      </c>
      <c r="P70" s="84" t="s">
        <v>15</v>
      </c>
      <c r="Q70" s="88"/>
      <c r="R70" s="83" t="s">
        <v>307</v>
      </c>
      <c r="S70" s="84" t="s">
        <v>15</v>
      </c>
      <c r="T70" s="88"/>
      <c r="U70" s="83" t="s">
        <v>307</v>
      </c>
      <c r="V70" s="84" t="s">
        <v>15</v>
      </c>
      <c r="W70" s="88"/>
      <c r="X70" s="83" t="s">
        <v>307</v>
      </c>
      <c r="Y70" s="84" t="s">
        <v>15</v>
      </c>
      <c r="Z70" s="88"/>
      <c r="AA70" s="83" t="s">
        <v>307</v>
      </c>
      <c r="AB70" s="84" t="s">
        <v>15</v>
      </c>
      <c r="AC70" s="88"/>
      <c r="AD70" s="83" t="s">
        <v>307</v>
      </c>
      <c r="AE70" s="84" t="s">
        <v>15</v>
      </c>
      <c r="AF70" s="88"/>
      <c r="AG70" s="83" t="s">
        <v>307</v>
      </c>
      <c r="AH70" s="84" t="s">
        <v>15</v>
      </c>
      <c r="AI70" s="88"/>
      <c r="AJ70" s="83" t="s">
        <v>307</v>
      </c>
      <c r="AK70" s="84" t="s">
        <v>15</v>
      </c>
      <c r="AL70" s="88"/>
      <c r="AM70" s="83" t="s">
        <v>307</v>
      </c>
      <c r="AN70" s="84" t="s">
        <v>15</v>
      </c>
      <c r="AO70" s="87" t="s">
        <v>321</v>
      </c>
      <c r="AP70" s="83" t="s">
        <v>30</v>
      </c>
      <c r="AQ70" s="84" t="s">
        <v>15</v>
      </c>
      <c r="AR70" s="88"/>
      <c r="AS70" s="83" t="s">
        <v>307</v>
      </c>
      <c r="AT70" s="84" t="s">
        <v>15</v>
      </c>
      <c r="AU70" s="88"/>
      <c r="AV70" s="83" t="s">
        <v>36</v>
      </c>
      <c r="AW70" s="84" t="s">
        <v>15</v>
      </c>
      <c r="AX70" s="87"/>
      <c r="AY70" s="83" t="s">
        <v>30</v>
      </c>
      <c r="AZ70" s="84" t="s">
        <v>540</v>
      </c>
      <c r="BA70" s="87"/>
      <c r="BB70" s="83" t="s">
        <v>30</v>
      </c>
      <c r="BC70" s="84" t="s">
        <v>540</v>
      </c>
      <c r="BD70" s="87"/>
      <c r="BE70" s="83" t="s">
        <v>307</v>
      </c>
      <c r="BF70" s="84" t="s">
        <v>15</v>
      </c>
      <c r="BG70" s="88"/>
      <c r="BH70" s="83" t="s">
        <v>307</v>
      </c>
      <c r="BI70" s="84" t="s">
        <v>15</v>
      </c>
      <c r="BJ70" s="88" t="s">
        <v>321</v>
      </c>
      <c r="BK70" s="83" t="s">
        <v>30</v>
      </c>
      <c r="BL70" s="84" t="s">
        <v>15</v>
      </c>
      <c r="BM70" s="88"/>
      <c r="BN70" s="83" t="s">
        <v>307</v>
      </c>
      <c r="BO70" s="84" t="s">
        <v>15</v>
      </c>
      <c r="BP70" s="88" t="s">
        <v>321</v>
      </c>
      <c r="BQ70" s="83" t="s">
        <v>30</v>
      </c>
      <c r="BR70" s="84" t="s">
        <v>15</v>
      </c>
      <c r="BS70" s="88" t="s">
        <v>321</v>
      </c>
      <c r="BT70" s="83" t="s">
        <v>30</v>
      </c>
      <c r="BU70" s="84" t="s">
        <v>15</v>
      </c>
      <c r="BV70" s="88" t="s">
        <v>321</v>
      </c>
      <c r="BW70" s="83" t="s">
        <v>30</v>
      </c>
      <c r="BX70" s="84" t="s">
        <v>15</v>
      </c>
      <c r="BY70" s="88"/>
      <c r="BZ70" s="83" t="s">
        <v>30</v>
      </c>
      <c r="CA70" s="84" t="s">
        <v>15</v>
      </c>
      <c r="CB70" s="88"/>
      <c r="CC70" s="83" t="s">
        <v>30</v>
      </c>
      <c r="CD70" s="84" t="s">
        <v>15</v>
      </c>
      <c r="CE70" s="172"/>
      <c r="CF70" s="83" t="s">
        <v>30</v>
      </c>
      <c r="CG70" s="84" t="s">
        <v>540</v>
      </c>
      <c r="CH70" s="172"/>
      <c r="CI70" s="83" t="s">
        <v>30</v>
      </c>
      <c r="CJ70" s="84" t="s">
        <v>540</v>
      </c>
      <c r="CK70" s="172" t="s">
        <v>321</v>
      </c>
      <c r="CL70" s="83" t="s">
        <v>30</v>
      </c>
      <c r="CM70" s="84" t="s">
        <v>15</v>
      </c>
      <c r="CN70" s="172" t="s">
        <v>321</v>
      </c>
      <c r="CO70" s="83" t="s">
        <v>30</v>
      </c>
      <c r="CP70" s="84" t="s">
        <v>15</v>
      </c>
      <c r="CQ70" s="88"/>
      <c r="CR70" s="83" t="s">
        <v>30</v>
      </c>
      <c r="CS70" s="84" t="s">
        <v>15</v>
      </c>
    </row>
    <row r="71" spans="1:97" ht="12" customHeight="1" x14ac:dyDescent="0.2">
      <c r="A71" s="81" t="s">
        <v>255</v>
      </c>
      <c r="B71" s="87" t="s">
        <v>321</v>
      </c>
      <c r="C71" s="83" t="s">
        <v>30</v>
      </c>
      <c r="D71" s="84" t="s">
        <v>15</v>
      </c>
      <c r="E71" s="87" t="s">
        <v>321</v>
      </c>
      <c r="F71" s="83" t="s">
        <v>30</v>
      </c>
      <c r="G71" s="84" t="s">
        <v>15</v>
      </c>
      <c r="H71" s="87" t="s">
        <v>321</v>
      </c>
      <c r="I71" s="83" t="s">
        <v>30</v>
      </c>
      <c r="J71" s="84" t="s">
        <v>15</v>
      </c>
      <c r="K71" s="87" t="s">
        <v>321</v>
      </c>
      <c r="L71" s="83" t="s">
        <v>30</v>
      </c>
      <c r="M71" s="84" t="s">
        <v>15</v>
      </c>
      <c r="N71" s="88" t="s">
        <v>321</v>
      </c>
      <c r="O71" s="83" t="s">
        <v>36</v>
      </c>
      <c r="P71" s="84" t="s">
        <v>15</v>
      </c>
      <c r="Q71" s="88"/>
      <c r="R71" s="83" t="s">
        <v>307</v>
      </c>
      <c r="S71" s="84" t="s">
        <v>15</v>
      </c>
      <c r="T71" s="88"/>
      <c r="U71" s="83" t="s">
        <v>307</v>
      </c>
      <c r="V71" s="84" t="s">
        <v>15</v>
      </c>
      <c r="W71" s="88"/>
      <c r="X71" s="83" t="s">
        <v>307</v>
      </c>
      <c r="Y71" s="84" t="s">
        <v>15</v>
      </c>
      <c r="Z71" s="88"/>
      <c r="AA71" s="83" t="s">
        <v>307</v>
      </c>
      <c r="AB71" s="84" t="s">
        <v>15</v>
      </c>
      <c r="AC71" s="88"/>
      <c r="AD71" s="83" t="s">
        <v>307</v>
      </c>
      <c r="AE71" s="84" t="s">
        <v>15</v>
      </c>
      <c r="AF71" s="88"/>
      <c r="AG71" s="83" t="s">
        <v>307</v>
      </c>
      <c r="AH71" s="84" t="s">
        <v>15</v>
      </c>
      <c r="AI71" s="88"/>
      <c r="AJ71" s="83" t="s">
        <v>307</v>
      </c>
      <c r="AK71" s="84" t="s">
        <v>15</v>
      </c>
      <c r="AL71" s="88"/>
      <c r="AM71" s="83" t="s">
        <v>307</v>
      </c>
      <c r="AN71" s="84" t="s">
        <v>15</v>
      </c>
      <c r="AO71" s="87" t="s">
        <v>321</v>
      </c>
      <c r="AP71" s="83" t="s">
        <v>30</v>
      </c>
      <c r="AQ71" s="84" t="s">
        <v>15</v>
      </c>
      <c r="AR71" s="88"/>
      <c r="AS71" s="83" t="s">
        <v>307</v>
      </c>
      <c r="AT71" s="84" t="s">
        <v>15</v>
      </c>
      <c r="AU71" s="88"/>
      <c r="AV71" s="83" t="s">
        <v>36</v>
      </c>
      <c r="AW71" s="84" t="s">
        <v>15</v>
      </c>
      <c r="AX71" s="87"/>
      <c r="AY71" s="83" t="s">
        <v>30</v>
      </c>
      <c r="AZ71" s="84" t="s">
        <v>540</v>
      </c>
      <c r="BA71" s="87"/>
      <c r="BB71" s="83" t="s">
        <v>30</v>
      </c>
      <c r="BC71" s="84" t="s">
        <v>540</v>
      </c>
      <c r="BD71" s="87"/>
      <c r="BE71" s="83" t="s">
        <v>307</v>
      </c>
      <c r="BF71" s="84" t="s">
        <v>15</v>
      </c>
      <c r="BG71" s="88"/>
      <c r="BH71" s="83" t="s">
        <v>307</v>
      </c>
      <c r="BI71" s="84" t="s">
        <v>15</v>
      </c>
      <c r="BJ71" s="88" t="s">
        <v>321</v>
      </c>
      <c r="BK71" s="83" t="s">
        <v>30</v>
      </c>
      <c r="BL71" s="84" t="s">
        <v>15</v>
      </c>
      <c r="BM71" s="88"/>
      <c r="BN71" s="83" t="s">
        <v>307</v>
      </c>
      <c r="BO71" s="84" t="s">
        <v>15</v>
      </c>
      <c r="BP71" s="88" t="s">
        <v>321</v>
      </c>
      <c r="BQ71" s="83" t="s">
        <v>30</v>
      </c>
      <c r="BR71" s="84" t="s">
        <v>15</v>
      </c>
      <c r="BS71" s="88" t="s">
        <v>321</v>
      </c>
      <c r="BT71" s="83" t="s">
        <v>30</v>
      </c>
      <c r="BU71" s="84" t="s">
        <v>15</v>
      </c>
      <c r="BV71" s="88" t="s">
        <v>321</v>
      </c>
      <c r="BW71" s="83" t="s">
        <v>30</v>
      </c>
      <c r="BX71" s="84" t="s">
        <v>15</v>
      </c>
      <c r="BY71" s="88"/>
      <c r="BZ71" s="83" t="s">
        <v>30</v>
      </c>
      <c r="CA71" s="84" t="s">
        <v>15</v>
      </c>
      <c r="CB71" s="88"/>
      <c r="CC71" s="83" t="s">
        <v>30</v>
      </c>
      <c r="CD71" s="84" t="s">
        <v>15</v>
      </c>
      <c r="CE71" s="172"/>
      <c r="CF71" s="83" t="s">
        <v>30</v>
      </c>
      <c r="CG71" s="84" t="s">
        <v>540</v>
      </c>
      <c r="CH71" s="172"/>
      <c r="CI71" s="83" t="s">
        <v>30</v>
      </c>
      <c r="CJ71" s="84" t="s">
        <v>540</v>
      </c>
      <c r="CK71" s="172" t="s">
        <v>321</v>
      </c>
      <c r="CL71" s="83" t="s">
        <v>30</v>
      </c>
      <c r="CM71" s="84" t="s">
        <v>15</v>
      </c>
      <c r="CN71" s="172" t="s">
        <v>321</v>
      </c>
      <c r="CO71" s="83" t="s">
        <v>30</v>
      </c>
      <c r="CP71" s="84" t="s">
        <v>15</v>
      </c>
      <c r="CQ71" s="88"/>
      <c r="CR71" s="83" t="s">
        <v>30</v>
      </c>
      <c r="CS71" s="84" t="s">
        <v>15</v>
      </c>
    </row>
    <row r="72" spans="1:97" ht="12" customHeight="1" x14ac:dyDescent="0.2">
      <c r="A72" s="81" t="s">
        <v>256</v>
      </c>
      <c r="B72" s="87" t="s">
        <v>321</v>
      </c>
      <c r="C72" s="83" t="s">
        <v>30</v>
      </c>
      <c r="D72" s="84" t="s">
        <v>15</v>
      </c>
      <c r="E72" s="87" t="s">
        <v>321</v>
      </c>
      <c r="F72" s="83" t="s">
        <v>30</v>
      </c>
      <c r="G72" s="84" t="s">
        <v>15</v>
      </c>
      <c r="H72" s="87" t="s">
        <v>321</v>
      </c>
      <c r="I72" s="83" t="s">
        <v>30</v>
      </c>
      <c r="J72" s="84" t="s">
        <v>15</v>
      </c>
      <c r="K72" s="87" t="s">
        <v>321</v>
      </c>
      <c r="L72" s="83" t="s">
        <v>30</v>
      </c>
      <c r="M72" s="84" t="s">
        <v>15</v>
      </c>
      <c r="N72" s="88" t="s">
        <v>321</v>
      </c>
      <c r="O72" s="83" t="s">
        <v>36</v>
      </c>
      <c r="P72" s="84" t="s">
        <v>15</v>
      </c>
      <c r="Q72" s="88"/>
      <c r="R72" s="83" t="s">
        <v>307</v>
      </c>
      <c r="S72" s="84" t="s">
        <v>15</v>
      </c>
      <c r="T72" s="88"/>
      <c r="U72" s="83" t="s">
        <v>307</v>
      </c>
      <c r="V72" s="84" t="s">
        <v>15</v>
      </c>
      <c r="W72" s="88"/>
      <c r="X72" s="83" t="s">
        <v>307</v>
      </c>
      <c r="Y72" s="84" t="s">
        <v>15</v>
      </c>
      <c r="Z72" s="88"/>
      <c r="AA72" s="83" t="s">
        <v>307</v>
      </c>
      <c r="AB72" s="84" t="s">
        <v>15</v>
      </c>
      <c r="AC72" s="88"/>
      <c r="AD72" s="83" t="s">
        <v>307</v>
      </c>
      <c r="AE72" s="84" t="s">
        <v>15</v>
      </c>
      <c r="AF72" s="88"/>
      <c r="AG72" s="83" t="s">
        <v>307</v>
      </c>
      <c r="AH72" s="84" t="s">
        <v>15</v>
      </c>
      <c r="AI72" s="88"/>
      <c r="AJ72" s="83" t="s">
        <v>307</v>
      </c>
      <c r="AK72" s="84" t="s">
        <v>15</v>
      </c>
      <c r="AL72" s="88"/>
      <c r="AM72" s="83" t="s">
        <v>307</v>
      </c>
      <c r="AN72" s="84" t="s">
        <v>15</v>
      </c>
      <c r="AO72" s="87" t="s">
        <v>321</v>
      </c>
      <c r="AP72" s="83" t="s">
        <v>30</v>
      </c>
      <c r="AQ72" s="84" t="s">
        <v>15</v>
      </c>
      <c r="AR72" s="88"/>
      <c r="AS72" s="83" t="s">
        <v>307</v>
      </c>
      <c r="AT72" s="84" t="s">
        <v>15</v>
      </c>
      <c r="AU72" s="88"/>
      <c r="AV72" s="83" t="s">
        <v>36</v>
      </c>
      <c r="AW72" s="84" t="s">
        <v>15</v>
      </c>
      <c r="AX72" s="87"/>
      <c r="AY72" s="83" t="s">
        <v>30</v>
      </c>
      <c r="AZ72" s="84" t="s">
        <v>540</v>
      </c>
      <c r="BA72" s="87"/>
      <c r="BB72" s="83" t="s">
        <v>30</v>
      </c>
      <c r="BC72" s="84" t="s">
        <v>540</v>
      </c>
      <c r="BD72" s="87"/>
      <c r="BE72" s="83" t="s">
        <v>307</v>
      </c>
      <c r="BF72" s="84" t="s">
        <v>15</v>
      </c>
      <c r="BG72" s="88"/>
      <c r="BH72" s="83" t="s">
        <v>307</v>
      </c>
      <c r="BI72" s="84" t="s">
        <v>15</v>
      </c>
      <c r="BJ72" s="88" t="s">
        <v>321</v>
      </c>
      <c r="BK72" s="83" t="s">
        <v>30</v>
      </c>
      <c r="BL72" s="84" t="s">
        <v>15</v>
      </c>
      <c r="BM72" s="88"/>
      <c r="BN72" s="83" t="s">
        <v>307</v>
      </c>
      <c r="BO72" s="84" t="s">
        <v>15</v>
      </c>
      <c r="BP72" s="88" t="s">
        <v>321</v>
      </c>
      <c r="BQ72" s="83" t="s">
        <v>30</v>
      </c>
      <c r="BR72" s="84" t="s">
        <v>15</v>
      </c>
      <c r="BS72" s="88" t="s">
        <v>321</v>
      </c>
      <c r="BT72" s="83" t="s">
        <v>30</v>
      </c>
      <c r="BU72" s="84" t="s">
        <v>15</v>
      </c>
      <c r="BV72" s="88" t="s">
        <v>321</v>
      </c>
      <c r="BW72" s="83" t="s">
        <v>30</v>
      </c>
      <c r="BX72" s="84" t="s">
        <v>15</v>
      </c>
      <c r="BY72" s="88"/>
      <c r="BZ72" s="83" t="s">
        <v>30</v>
      </c>
      <c r="CA72" s="84" t="s">
        <v>15</v>
      </c>
      <c r="CB72" s="88"/>
      <c r="CC72" s="83" t="s">
        <v>30</v>
      </c>
      <c r="CD72" s="84" t="s">
        <v>15</v>
      </c>
      <c r="CE72" s="172"/>
      <c r="CF72" s="83" t="s">
        <v>30</v>
      </c>
      <c r="CG72" s="84" t="s">
        <v>540</v>
      </c>
      <c r="CH72" s="172"/>
      <c r="CI72" s="83" t="s">
        <v>30</v>
      </c>
      <c r="CJ72" s="84" t="s">
        <v>540</v>
      </c>
      <c r="CK72" s="172" t="s">
        <v>321</v>
      </c>
      <c r="CL72" s="83" t="s">
        <v>30</v>
      </c>
      <c r="CM72" s="84" t="s">
        <v>15</v>
      </c>
      <c r="CN72" s="172" t="s">
        <v>321</v>
      </c>
      <c r="CO72" s="83" t="s">
        <v>30</v>
      </c>
      <c r="CP72" s="84" t="s">
        <v>15</v>
      </c>
      <c r="CQ72" s="88"/>
      <c r="CR72" s="83" t="s">
        <v>30</v>
      </c>
      <c r="CS72" s="84" t="s">
        <v>15</v>
      </c>
    </row>
    <row r="73" spans="1:97" ht="12" customHeight="1" x14ac:dyDescent="0.2">
      <c r="A73" s="81" t="s">
        <v>257</v>
      </c>
      <c r="B73" s="87" t="s">
        <v>321</v>
      </c>
      <c r="C73" s="83" t="s">
        <v>30</v>
      </c>
      <c r="D73" s="84" t="s">
        <v>15</v>
      </c>
      <c r="E73" s="87" t="s">
        <v>321</v>
      </c>
      <c r="F73" s="83" t="s">
        <v>30</v>
      </c>
      <c r="G73" s="84" t="s">
        <v>15</v>
      </c>
      <c r="H73" s="87" t="s">
        <v>321</v>
      </c>
      <c r="I73" s="83" t="s">
        <v>30</v>
      </c>
      <c r="J73" s="84" t="s">
        <v>15</v>
      </c>
      <c r="K73" s="87" t="s">
        <v>321</v>
      </c>
      <c r="L73" s="83" t="s">
        <v>30</v>
      </c>
      <c r="M73" s="84" t="s">
        <v>15</v>
      </c>
      <c r="N73" s="88" t="s">
        <v>321</v>
      </c>
      <c r="O73" s="83" t="s">
        <v>36</v>
      </c>
      <c r="P73" s="84" t="s">
        <v>15</v>
      </c>
      <c r="Q73" s="88"/>
      <c r="R73" s="83" t="s">
        <v>307</v>
      </c>
      <c r="S73" s="84" t="s">
        <v>15</v>
      </c>
      <c r="T73" s="88"/>
      <c r="U73" s="83" t="s">
        <v>307</v>
      </c>
      <c r="V73" s="84" t="s">
        <v>15</v>
      </c>
      <c r="W73" s="88"/>
      <c r="X73" s="83" t="s">
        <v>307</v>
      </c>
      <c r="Y73" s="84" t="s">
        <v>15</v>
      </c>
      <c r="Z73" s="88"/>
      <c r="AA73" s="83" t="s">
        <v>307</v>
      </c>
      <c r="AB73" s="84" t="s">
        <v>15</v>
      </c>
      <c r="AC73" s="88"/>
      <c r="AD73" s="83" t="s">
        <v>307</v>
      </c>
      <c r="AE73" s="84" t="s">
        <v>15</v>
      </c>
      <c r="AF73" s="88"/>
      <c r="AG73" s="83" t="s">
        <v>307</v>
      </c>
      <c r="AH73" s="84" t="s">
        <v>15</v>
      </c>
      <c r="AI73" s="88"/>
      <c r="AJ73" s="83" t="s">
        <v>307</v>
      </c>
      <c r="AK73" s="84" t="s">
        <v>15</v>
      </c>
      <c r="AL73" s="88"/>
      <c r="AM73" s="83" t="s">
        <v>307</v>
      </c>
      <c r="AN73" s="84" t="s">
        <v>15</v>
      </c>
      <c r="AO73" s="87" t="s">
        <v>321</v>
      </c>
      <c r="AP73" s="83" t="s">
        <v>30</v>
      </c>
      <c r="AQ73" s="84" t="s">
        <v>15</v>
      </c>
      <c r="AR73" s="88"/>
      <c r="AS73" s="83" t="s">
        <v>307</v>
      </c>
      <c r="AT73" s="84" t="s">
        <v>15</v>
      </c>
      <c r="AU73" s="88"/>
      <c r="AV73" s="83" t="s">
        <v>36</v>
      </c>
      <c r="AW73" s="84" t="s">
        <v>15</v>
      </c>
      <c r="AX73" s="87"/>
      <c r="AY73" s="83" t="s">
        <v>30</v>
      </c>
      <c r="AZ73" s="84" t="s">
        <v>540</v>
      </c>
      <c r="BA73" s="87"/>
      <c r="BB73" s="83" t="s">
        <v>30</v>
      </c>
      <c r="BC73" s="84" t="s">
        <v>540</v>
      </c>
      <c r="BD73" s="87"/>
      <c r="BE73" s="83" t="s">
        <v>307</v>
      </c>
      <c r="BF73" s="84" t="s">
        <v>15</v>
      </c>
      <c r="BG73" s="88"/>
      <c r="BH73" s="83" t="s">
        <v>307</v>
      </c>
      <c r="BI73" s="84" t="s">
        <v>15</v>
      </c>
      <c r="BJ73" s="88" t="s">
        <v>321</v>
      </c>
      <c r="BK73" s="83" t="s">
        <v>30</v>
      </c>
      <c r="BL73" s="84" t="s">
        <v>15</v>
      </c>
      <c r="BM73" s="88"/>
      <c r="BN73" s="83" t="s">
        <v>307</v>
      </c>
      <c r="BO73" s="84" t="s">
        <v>15</v>
      </c>
      <c r="BP73" s="88" t="s">
        <v>321</v>
      </c>
      <c r="BQ73" s="83" t="s">
        <v>30</v>
      </c>
      <c r="BR73" s="84" t="s">
        <v>15</v>
      </c>
      <c r="BS73" s="88" t="s">
        <v>321</v>
      </c>
      <c r="BT73" s="83" t="s">
        <v>30</v>
      </c>
      <c r="BU73" s="84" t="s">
        <v>15</v>
      </c>
      <c r="BV73" s="88" t="s">
        <v>321</v>
      </c>
      <c r="BW73" s="83" t="s">
        <v>30</v>
      </c>
      <c r="BX73" s="84" t="s">
        <v>15</v>
      </c>
      <c r="BY73" s="88"/>
      <c r="BZ73" s="83" t="s">
        <v>30</v>
      </c>
      <c r="CA73" s="84" t="s">
        <v>15</v>
      </c>
      <c r="CB73" s="88"/>
      <c r="CC73" s="83" t="s">
        <v>30</v>
      </c>
      <c r="CD73" s="84" t="s">
        <v>15</v>
      </c>
      <c r="CE73" s="172"/>
      <c r="CF73" s="83" t="s">
        <v>30</v>
      </c>
      <c r="CG73" s="84" t="s">
        <v>540</v>
      </c>
      <c r="CH73" s="172"/>
      <c r="CI73" s="83" t="s">
        <v>30</v>
      </c>
      <c r="CJ73" s="84" t="s">
        <v>540</v>
      </c>
      <c r="CK73" s="172" t="s">
        <v>321</v>
      </c>
      <c r="CL73" s="83" t="s">
        <v>30</v>
      </c>
      <c r="CM73" s="84" t="s">
        <v>15</v>
      </c>
      <c r="CN73" s="172" t="s">
        <v>321</v>
      </c>
      <c r="CO73" s="83" t="s">
        <v>30</v>
      </c>
      <c r="CP73" s="84" t="s">
        <v>15</v>
      </c>
      <c r="CQ73" s="88"/>
      <c r="CR73" s="83" t="s">
        <v>30</v>
      </c>
      <c r="CS73" s="84" t="s">
        <v>15</v>
      </c>
    </row>
    <row r="74" spans="1:97" ht="12" customHeight="1" x14ac:dyDescent="0.2">
      <c r="A74" s="81" t="s">
        <v>258</v>
      </c>
      <c r="B74" s="87" t="s">
        <v>321</v>
      </c>
      <c r="C74" s="83" t="s">
        <v>30</v>
      </c>
      <c r="D74" s="84" t="s">
        <v>15</v>
      </c>
      <c r="E74" s="87" t="s">
        <v>321</v>
      </c>
      <c r="F74" s="83" t="s">
        <v>30</v>
      </c>
      <c r="G74" s="84" t="s">
        <v>15</v>
      </c>
      <c r="H74" s="87" t="s">
        <v>321</v>
      </c>
      <c r="I74" s="83" t="s">
        <v>30</v>
      </c>
      <c r="J74" s="84" t="s">
        <v>15</v>
      </c>
      <c r="K74" s="87" t="s">
        <v>321</v>
      </c>
      <c r="L74" s="83" t="s">
        <v>30</v>
      </c>
      <c r="M74" s="84" t="s">
        <v>15</v>
      </c>
      <c r="N74" s="88" t="s">
        <v>321</v>
      </c>
      <c r="O74" s="83" t="s">
        <v>36</v>
      </c>
      <c r="P74" s="84" t="s">
        <v>15</v>
      </c>
      <c r="Q74" s="88"/>
      <c r="R74" s="83" t="s">
        <v>307</v>
      </c>
      <c r="S74" s="84" t="s">
        <v>15</v>
      </c>
      <c r="T74" s="88"/>
      <c r="U74" s="83" t="s">
        <v>307</v>
      </c>
      <c r="V74" s="84" t="s">
        <v>15</v>
      </c>
      <c r="W74" s="88"/>
      <c r="X74" s="83" t="s">
        <v>307</v>
      </c>
      <c r="Y74" s="84" t="s">
        <v>15</v>
      </c>
      <c r="Z74" s="88"/>
      <c r="AA74" s="83" t="s">
        <v>307</v>
      </c>
      <c r="AB74" s="84" t="s">
        <v>15</v>
      </c>
      <c r="AC74" s="88"/>
      <c r="AD74" s="83" t="s">
        <v>307</v>
      </c>
      <c r="AE74" s="84" t="s">
        <v>15</v>
      </c>
      <c r="AF74" s="88"/>
      <c r="AG74" s="83" t="s">
        <v>307</v>
      </c>
      <c r="AH74" s="84" t="s">
        <v>15</v>
      </c>
      <c r="AI74" s="88"/>
      <c r="AJ74" s="83" t="s">
        <v>307</v>
      </c>
      <c r="AK74" s="84" t="s">
        <v>15</v>
      </c>
      <c r="AL74" s="88"/>
      <c r="AM74" s="83" t="s">
        <v>307</v>
      </c>
      <c r="AN74" s="84" t="s">
        <v>15</v>
      </c>
      <c r="AO74" s="87" t="s">
        <v>321</v>
      </c>
      <c r="AP74" s="83" t="s">
        <v>30</v>
      </c>
      <c r="AQ74" s="84" t="s">
        <v>15</v>
      </c>
      <c r="AR74" s="88"/>
      <c r="AS74" s="83" t="s">
        <v>307</v>
      </c>
      <c r="AT74" s="84" t="s">
        <v>15</v>
      </c>
      <c r="AU74" s="88"/>
      <c r="AV74" s="83" t="s">
        <v>36</v>
      </c>
      <c r="AW74" s="84" t="s">
        <v>15</v>
      </c>
      <c r="AX74" s="87"/>
      <c r="AY74" s="83" t="s">
        <v>30</v>
      </c>
      <c r="AZ74" s="84" t="s">
        <v>540</v>
      </c>
      <c r="BA74" s="87"/>
      <c r="BB74" s="83" t="s">
        <v>30</v>
      </c>
      <c r="BC74" s="84" t="s">
        <v>540</v>
      </c>
      <c r="BD74" s="87"/>
      <c r="BE74" s="83" t="s">
        <v>307</v>
      </c>
      <c r="BF74" s="84" t="s">
        <v>15</v>
      </c>
      <c r="BG74" s="88"/>
      <c r="BH74" s="83" t="s">
        <v>307</v>
      </c>
      <c r="BI74" s="84" t="s">
        <v>15</v>
      </c>
      <c r="BJ74" s="88" t="s">
        <v>321</v>
      </c>
      <c r="BK74" s="83" t="s">
        <v>30</v>
      </c>
      <c r="BL74" s="84" t="s">
        <v>15</v>
      </c>
      <c r="BM74" s="88"/>
      <c r="BN74" s="83" t="s">
        <v>307</v>
      </c>
      <c r="BO74" s="84" t="s">
        <v>15</v>
      </c>
      <c r="BP74" s="88" t="s">
        <v>321</v>
      </c>
      <c r="BQ74" s="83" t="s">
        <v>30</v>
      </c>
      <c r="BR74" s="84" t="s">
        <v>15</v>
      </c>
      <c r="BS74" s="88" t="s">
        <v>321</v>
      </c>
      <c r="BT74" s="83" t="s">
        <v>30</v>
      </c>
      <c r="BU74" s="84" t="s">
        <v>15</v>
      </c>
      <c r="BV74" s="88" t="s">
        <v>321</v>
      </c>
      <c r="BW74" s="83" t="s">
        <v>30</v>
      </c>
      <c r="BX74" s="84" t="s">
        <v>15</v>
      </c>
      <c r="BY74" s="88"/>
      <c r="BZ74" s="83" t="s">
        <v>30</v>
      </c>
      <c r="CA74" s="84" t="s">
        <v>15</v>
      </c>
      <c r="CB74" s="88"/>
      <c r="CC74" s="83" t="s">
        <v>30</v>
      </c>
      <c r="CD74" s="84" t="s">
        <v>15</v>
      </c>
      <c r="CE74" s="172"/>
      <c r="CF74" s="83" t="s">
        <v>30</v>
      </c>
      <c r="CG74" s="84" t="s">
        <v>540</v>
      </c>
      <c r="CH74" s="172"/>
      <c r="CI74" s="83" t="s">
        <v>30</v>
      </c>
      <c r="CJ74" s="84" t="s">
        <v>540</v>
      </c>
      <c r="CK74" s="172" t="s">
        <v>321</v>
      </c>
      <c r="CL74" s="83" t="s">
        <v>30</v>
      </c>
      <c r="CM74" s="84" t="s">
        <v>15</v>
      </c>
      <c r="CN74" s="172" t="s">
        <v>321</v>
      </c>
      <c r="CO74" s="83" t="s">
        <v>30</v>
      </c>
      <c r="CP74" s="84" t="s">
        <v>15</v>
      </c>
      <c r="CQ74" s="88"/>
      <c r="CR74" s="83" t="s">
        <v>30</v>
      </c>
      <c r="CS74" s="84" t="s">
        <v>15</v>
      </c>
    </row>
    <row r="75" spans="1:97" ht="12" customHeight="1" x14ac:dyDescent="0.2">
      <c r="A75" s="81" t="s">
        <v>259</v>
      </c>
      <c r="B75" s="87" t="s">
        <v>321</v>
      </c>
      <c r="C75" s="83" t="s">
        <v>30</v>
      </c>
      <c r="D75" s="84" t="s">
        <v>15</v>
      </c>
      <c r="E75" s="87" t="s">
        <v>321</v>
      </c>
      <c r="F75" s="83" t="s">
        <v>30</v>
      </c>
      <c r="G75" s="84" t="s">
        <v>15</v>
      </c>
      <c r="H75" s="87" t="s">
        <v>321</v>
      </c>
      <c r="I75" s="83" t="s">
        <v>30</v>
      </c>
      <c r="J75" s="84" t="s">
        <v>15</v>
      </c>
      <c r="K75" s="87" t="s">
        <v>321</v>
      </c>
      <c r="L75" s="83" t="s">
        <v>30</v>
      </c>
      <c r="M75" s="84" t="s">
        <v>15</v>
      </c>
      <c r="N75" s="88" t="s">
        <v>321</v>
      </c>
      <c r="O75" s="83" t="s">
        <v>36</v>
      </c>
      <c r="P75" s="84" t="s">
        <v>15</v>
      </c>
      <c r="Q75" s="88"/>
      <c r="R75" s="83" t="s">
        <v>307</v>
      </c>
      <c r="S75" s="84" t="s">
        <v>15</v>
      </c>
      <c r="T75" s="88"/>
      <c r="U75" s="83" t="s">
        <v>307</v>
      </c>
      <c r="V75" s="84" t="s">
        <v>15</v>
      </c>
      <c r="W75" s="88"/>
      <c r="X75" s="83" t="s">
        <v>307</v>
      </c>
      <c r="Y75" s="84" t="s">
        <v>15</v>
      </c>
      <c r="Z75" s="88"/>
      <c r="AA75" s="83" t="s">
        <v>307</v>
      </c>
      <c r="AB75" s="84" t="s">
        <v>15</v>
      </c>
      <c r="AC75" s="88"/>
      <c r="AD75" s="83" t="s">
        <v>307</v>
      </c>
      <c r="AE75" s="84" t="s">
        <v>15</v>
      </c>
      <c r="AF75" s="88"/>
      <c r="AG75" s="83" t="s">
        <v>307</v>
      </c>
      <c r="AH75" s="84" t="s">
        <v>15</v>
      </c>
      <c r="AI75" s="88"/>
      <c r="AJ75" s="83" t="s">
        <v>307</v>
      </c>
      <c r="AK75" s="84" t="s">
        <v>15</v>
      </c>
      <c r="AL75" s="88"/>
      <c r="AM75" s="83" t="s">
        <v>307</v>
      </c>
      <c r="AN75" s="84" t="s">
        <v>15</v>
      </c>
      <c r="AO75" s="87" t="s">
        <v>321</v>
      </c>
      <c r="AP75" s="83" t="s">
        <v>30</v>
      </c>
      <c r="AQ75" s="84" t="s">
        <v>15</v>
      </c>
      <c r="AR75" s="88"/>
      <c r="AS75" s="83" t="s">
        <v>307</v>
      </c>
      <c r="AT75" s="84" t="s">
        <v>15</v>
      </c>
      <c r="AU75" s="88"/>
      <c r="AV75" s="83" t="s">
        <v>36</v>
      </c>
      <c r="AW75" s="84" t="s">
        <v>15</v>
      </c>
      <c r="AX75" s="87"/>
      <c r="AY75" s="83" t="s">
        <v>30</v>
      </c>
      <c r="AZ75" s="84" t="s">
        <v>540</v>
      </c>
      <c r="BA75" s="87"/>
      <c r="BB75" s="83" t="s">
        <v>30</v>
      </c>
      <c r="BC75" s="84" t="s">
        <v>540</v>
      </c>
      <c r="BD75" s="87"/>
      <c r="BE75" s="83" t="s">
        <v>307</v>
      </c>
      <c r="BF75" s="84" t="s">
        <v>15</v>
      </c>
      <c r="BG75" s="88"/>
      <c r="BH75" s="83" t="s">
        <v>307</v>
      </c>
      <c r="BI75" s="84" t="s">
        <v>15</v>
      </c>
      <c r="BJ75" s="88" t="s">
        <v>321</v>
      </c>
      <c r="BK75" s="83" t="s">
        <v>30</v>
      </c>
      <c r="BL75" s="84" t="s">
        <v>15</v>
      </c>
      <c r="BM75" s="88"/>
      <c r="BN75" s="83" t="s">
        <v>307</v>
      </c>
      <c r="BO75" s="84" t="s">
        <v>15</v>
      </c>
      <c r="BP75" s="88" t="s">
        <v>321</v>
      </c>
      <c r="BQ75" s="83" t="s">
        <v>30</v>
      </c>
      <c r="BR75" s="84" t="s">
        <v>15</v>
      </c>
      <c r="BS75" s="88" t="s">
        <v>321</v>
      </c>
      <c r="BT75" s="83" t="s">
        <v>30</v>
      </c>
      <c r="BU75" s="84" t="s">
        <v>15</v>
      </c>
      <c r="BV75" s="88" t="s">
        <v>321</v>
      </c>
      <c r="BW75" s="83" t="s">
        <v>30</v>
      </c>
      <c r="BX75" s="84" t="s">
        <v>15</v>
      </c>
      <c r="BY75" s="88"/>
      <c r="BZ75" s="83" t="s">
        <v>30</v>
      </c>
      <c r="CA75" s="84" t="s">
        <v>15</v>
      </c>
      <c r="CB75" s="88"/>
      <c r="CC75" s="83" t="s">
        <v>30</v>
      </c>
      <c r="CD75" s="84" t="s">
        <v>15</v>
      </c>
      <c r="CE75" s="172"/>
      <c r="CF75" s="83" t="s">
        <v>30</v>
      </c>
      <c r="CG75" s="84" t="s">
        <v>540</v>
      </c>
      <c r="CH75" s="172"/>
      <c r="CI75" s="83" t="s">
        <v>30</v>
      </c>
      <c r="CJ75" s="84" t="s">
        <v>540</v>
      </c>
      <c r="CK75" s="172" t="s">
        <v>321</v>
      </c>
      <c r="CL75" s="83" t="s">
        <v>30</v>
      </c>
      <c r="CM75" s="84" t="s">
        <v>15</v>
      </c>
      <c r="CN75" s="172" t="s">
        <v>321</v>
      </c>
      <c r="CO75" s="83" t="s">
        <v>30</v>
      </c>
      <c r="CP75" s="84" t="s">
        <v>15</v>
      </c>
      <c r="CQ75" s="88"/>
      <c r="CR75" s="83" t="s">
        <v>30</v>
      </c>
      <c r="CS75" s="84" t="s">
        <v>15</v>
      </c>
    </row>
    <row r="76" spans="1:97" ht="12" customHeight="1" x14ac:dyDescent="0.2">
      <c r="A76" s="81" t="s">
        <v>260</v>
      </c>
      <c r="B76" s="87" t="s">
        <v>321</v>
      </c>
      <c r="C76" s="83" t="s">
        <v>30</v>
      </c>
      <c r="D76" s="84" t="s">
        <v>15</v>
      </c>
      <c r="E76" s="87" t="s">
        <v>321</v>
      </c>
      <c r="F76" s="83" t="s">
        <v>30</v>
      </c>
      <c r="G76" s="84" t="s">
        <v>15</v>
      </c>
      <c r="H76" s="87" t="s">
        <v>321</v>
      </c>
      <c r="I76" s="83" t="s">
        <v>30</v>
      </c>
      <c r="J76" s="84" t="s">
        <v>15</v>
      </c>
      <c r="K76" s="87" t="s">
        <v>321</v>
      </c>
      <c r="L76" s="83" t="s">
        <v>30</v>
      </c>
      <c r="M76" s="84" t="s">
        <v>15</v>
      </c>
      <c r="N76" s="88" t="s">
        <v>321</v>
      </c>
      <c r="O76" s="83" t="s">
        <v>36</v>
      </c>
      <c r="P76" s="84" t="s">
        <v>15</v>
      </c>
      <c r="Q76" s="88"/>
      <c r="R76" s="83" t="s">
        <v>307</v>
      </c>
      <c r="S76" s="84" t="s">
        <v>15</v>
      </c>
      <c r="T76" s="88"/>
      <c r="U76" s="83" t="s">
        <v>307</v>
      </c>
      <c r="V76" s="84" t="s">
        <v>15</v>
      </c>
      <c r="W76" s="88"/>
      <c r="X76" s="83" t="s">
        <v>307</v>
      </c>
      <c r="Y76" s="84" t="s">
        <v>15</v>
      </c>
      <c r="Z76" s="88"/>
      <c r="AA76" s="83" t="s">
        <v>307</v>
      </c>
      <c r="AB76" s="84" t="s">
        <v>15</v>
      </c>
      <c r="AC76" s="88"/>
      <c r="AD76" s="83" t="s">
        <v>307</v>
      </c>
      <c r="AE76" s="84" t="s">
        <v>15</v>
      </c>
      <c r="AF76" s="88"/>
      <c r="AG76" s="83" t="s">
        <v>307</v>
      </c>
      <c r="AH76" s="84" t="s">
        <v>15</v>
      </c>
      <c r="AI76" s="88"/>
      <c r="AJ76" s="83" t="s">
        <v>307</v>
      </c>
      <c r="AK76" s="84" t="s">
        <v>15</v>
      </c>
      <c r="AL76" s="88"/>
      <c r="AM76" s="83" t="s">
        <v>307</v>
      </c>
      <c r="AN76" s="84" t="s">
        <v>15</v>
      </c>
      <c r="AO76" s="87" t="s">
        <v>321</v>
      </c>
      <c r="AP76" s="83" t="s">
        <v>30</v>
      </c>
      <c r="AQ76" s="84" t="s">
        <v>15</v>
      </c>
      <c r="AR76" s="88"/>
      <c r="AS76" s="83" t="s">
        <v>307</v>
      </c>
      <c r="AT76" s="84" t="s">
        <v>15</v>
      </c>
      <c r="AU76" s="88"/>
      <c r="AV76" s="83" t="s">
        <v>36</v>
      </c>
      <c r="AW76" s="84" t="s">
        <v>15</v>
      </c>
      <c r="AX76" s="87"/>
      <c r="AY76" s="83" t="s">
        <v>30</v>
      </c>
      <c r="AZ76" s="84" t="s">
        <v>540</v>
      </c>
      <c r="BA76" s="87"/>
      <c r="BB76" s="83" t="s">
        <v>30</v>
      </c>
      <c r="BC76" s="84" t="s">
        <v>540</v>
      </c>
      <c r="BD76" s="87"/>
      <c r="BE76" s="83" t="s">
        <v>307</v>
      </c>
      <c r="BF76" s="84" t="s">
        <v>15</v>
      </c>
      <c r="BG76" s="88"/>
      <c r="BH76" s="83" t="s">
        <v>307</v>
      </c>
      <c r="BI76" s="84" t="s">
        <v>15</v>
      </c>
      <c r="BJ76" s="88" t="s">
        <v>321</v>
      </c>
      <c r="BK76" s="83" t="s">
        <v>30</v>
      </c>
      <c r="BL76" s="84" t="s">
        <v>15</v>
      </c>
      <c r="BM76" s="88"/>
      <c r="BN76" s="83" t="s">
        <v>307</v>
      </c>
      <c r="BO76" s="84" t="s">
        <v>15</v>
      </c>
      <c r="BP76" s="88" t="s">
        <v>321</v>
      </c>
      <c r="BQ76" s="83" t="s">
        <v>30</v>
      </c>
      <c r="BR76" s="84" t="s">
        <v>15</v>
      </c>
      <c r="BS76" s="88" t="s">
        <v>321</v>
      </c>
      <c r="BT76" s="83" t="s">
        <v>30</v>
      </c>
      <c r="BU76" s="84" t="s">
        <v>15</v>
      </c>
      <c r="BV76" s="88" t="s">
        <v>321</v>
      </c>
      <c r="BW76" s="83" t="s">
        <v>30</v>
      </c>
      <c r="BX76" s="84" t="s">
        <v>15</v>
      </c>
      <c r="BY76" s="88"/>
      <c r="BZ76" s="83" t="s">
        <v>30</v>
      </c>
      <c r="CA76" s="84" t="s">
        <v>15</v>
      </c>
      <c r="CB76" s="88"/>
      <c r="CC76" s="83" t="s">
        <v>30</v>
      </c>
      <c r="CD76" s="84" t="s">
        <v>15</v>
      </c>
      <c r="CE76" s="172"/>
      <c r="CF76" s="83" t="s">
        <v>30</v>
      </c>
      <c r="CG76" s="84" t="s">
        <v>540</v>
      </c>
      <c r="CH76" s="172"/>
      <c r="CI76" s="83" t="s">
        <v>30</v>
      </c>
      <c r="CJ76" s="84" t="s">
        <v>540</v>
      </c>
      <c r="CK76" s="172" t="s">
        <v>321</v>
      </c>
      <c r="CL76" s="83" t="s">
        <v>30</v>
      </c>
      <c r="CM76" s="84" t="s">
        <v>15</v>
      </c>
      <c r="CN76" s="172" t="s">
        <v>321</v>
      </c>
      <c r="CO76" s="83" t="s">
        <v>30</v>
      </c>
      <c r="CP76" s="84" t="s">
        <v>15</v>
      </c>
      <c r="CQ76" s="88"/>
      <c r="CR76" s="83" t="s">
        <v>30</v>
      </c>
      <c r="CS76" s="84" t="s">
        <v>15</v>
      </c>
    </row>
    <row r="77" spans="1:97" ht="12" customHeight="1" x14ac:dyDescent="0.2">
      <c r="A77" s="81" t="s">
        <v>261</v>
      </c>
      <c r="B77" s="87" t="s">
        <v>321</v>
      </c>
      <c r="C77" s="83" t="s">
        <v>30</v>
      </c>
      <c r="D77" s="84" t="s">
        <v>15</v>
      </c>
      <c r="E77" s="87" t="s">
        <v>321</v>
      </c>
      <c r="F77" s="83" t="s">
        <v>30</v>
      </c>
      <c r="G77" s="84" t="s">
        <v>15</v>
      </c>
      <c r="H77" s="87" t="s">
        <v>321</v>
      </c>
      <c r="I77" s="83" t="s">
        <v>30</v>
      </c>
      <c r="J77" s="84" t="s">
        <v>15</v>
      </c>
      <c r="K77" s="87" t="s">
        <v>321</v>
      </c>
      <c r="L77" s="83" t="s">
        <v>30</v>
      </c>
      <c r="M77" s="84" t="s">
        <v>15</v>
      </c>
      <c r="N77" s="88" t="s">
        <v>321</v>
      </c>
      <c r="O77" s="83" t="s">
        <v>36</v>
      </c>
      <c r="P77" s="84" t="s">
        <v>15</v>
      </c>
      <c r="Q77" s="88"/>
      <c r="R77" s="83" t="s">
        <v>307</v>
      </c>
      <c r="S77" s="84" t="s">
        <v>15</v>
      </c>
      <c r="T77" s="88"/>
      <c r="U77" s="83" t="s">
        <v>307</v>
      </c>
      <c r="V77" s="84" t="s">
        <v>15</v>
      </c>
      <c r="W77" s="88"/>
      <c r="X77" s="83" t="s">
        <v>307</v>
      </c>
      <c r="Y77" s="84" t="s">
        <v>15</v>
      </c>
      <c r="Z77" s="88"/>
      <c r="AA77" s="83" t="s">
        <v>307</v>
      </c>
      <c r="AB77" s="84" t="s">
        <v>15</v>
      </c>
      <c r="AC77" s="88"/>
      <c r="AD77" s="83" t="s">
        <v>307</v>
      </c>
      <c r="AE77" s="84" t="s">
        <v>15</v>
      </c>
      <c r="AF77" s="88"/>
      <c r="AG77" s="83" t="s">
        <v>307</v>
      </c>
      <c r="AH77" s="84" t="s">
        <v>15</v>
      </c>
      <c r="AI77" s="88"/>
      <c r="AJ77" s="83" t="s">
        <v>307</v>
      </c>
      <c r="AK77" s="84" t="s">
        <v>15</v>
      </c>
      <c r="AL77" s="88"/>
      <c r="AM77" s="83" t="s">
        <v>307</v>
      </c>
      <c r="AN77" s="84" t="s">
        <v>15</v>
      </c>
      <c r="AO77" s="87" t="s">
        <v>321</v>
      </c>
      <c r="AP77" s="83" t="s">
        <v>30</v>
      </c>
      <c r="AQ77" s="84" t="s">
        <v>15</v>
      </c>
      <c r="AR77" s="88"/>
      <c r="AS77" s="83" t="s">
        <v>307</v>
      </c>
      <c r="AT77" s="84" t="s">
        <v>15</v>
      </c>
      <c r="AU77" s="88"/>
      <c r="AV77" s="83" t="s">
        <v>36</v>
      </c>
      <c r="AW77" s="84" t="s">
        <v>15</v>
      </c>
      <c r="AX77" s="87"/>
      <c r="AY77" s="83" t="s">
        <v>30</v>
      </c>
      <c r="AZ77" s="84" t="s">
        <v>540</v>
      </c>
      <c r="BA77" s="87"/>
      <c r="BB77" s="83" t="s">
        <v>30</v>
      </c>
      <c r="BC77" s="84" t="s">
        <v>540</v>
      </c>
      <c r="BD77" s="87"/>
      <c r="BE77" s="83" t="s">
        <v>307</v>
      </c>
      <c r="BF77" s="84" t="s">
        <v>15</v>
      </c>
      <c r="BG77" s="88"/>
      <c r="BH77" s="83" t="s">
        <v>307</v>
      </c>
      <c r="BI77" s="84" t="s">
        <v>15</v>
      </c>
      <c r="BJ77" s="88" t="s">
        <v>321</v>
      </c>
      <c r="BK77" s="83" t="s">
        <v>30</v>
      </c>
      <c r="BL77" s="84" t="s">
        <v>15</v>
      </c>
      <c r="BM77" s="88"/>
      <c r="BN77" s="83" t="s">
        <v>307</v>
      </c>
      <c r="BO77" s="84" t="s">
        <v>15</v>
      </c>
      <c r="BP77" s="88" t="s">
        <v>321</v>
      </c>
      <c r="BQ77" s="83" t="s">
        <v>30</v>
      </c>
      <c r="BR77" s="84" t="s">
        <v>15</v>
      </c>
      <c r="BS77" s="88" t="s">
        <v>321</v>
      </c>
      <c r="BT77" s="83" t="s">
        <v>30</v>
      </c>
      <c r="BU77" s="84" t="s">
        <v>15</v>
      </c>
      <c r="BV77" s="88" t="s">
        <v>321</v>
      </c>
      <c r="BW77" s="83" t="s">
        <v>30</v>
      </c>
      <c r="BX77" s="84" t="s">
        <v>15</v>
      </c>
      <c r="BY77" s="88"/>
      <c r="BZ77" s="83" t="s">
        <v>30</v>
      </c>
      <c r="CA77" s="84" t="s">
        <v>15</v>
      </c>
      <c r="CB77" s="88"/>
      <c r="CC77" s="83" t="s">
        <v>30</v>
      </c>
      <c r="CD77" s="84" t="s">
        <v>15</v>
      </c>
      <c r="CE77" s="172"/>
      <c r="CF77" s="83" t="s">
        <v>30</v>
      </c>
      <c r="CG77" s="84" t="s">
        <v>540</v>
      </c>
      <c r="CH77" s="172"/>
      <c r="CI77" s="83" t="s">
        <v>30</v>
      </c>
      <c r="CJ77" s="84" t="s">
        <v>540</v>
      </c>
      <c r="CK77" s="172" t="s">
        <v>321</v>
      </c>
      <c r="CL77" s="83" t="s">
        <v>30</v>
      </c>
      <c r="CM77" s="84" t="s">
        <v>15</v>
      </c>
      <c r="CN77" s="172" t="s">
        <v>321</v>
      </c>
      <c r="CO77" s="83" t="s">
        <v>30</v>
      </c>
      <c r="CP77" s="84" t="s">
        <v>15</v>
      </c>
      <c r="CQ77" s="88"/>
      <c r="CR77" s="83" t="s">
        <v>30</v>
      </c>
      <c r="CS77" s="84" t="s">
        <v>15</v>
      </c>
    </row>
    <row r="78" spans="1:97" ht="12" customHeight="1" x14ac:dyDescent="0.2">
      <c r="A78" s="81" t="s">
        <v>262</v>
      </c>
      <c r="B78" s="87" t="s">
        <v>321</v>
      </c>
      <c r="C78" s="83" t="s">
        <v>30</v>
      </c>
      <c r="D78" s="84" t="s">
        <v>15</v>
      </c>
      <c r="E78" s="87" t="s">
        <v>321</v>
      </c>
      <c r="F78" s="83" t="s">
        <v>30</v>
      </c>
      <c r="G78" s="84" t="s">
        <v>15</v>
      </c>
      <c r="H78" s="87" t="s">
        <v>321</v>
      </c>
      <c r="I78" s="83" t="s">
        <v>30</v>
      </c>
      <c r="J78" s="84" t="s">
        <v>15</v>
      </c>
      <c r="K78" s="87" t="s">
        <v>321</v>
      </c>
      <c r="L78" s="83" t="s">
        <v>30</v>
      </c>
      <c r="M78" s="84" t="s">
        <v>15</v>
      </c>
      <c r="N78" s="88" t="s">
        <v>321</v>
      </c>
      <c r="O78" s="83" t="s">
        <v>36</v>
      </c>
      <c r="P78" s="84" t="s">
        <v>15</v>
      </c>
      <c r="Q78" s="88"/>
      <c r="R78" s="83" t="s">
        <v>307</v>
      </c>
      <c r="S78" s="84" t="s">
        <v>15</v>
      </c>
      <c r="T78" s="88"/>
      <c r="U78" s="83" t="s">
        <v>307</v>
      </c>
      <c r="V78" s="84" t="s">
        <v>15</v>
      </c>
      <c r="W78" s="88"/>
      <c r="X78" s="83" t="s">
        <v>307</v>
      </c>
      <c r="Y78" s="84" t="s">
        <v>15</v>
      </c>
      <c r="Z78" s="88"/>
      <c r="AA78" s="83" t="s">
        <v>307</v>
      </c>
      <c r="AB78" s="84" t="s">
        <v>15</v>
      </c>
      <c r="AC78" s="88"/>
      <c r="AD78" s="83" t="s">
        <v>307</v>
      </c>
      <c r="AE78" s="84" t="s">
        <v>15</v>
      </c>
      <c r="AF78" s="88"/>
      <c r="AG78" s="83" t="s">
        <v>307</v>
      </c>
      <c r="AH78" s="84" t="s">
        <v>15</v>
      </c>
      <c r="AI78" s="88"/>
      <c r="AJ78" s="83" t="s">
        <v>307</v>
      </c>
      <c r="AK78" s="84" t="s">
        <v>15</v>
      </c>
      <c r="AL78" s="88"/>
      <c r="AM78" s="83" t="s">
        <v>307</v>
      </c>
      <c r="AN78" s="84" t="s">
        <v>15</v>
      </c>
      <c r="AO78" s="87" t="s">
        <v>321</v>
      </c>
      <c r="AP78" s="83" t="s">
        <v>30</v>
      </c>
      <c r="AQ78" s="84" t="s">
        <v>15</v>
      </c>
      <c r="AR78" s="88"/>
      <c r="AS78" s="83" t="s">
        <v>307</v>
      </c>
      <c r="AT78" s="84" t="s">
        <v>15</v>
      </c>
      <c r="AU78" s="88"/>
      <c r="AV78" s="83" t="s">
        <v>36</v>
      </c>
      <c r="AW78" s="84" t="s">
        <v>15</v>
      </c>
      <c r="AX78" s="87"/>
      <c r="AY78" s="83" t="s">
        <v>30</v>
      </c>
      <c r="AZ78" s="84" t="s">
        <v>540</v>
      </c>
      <c r="BA78" s="87"/>
      <c r="BB78" s="83" t="s">
        <v>30</v>
      </c>
      <c r="BC78" s="84" t="s">
        <v>540</v>
      </c>
      <c r="BD78" s="87"/>
      <c r="BE78" s="83" t="s">
        <v>307</v>
      </c>
      <c r="BF78" s="84" t="s">
        <v>15</v>
      </c>
      <c r="BG78" s="88"/>
      <c r="BH78" s="83" t="s">
        <v>307</v>
      </c>
      <c r="BI78" s="84" t="s">
        <v>15</v>
      </c>
      <c r="BJ78" s="88" t="s">
        <v>321</v>
      </c>
      <c r="BK78" s="83" t="s">
        <v>30</v>
      </c>
      <c r="BL78" s="84" t="s">
        <v>15</v>
      </c>
      <c r="BM78" s="88"/>
      <c r="BN78" s="83" t="s">
        <v>307</v>
      </c>
      <c r="BO78" s="84" t="s">
        <v>15</v>
      </c>
      <c r="BP78" s="88" t="s">
        <v>321</v>
      </c>
      <c r="BQ78" s="83" t="s">
        <v>30</v>
      </c>
      <c r="BR78" s="84" t="s">
        <v>15</v>
      </c>
      <c r="BS78" s="88" t="s">
        <v>321</v>
      </c>
      <c r="BT78" s="83" t="s">
        <v>30</v>
      </c>
      <c r="BU78" s="84" t="s">
        <v>15</v>
      </c>
      <c r="BV78" s="88" t="s">
        <v>321</v>
      </c>
      <c r="BW78" s="83" t="s">
        <v>30</v>
      </c>
      <c r="BX78" s="84" t="s">
        <v>15</v>
      </c>
      <c r="BY78" s="88"/>
      <c r="BZ78" s="83" t="s">
        <v>30</v>
      </c>
      <c r="CA78" s="84" t="s">
        <v>15</v>
      </c>
      <c r="CB78" s="88"/>
      <c r="CC78" s="83" t="s">
        <v>30</v>
      </c>
      <c r="CD78" s="84" t="s">
        <v>15</v>
      </c>
      <c r="CE78" s="172"/>
      <c r="CF78" s="83" t="s">
        <v>30</v>
      </c>
      <c r="CG78" s="84" t="s">
        <v>540</v>
      </c>
      <c r="CH78" s="172"/>
      <c r="CI78" s="83" t="s">
        <v>30</v>
      </c>
      <c r="CJ78" s="84" t="s">
        <v>540</v>
      </c>
      <c r="CK78" s="172" t="s">
        <v>321</v>
      </c>
      <c r="CL78" s="83" t="s">
        <v>30</v>
      </c>
      <c r="CM78" s="84" t="s">
        <v>15</v>
      </c>
      <c r="CN78" s="172" t="s">
        <v>321</v>
      </c>
      <c r="CO78" s="83" t="s">
        <v>30</v>
      </c>
      <c r="CP78" s="84" t="s">
        <v>15</v>
      </c>
      <c r="CQ78" s="88"/>
      <c r="CR78" s="83" t="s">
        <v>30</v>
      </c>
      <c r="CS78" s="84" t="s">
        <v>15</v>
      </c>
    </row>
    <row r="79" spans="1:97" ht="12" customHeight="1" x14ac:dyDescent="0.2">
      <c r="A79" s="81" t="s">
        <v>263</v>
      </c>
      <c r="B79" s="87" t="s">
        <v>321</v>
      </c>
      <c r="C79" s="83" t="s">
        <v>30</v>
      </c>
      <c r="D79" s="84" t="s">
        <v>15</v>
      </c>
      <c r="E79" s="87" t="s">
        <v>321</v>
      </c>
      <c r="F79" s="83" t="s">
        <v>30</v>
      </c>
      <c r="G79" s="84" t="s">
        <v>15</v>
      </c>
      <c r="H79" s="87" t="s">
        <v>321</v>
      </c>
      <c r="I79" s="83" t="s">
        <v>30</v>
      </c>
      <c r="J79" s="84" t="s">
        <v>15</v>
      </c>
      <c r="K79" s="87" t="s">
        <v>321</v>
      </c>
      <c r="L79" s="83" t="s">
        <v>30</v>
      </c>
      <c r="M79" s="84" t="s">
        <v>15</v>
      </c>
      <c r="N79" s="88" t="s">
        <v>321</v>
      </c>
      <c r="O79" s="83" t="s">
        <v>36</v>
      </c>
      <c r="P79" s="84" t="s">
        <v>15</v>
      </c>
      <c r="Q79" s="88"/>
      <c r="R79" s="83" t="s">
        <v>307</v>
      </c>
      <c r="S79" s="84" t="s">
        <v>15</v>
      </c>
      <c r="T79" s="88"/>
      <c r="U79" s="83" t="s">
        <v>307</v>
      </c>
      <c r="V79" s="84" t="s">
        <v>15</v>
      </c>
      <c r="W79" s="88"/>
      <c r="X79" s="83" t="s">
        <v>307</v>
      </c>
      <c r="Y79" s="84" t="s">
        <v>15</v>
      </c>
      <c r="Z79" s="88"/>
      <c r="AA79" s="83" t="s">
        <v>307</v>
      </c>
      <c r="AB79" s="84" t="s">
        <v>15</v>
      </c>
      <c r="AC79" s="88"/>
      <c r="AD79" s="83" t="s">
        <v>307</v>
      </c>
      <c r="AE79" s="84" t="s">
        <v>15</v>
      </c>
      <c r="AF79" s="88"/>
      <c r="AG79" s="83" t="s">
        <v>307</v>
      </c>
      <c r="AH79" s="84" t="s">
        <v>15</v>
      </c>
      <c r="AI79" s="88"/>
      <c r="AJ79" s="83" t="s">
        <v>307</v>
      </c>
      <c r="AK79" s="84" t="s">
        <v>15</v>
      </c>
      <c r="AL79" s="88"/>
      <c r="AM79" s="83" t="s">
        <v>307</v>
      </c>
      <c r="AN79" s="84" t="s">
        <v>15</v>
      </c>
      <c r="AO79" s="87" t="s">
        <v>321</v>
      </c>
      <c r="AP79" s="83" t="s">
        <v>30</v>
      </c>
      <c r="AQ79" s="84" t="s">
        <v>15</v>
      </c>
      <c r="AR79" s="88"/>
      <c r="AS79" s="83" t="s">
        <v>307</v>
      </c>
      <c r="AT79" s="84" t="s">
        <v>15</v>
      </c>
      <c r="AU79" s="88"/>
      <c r="AV79" s="83" t="s">
        <v>36</v>
      </c>
      <c r="AW79" s="84" t="s">
        <v>15</v>
      </c>
      <c r="AX79" s="87"/>
      <c r="AY79" s="83" t="s">
        <v>30</v>
      </c>
      <c r="AZ79" s="84" t="s">
        <v>540</v>
      </c>
      <c r="BA79" s="87"/>
      <c r="BB79" s="83" t="s">
        <v>30</v>
      </c>
      <c r="BC79" s="84" t="s">
        <v>540</v>
      </c>
      <c r="BD79" s="87"/>
      <c r="BE79" s="83" t="s">
        <v>307</v>
      </c>
      <c r="BF79" s="84" t="s">
        <v>15</v>
      </c>
      <c r="BG79" s="88"/>
      <c r="BH79" s="83" t="s">
        <v>307</v>
      </c>
      <c r="BI79" s="84" t="s">
        <v>15</v>
      </c>
      <c r="BJ79" s="88" t="s">
        <v>321</v>
      </c>
      <c r="BK79" s="83" t="s">
        <v>30</v>
      </c>
      <c r="BL79" s="84" t="s">
        <v>15</v>
      </c>
      <c r="BM79" s="88"/>
      <c r="BN79" s="83" t="s">
        <v>307</v>
      </c>
      <c r="BO79" s="84" t="s">
        <v>15</v>
      </c>
      <c r="BP79" s="88" t="s">
        <v>321</v>
      </c>
      <c r="BQ79" s="83" t="s">
        <v>30</v>
      </c>
      <c r="BR79" s="84" t="s">
        <v>15</v>
      </c>
      <c r="BS79" s="88" t="s">
        <v>321</v>
      </c>
      <c r="BT79" s="83" t="s">
        <v>30</v>
      </c>
      <c r="BU79" s="84" t="s">
        <v>15</v>
      </c>
      <c r="BV79" s="88" t="s">
        <v>321</v>
      </c>
      <c r="BW79" s="83" t="s">
        <v>30</v>
      </c>
      <c r="BX79" s="84" t="s">
        <v>15</v>
      </c>
      <c r="BY79" s="88"/>
      <c r="BZ79" s="83" t="s">
        <v>30</v>
      </c>
      <c r="CA79" s="84" t="s">
        <v>15</v>
      </c>
      <c r="CB79" s="88"/>
      <c r="CC79" s="83" t="s">
        <v>30</v>
      </c>
      <c r="CD79" s="84" t="s">
        <v>15</v>
      </c>
      <c r="CE79" s="172"/>
      <c r="CF79" s="83" t="s">
        <v>30</v>
      </c>
      <c r="CG79" s="84" t="s">
        <v>540</v>
      </c>
      <c r="CH79" s="172"/>
      <c r="CI79" s="83" t="s">
        <v>30</v>
      </c>
      <c r="CJ79" s="84" t="s">
        <v>540</v>
      </c>
      <c r="CK79" s="172" t="s">
        <v>321</v>
      </c>
      <c r="CL79" s="83" t="s">
        <v>30</v>
      </c>
      <c r="CM79" s="84" t="s">
        <v>15</v>
      </c>
      <c r="CN79" s="172" t="s">
        <v>321</v>
      </c>
      <c r="CO79" s="83" t="s">
        <v>30</v>
      </c>
      <c r="CP79" s="84" t="s">
        <v>15</v>
      </c>
      <c r="CQ79" s="88"/>
      <c r="CR79" s="83" t="s">
        <v>30</v>
      </c>
      <c r="CS79" s="84" t="s">
        <v>15</v>
      </c>
    </row>
    <row r="80" spans="1:97" ht="12" customHeight="1" x14ac:dyDescent="0.2">
      <c r="A80" s="81" t="s">
        <v>264</v>
      </c>
      <c r="B80" s="87" t="s">
        <v>321</v>
      </c>
      <c r="C80" s="83" t="s">
        <v>30</v>
      </c>
      <c r="D80" s="84" t="s">
        <v>15</v>
      </c>
      <c r="E80" s="87" t="s">
        <v>321</v>
      </c>
      <c r="F80" s="83" t="s">
        <v>30</v>
      </c>
      <c r="G80" s="84" t="s">
        <v>15</v>
      </c>
      <c r="H80" s="87" t="s">
        <v>321</v>
      </c>
      <c r="I80" s="83" t="s">
        <v>30</v>
      </c>
      <c r="J80" s="84" t="s">
        <v>15</v>
      </c>
      <c r="K80" s="87" t="s">
        <v>321</v>
      </c>
      <c r="L80" s="83" t="s">
        <v>30</v>
      </c>
      <c r="M80" s="84" t="s">
        <v>15</v>
      </c>
      <c r="N80" s="88" t="s">
        <v>321</v>
      </c>
      <c r="O80" s="83" t="s">
        <v>36</v>
      </c>
      <c r="P80" s="84" t="s">
        <v>15</v>
      </c>
      <c r="Q80" s="88"/>
      <c r="R80" s="83" t="s">
        <v>307</v>
      </c>
      <c r="S80" s="84" t="s">
        <v>15</v>
      </c>
      <c r="T80" s="88"/>
      <c r="U80" s="83" t="s">
        <v>307</v>
      </c>
      <c r="V80" s="84" t="s">
        <v>15</v>
      </c>
      <c r="W80" s="88"/>
      <c r="X80" s="83" t="s">
        <v>307</v>
      </c>
      <c r="Y80" s="84" t="s">
        <v>15</v>
      </c>
      <c r="Z80" s="88"/>
      <c r="AA80" s="83" t="s">
        <v>307</v>
      </c>
      <c r="AB80" s="84" t="s">
        <v>15</v>
      </c>
      <c r="AC80" s="88"/>
      <c r="AD80" s="83" t="s">
        <v>307</v>
      </c>
      <c r="AE80" s="84" t="s">
        <v>15</v>
      </c>
      <c r="AF80" s="88"/>
      <c r="AG80" s="83" t="s">
        <v>307</v>
      </c>
      <c r="AH80" s="84" t="s">
        <v>15</v>
      </c>
      <c r="AI80" s="88"/>
      <c r="AJ80" s="83" t="s">
        <v>307</v>
      </c>
      <c r="AK80" s="84" t="s">
        <v>15</v>
      </c>
      <c r="AL80" s="88"/>
      <c r="AM80" s="83" t="s">
        <v>307</v>
      </c>
      <c r="AN80" s="84" t="s">
        <v>15</v>
      </c>
      <c r="AO80" s="87" t="s">
        <v>321</v>
      </c>
      <c r="AP80" s="83" t="s">
        <v>30</v>
      </c>
      <c r="AQ80" s="84" t="s">
        <v>15</v>
      </c>
      <c r="AR80" s="88"/>
      <c r="AS80" s="83" t="s">
        <v>307</v>
      </c>
      <c r="AT80" s="84" t="s">
        <v>15</v>
      </c>
      <c r="AU80" s="88"/>
      <c r="AV80" s="83" t="s">
        <v>36</v>
      </c>
      <c r="AW80" s="84" t="s">
        <v>15</v>
      </c>
      <c r="AX80" s="87"/>
      <c r="AY80" s="83" t="s">
        <v>30</v>
      </c>
      <c r="AZ80" s="84" t="s">
        <v>540</v>
      </c>
      <c r="BA80" s="87"/>
      <c r="BB80" s="83" t="s">
        <v>30</v>
      </c>
      <c r="BC80" s="84" t="s">
        <v>540</v>
      </c>
      <c r="BD80" s="87"/>
      <c r="BE80" s="83" t="s">
        <v>307</v>
      </c>
      <c r="BF80" s="84" t="s">
        <v>15</v>
      </c>
      <c r="BG80" s="88"/>
      <c r="BH80" s="83" t="s">
        <v>307</v>
      </c>
      <c r="BI80" s="84" t="s">
        <v>15</v>
      </c>
      <c r="BJ80" s="88" t="s">
        <v>321</v>
      </c>
      <c r="BK80" s="83" t="s">
        <v>30</v>
      </c>
      <c r="BL80" s="84" t="s">
        <v>15</v>
      </c>
      <c r="BM80" s="88"/>
      <c r="BN80" s="83" t="s">
        <v>307</v>
      </c>
      <c r="BO80" s="84" t="s">
        <v>15</v>
      </c>
      <c r="BP80" s="88" t="s">
        <v>321</v>
      </c>
      <c r="BQ80" s="83" t="s">
        <v>30</v>
      </c>
      <c r="BR80" s="84" t="s">
        <v>15</v>
      </c>
      <c r="BS80" s="88" t="s">
        <v>321</v>
      </c>
      <c r="BT80" s="83" t="s">
        <v>30</v>
      </c>
      <c r="BU80" s="84" t="s">
        <v>15</v>
      </c>
      <c r="BV80" s="88" t="s">
        <v>321</v>
      </c>
      <c r="BW80" s="83" t="s">
        <v>30</v>
      </c>
      <c r="BX80" s="84" t="s">
        <v>15</v>
      </c>
      <c r="BY80" s="88"/>
      <c r="BZ80" s="83" t="s">
        <v>30</v>
      </c>
      <c r="CA80" s="84" t="s">
        <v>15</v>
      </c>
      <c r="CB80" s="88"/>
      <c r="CC80" s="83" t="s">
        <v>30</v>
      </c>
      <c r="CD80" s="84" t="s">
        <v>15</v>
      </c>
      <c r="CE80" s="172"/>
      <c r="CF80" s="83" t="s">
        <v>30</v>
      </c>
      <c r="CG80" s="84" t="s">
        <v>540</v>
      </c>
      <c r="CH80" s="172"/>
      <c r="CI80" s="83" t="s">
        <v>30</v>
      </c>
      <c r="CJ80" s="84" t="s">
        <v>540</v>
      </c>
      <c r="CK80" s="172" t="s">
        <v>321</v>
      </c>
      <c r="CL80" s="83" t="s">
        <v>30</v>
      </c>
      <c r="CM80" s="84" t="s">
        <v>15</v>
      </c>
      <c r="CN80" s="172" t="s">
        <v>321</v>
      </c>
      <c r="CO80" s="83" t="s">
        <v>30</v>
      </c>
      <c r="CP80" s="84" t="s">
        <v>15</v>
      </c>
      <c r="CQ80" s="88"/>
      <c r="CR80" s="83" t="s">
        <v>30</v>
      </c>
      <c r="CS80" s="84" t="s">
        <v>15</v>
      </c>
    </row>
    <row r="81" spans="1:97" ht="12" customHeight="1" x14ac:dyDescent="0.2">
      <c r="A81" s="81" t="s">
        <v>265</v>
      </c>
      <c r="B81" s="87" t="s">
        <v>321</v>
      </c>
      <c r="C81" s="83" t="s">
        <v>30</v>
      </c>
      <c r="D81" s="84" t="s">
        <v>15</v>
      </c>
      <c r="E81" s="87" t="s">
        <v>321</v>
      </c>
      <c r="F81" s="83" t="s">
        <v>30</v>
      </c>
      <c r="G81" s="84" t="s">
        <v>15</v>
      </c>
      <c r="H81" s="87" t="s">
        <v>321</v>
      </c>
      <c r="I81" s="83" t="s">
        <v>30</v>
      </c>
      <c r="J81" s="84" t="s">
        <v>15</v>
      </c>
      <c r="K81" s="87" t="s">
        <v>321</v>
      </c>
      <c r="L81" s="83" t="s">
        <v>30</v>
      </c>
      <c r="M81" s="84" t="s">
        <v>15</v>
      </c>
      <c r="N81" s="88" t="s">
        <v>321</v>
      </c>
      <c r="O81" s="83" t="s">
        <v>36</v>
      </c>
      <c r="P81" s="84" t="s">
        <v>15</v>
      </c>
      <c r="Q81" s="88"/>
      <c r="R81" s="83" t="s">
        <v>307</v>
      </c>
      <c r="S81" s="84" t="s">
        <v>15</v>
      </c>
      <c r="T81" s="88"/>
      <c r="U81" s="83" t="s">
        <v>307</v>
      </c>
      <c r="V81" s="84" t="s">
        <v>15</v>
      </c>
      <c r="W81" s="88"/>
      <c r="X81" s="83" t="s">
        <v>307</v>
      </c>
      <c r="Y81" s="84" t="s">
        <v>15</v>
      </c>
      <c r="Z81" s="88"/>
      <c r="AA81" s="83" t="s">
        <v>307</v>
      </c>
      <c r="AB81" s="84" t="s">
        <v>15</v>
      </c>
      <c r="AC81" s="88"/>
      <c r="AD81" s="83" t="s">
        <v>307</v>
      </c>
      <c r="AE81" s="84" t="s">
        <v>15</v>
      </c>
      <c r="AF81" s="88"/>
      <c r="AG81" s="83" t="s">
        <v>307</v>
      </c>
      <c r="AH81" s="84" t="s">
        <v>15</v>
      </c>
      <c r="AI81" s="88"/>
      <c r="AJ81" s="83" t="s">
        <v>307</v>
      </c>
      <c r="AK81" s="84" t="s">
        <v>15</v>
      </c>
      <c r="AL81" s="88"/>
      <c r="AM81" s="83" t="s">
        <v>307</v>
      </c>
      <c r="AN81" s="84" t="s">
        <v>15</v>
      </c>
      <c r="AO81" s="87" t="s">
        <v>321</v>
      </c>
      <c r="AP81" s="83" t="s">
        <v>30</v>
      </c>
      <c r="AQ81" s="84" t="s">
        <v>15</v>
      </c>
      <c r="AR81" s="88"/>
      <c r="AS81" s="83" t="s">
        <v>307</v>
      </c>
      <c r="AT81" s="84" t="s">
        <v>15</v>
      </c>
      <c r="AU81" s="88"/>
      <c r="AV81" s="83" t="s">
        <v>36</v>
      </c>
      <c r="AW81" s="84" t="s">
        <v>15</v>
      </c>
      <c r="AX81" s="87"/>
      <c r="AY81" s="83" t="s">
        <v>30</v>
      </c>
      <c r="AZ81" s="84" t="s">
        <v>540</v>
      </c>
      <c r="BA81" s="87"/>
      <c r="BB81" s="83" t="s">
        <v>30</v>
      </c>
      <c r="BC81" s="84" t="s">
        <v>540</v>
      </c>
      <c r="BD81" s="87"/>
      <c r="BE81" s="83" t="s">
        <v>307</v>
      </c>
      <c r="BF81" s="84" t="s">
        <v>15</v>
      </c>
      <c r="BG81" s="88"/>
      <c r="BH81" s="83" t="s">
        <v>307</v>
      </c>
      <c r="BI81" s="84" t="s">
        <v>15</v>
      </c>
      <c r="BJ81" s="88" t="s">
        <v>321</v>
      </c>
      <c r="BK81" s="83" t="s">
        <v>30</v>
      </c>
      <c r="BL81" s="84" t="s">
        <v>15</v>
      </c>
      <c r="BM81" s="88"/>
      <c r="BN81" s="83" t="s">
        <v>307</v>
      </c>
      <c r="BO81" s="84" t="s">
        <v>15</v>
      </c>
      <c r="BP81" s="88" t="s">
        <v>321</v>
      </c>
      <c r="BQ81" s="83" t="s">
        <v>30</v>
      </c>
      <c r="BR81" s="84" t="s">
        <v>15</v>
      </c>
      <c r="BS81" s="88" t="s">
        <v>321</v>
      </c>
      <c r="BT81" s="83" t="s">
        <v>30</v>
      </c>
      <c r="BU81" s="84" t="s">
        <v>15</v>
      </c>
      <c r="BV81" s="88" t="s">
        <v>321</v>
      </c>
      <c r="BW81" s="83" t="s">
        <v>30</v>
      </c>
      <c r="BX81" s="84" t="s">
        <v>15</v>
      </c>
      <c r="BY81" s="88"/>
      <c r="BZ81" s="83" t="s">
        <v>30</v>
      </c>
      <c r="CA81" s="84" t="s">
        <v>15</v>
      </c>
      <c r="CB81" s="88"/>
      <c r="CC81" s="83" t="s">
        <v>30</v>
      </c>
      <c r="CD81" s="84" t="s">
        <v>15</v>
      </c>
      <c r="CE81" s="172"/>
      <c r="CF81" s="83" t="s">
        <v>30</v>
      </c>
      <c r="CG81" s="84" t="s">
        <v>540</v>
      </c>
      <c r="CH81" s="172"/>
      <c r="CI81" s="83" t="s">
        <v>30</v>
      </c>
      <c r="CJ81" s="84" t="s">
        <v>540</v>
      </c>
      <c r="CK81" s="172" t="s">
        <v>321</v>
      </c>
      <c r="CL81" s="83" t="s">
        <v>30</v>
      </c>
      <c r="CM81" s="84" t="s">
        <v>15</v>
      </c>
      <c r="CN81" s="172" t="s">
        <v>321</v>
      </c>
      <c r="CO81" s="83" t="s">
        <v>30</v>
      </c>
      <c r="CP81" s="84" t="s">
        <v>15</v>
      </c>
      <c r="CQ81" s="88"/>
      <c r="CR81" s="83" t="s">
        <v>30</v>
      </c>
      <c r="CS81" s="84" t="s">
        <v>15</v>
      </c>
    </row>
    <row r="82" spans="1:97" ht="12" customHeight="1" x14ac:dyDescent="0.2">
      <c r="A82" s="81" t="s">
        <v>266</v>
      </c>
      <c r="B82" s="87" t="s">
        <v>321</v>
      </c>
      <c r="C82" s="83" t="s">
        <v>30</v>
      </c>
      <c r="D82" s="84" t="s">
        <v>15</v>
      </c>
      <c r="E82" s="87" t="s">
        <v>321</v>
      </c>
      <c r="F82" s="83" t="s">
        <v>30</v>
      </c>
      <c r="G82" s="84" t="s">
        <v>15</v>
      </c>
      <c r="H82" s="87" t="s">
        <v>321</v>
      </c>
      <c r="I82" s="83" t="s">
        <v>30</v>
      </c>
      <c r="J82" s="84" t="s">
        <v>15</v>
      </c>
      <c r="K82" s="87" t="s">
        <v>321</v>
      </c>
      <c r="L82" s="83" t="s">
        <v>30</v>
      </c>
      <c r="M82" s="84" t="s">
        <v>15</v>
      </c>
      <c r="N82" s="88" t="s">
        <v>321</v>
      </c>
      <c r="O82" s="83" t="s">
        <v>36</v>
      </c>
      <c r="P82" s="84" t="s">
        <v>15</v>
      </c>
      <c r="Q82" s="88"/>
      <c r="R82" s="83" t="s">
        <v>307</v>
      </c>
      <c r="S82" s="84" t="s">
        <v>15</v>
      </c>
      <c r="T82" s="88"/>
      <c r="U82" s="83" t="s">
        <v>307</v>
      </c>
      <c r="V82" s="84" t="s">
        <v>15</v>
      </c>
      <c r="W82" s="88"/>
      <c r="X82" s="83" t="s">
        <v>307</v>
      </c>
      <c r="Y82" s="84" t="s">
        <v>15</v>
      </c>
      <c r="Z82" s="88"/>
      <c r="AA82" s="83" t="s">
        <v>307</v>
      </c>
      <c r="AB82" s="84" t="s">
        <v>15</v>
      </c>
      <c r="AC82" s="88"/>
      <c r="AD82" s="83" t="s">
        <v>307</v>
      </c>
      <c r="AE82" s="84" t="s">
        <v>15</v>
      </c>
      <c r="AF82" s="88"/>
      <c r="AG82" s="83" t="s">
        <v>307</v>
      </c>
      <c r="AH82" s="84" t="s">
        <v>15</v>
      </c>
      <c r="AI82" s="88"/>
      <c r="AJ82" s="83" t="s">
        <v>307</v>
      </c>
      <c r="AK82" s="84" t="s">
        <v>15</v>
      </c>
      <c r="AL82" s="88"/>
      <c r="AM82" s="83" t="s">
        <v>307</v>
      </c>
      <c r="AN82" s="84" t="s">
        <v>15</v>
      </c>
      <c r="AO82" s="87" t="s">
        <v>321</v>
      </c>
      <c r="AP82" s="83" t="s">
        <v>30</v>
      </c>
      <c r="AQ82" s="84" t="s">
        <v>15</v>
      </c>
      <c r="AR82" s="88"/>
      <c r="AS82" s="83" t="s">
        <v>307</v>
      </c>
      <c r="AT82" s="84" t="s">
        <v>15</v>
      </c>
      <c r="AU82" s="88"/>
      <c r="AV82" s="83" t="s">
        <v>36</v>
      </c>
      <c r="AW82" s="84" t="s">
        <v>15</v>
      </c>
      <c r="AX82" s="87"/>
      <c r="AY82" s="83" t="s">
        <v>30</v>
      </c>
      <c r="AZ82" s="84" t="s">
        <v>540</v>
      </c>
      <c r="BA82" s="87"/>
      <c r="BB82" s="83" t="s">
        <v>30</v>
      </c>
      <c r="BC82" s="84" t="s">
        <v>540</v>
      </c>
      <c r="BD82" s="87"/>
      <c r="BE82" s="83" t="s">
        <v>307</v>
      </c>
      <c r="BF82" s="84" t="s">
        <v>15</v>
      </c>
      <c r="BG82" s="88"/>
      <c r="BH82" s="83" t="s">
        <v>307</v>
      </c>
      <c r="BI82" s="84" t="s">
        <v>15</v>
      </c>
      <c r="BJ82" s="88" t="s">
        <v>321</v>
      </c>
      <c r="BK82" s="83" t="s">
        <v>30</v>
      </c>
      <c r="BL82" s="84" t="s">
        <v>15</v>
      </c>
      <c r="BM82" s="88"/>
      <c r="BN82" s="83" t="s">
        <v>307</v>
      </c>
      <c r="BO82" s="84" t="s">
        <v>15</v>
      </c>
      <c r="BP82" s="88" t="s">
        <v>321</v>
      </c>
      <c r="BQ82" s="83" t="s">
        <v>30</v>
      </c>
      <c r="BR82" s="84" t="s">
        <v>15</v>
      </c>
      <c r="BS82" s="88" t="s">
        <v>321</v>
      </c>
      <c r="BT82" s="83" t="s">
        <v>30</v>
      </c>
      <c r="BU82" s="84" t="s">
        <v>15</v>
      </c>
      <c r="BV82" s="88" t="s">
        <v>321</v>
      </c>
      <c r="BW82" s="83" t="s">
        <v>30</v>
      </c>
      <c r="BX82" s="84" t="s">
        <v>15</v>
      </c>
      <c r="BY82" s="88"/>
      <c r="BZ82" s="83" t="s">
        <v>30</v>
      </c>
      <c r="CA82" s="84" t="s">
        <v>15</v>
      </c>
      <c r="CB82" s="88"/>
      <c r="CC82" s="83" t="s">
        <v>30</v>
      </c>
      <c r="CD82" s="84" t="s">
        <v>15</v>
      </c>
      <c r="CE82" s="172"/>
      <c r="CF82" s="83" t="s">
        <v>30</v>
      </c>
      <c r="CG82" s="84" t="s">
        <v>540</v>
      </c>
      <c r="CH82" s="172"/>
      <c r="CI82" s="83" t="s">
        <v>30</v>
      </c>
      <c r="CJ82" s="84" t="s">
        <v>540</v>
      </c>
      <c r="CK82" s="172" t="s">
        <v>321</v>
      </c>
      <c r="CL82" s="83" t="s">
        <v>30</v>
      </c>
      <c r="CM82" s="84" t="s">
        <v>15</v>
      </c>
      <c r="CN82" s="172" t="s">
        <v>321</v>
      </c>
      <c r="CO82" s="83" t="s">
        <v>30</v>
      </c>
      <c r="CP82" s="84" t="s">
        <v>15</v>
      </c>
      <c r="CQ82" s="88"/>
      <c r="CR82" s="83" t="s">
        <v>30</v>
      </c>
      <c r="CS82" s="84" t="s">
        <v>15</v>
      </c>
    </row>
    <row r="83" spans="1:97" ht="12" customHeight="1" x14ac:dyDescent="0.2">
      <c r="A83" s="81" t="s">
        <v>267</v>
      </c>
      <c r="B83" s="87" t="s">
        <v>321</v>
      </c>
      <c r="C83" s="83" t="s">
        <v>30</v>
      </c>
      <c r="D83" s="84" t="s">
        <v>15</v>
      </c>
      <c r="E83" s="87" t="s">
        <v>321</v>
      </c>
      <c r="F83" s="83" t="s">
        <v>30</v>
      </c>
      <c r="G83" s="84" t="s">
        <v>15</v>
      </c>
      <c r="H83" s="87" t="s">
        <v>321</v>
      </c>
      <c r="I83" s="83" t="s">
        <v>30</v>
      </c>
      <c r="J83" s="84" t="s">
        <v>15</v>
      </c>
      <c r="K83" s="87" t="s">
        <v>321</v>
      </c>
      <c r="L83" s="83" t="s">
        <v>30</v>
      </c>
      <c r="M83" s="84" t="s">
        <v>15</v>
      </c>
      <c r="N83" s="88" t="s">
        <v>321</v>
      </c>
      <c r="O83" s="83" t="s">
        <v>36</v>
      </c>
      <c r="P83" s="84" t="s">
        <v>15</v>
      </c>
      <c r="Q83" s="88"/>
      <c r="R83" s="83" t="s">
        <v>307</v>
      </c>
      <c r="S83" s="84" t="s">
        <v>15</v>
      </c>
      <c r="T83" s="88"/>
      <c r="U83" s="83" t="s">
        <v>307</v>
      </c>
      <c r="V83" s="84" t="s">
        <v>15</v>
      </c>
      <c r="W83" s="88"/>
      <c r="X83" s="83" t="s">
        <v>307</v>
      </c>
      <c r="Y83" s="84" t="s">
        <v>15</v>
      </c>
      <c r="Z83" s="88"/>
      <c r="AA83" s="83" t="s">
        <v>307</v>
      </c>
      <c r="AB83" s="84" t="s">
        <v>15</v>
      </c>
      <c r="AC83" s="88"/>
      <c r="AD83" s="83" t="s">
        <v>307</v>
      </c>
      <c r="AE83" s="84" t="s">
        <v>15</v>
      </c>
      <c r="AF83" s="88"/>
      <c r="AG83" s="83" t="s">
        <v>307</v>
      </c>
      <c r="AH83" s="84" t="s">
        <v>15</v>
      </c>
      <c r="AI83" s="88"/>
      <c r="AJ83" s="83" t="s">
        <v>307</v>
      </c>
      <c r="AK83" s="84" t="s">
        <v>15</v>
      </c>
      <c r="AL83" s="88"/>
      <c r="AM83" s="83" t="s">
        <v>307</v>
      </c>
      <c r="AN83" s="84" t="s">
        <v>15</v>
      </c>
      <c r="AO83" s="87" t="s">
        <v>321</v>
      </c>
      <c r="AP83" s="83" t="s">
        <v>30</v>
      </c>
      <c r="AQ83" s="84" t="s">
        <v>15</v>
      </c>
      <c r="AR83" s="88"/>
      <c r="AS83" s="83" t="s">
        <v>307</v>
      </c>
      <c r="AT83" s="84" t="s">
        <v>15</v>
      </c>
      <c r="AU83" s="88"/>
      <c r="AV83" s="83" t="s">
        <v>36</v>
      </c>
      <c r="AW83" s="84" t="s">
        <v>15</v>
      </c>
      <c r="AX83" s="87"/>
      <c r="AY83" s="83" t="s">
        <v>30</v>
      </c>
      <c r="AZ83" s="84" t="s">
        <v>540</v>
      </c>
      <c r="BA83" s="87"/>
      <c r="BB83" s="83" t="s">
        <v>30</v>
      </c>
      <c r="BC83" s="84" t="s">
        <v>540</v>
      </c>
      <c r="BD83" s="87"/>
      <c r="BE83" s="83" t="s">
        <v>307</v>
      </c>
      <c r="BF83" s="84" t="s">
        <v>15</v>
      </c>
      <c r="BG83" s="88"/>
      <c r="BH83" s="83" t="s">
        <v>307</v>
      </c>
      <c r="BI83" s="84" t="s">
        <v>15</v>
      </c>
      <c r="BJ83" s="88" t="s">
        <v>321</v>
      </c>
      <c r="BK83" s="83" t="s">
        <v>30</v>
      </c>
      <c r="BL83" s="84" t="s">
        <v>15</v>
      </c>
      <c r="BM83" s="88"/>
      <c r="BN83" s="83" t="s">
        <v>307</v>
      </c>
      <c r="BO83" s="84" t="s">
        <v>15</v>
      </c>
      <c r="BP83" s="88" t="s">
        <v>321</v>
      </c>
      <c r="BQ83" s="83" t="s">
        <v>30</v>
      </c>
      <c r="BR83" s="84" t="s">
        <v>15</v>
      </c>
      <c r="BS83" s="88" t="s">
        <v>321</v>
      </c>
      <c r="BT83" s="83" t="s">
        <v>30</v>
      </c>
      <c r="BU83" s="84" t="s">
        <v>15</v>
      </c>
      <c r="BV83" s="88" t="s">
        <v>321</v>
      </c>
      <c r="BW83" s="83" t="s">
        <v>30</v>
      </c>
      <c r="BX83" s="84" t="s">
        <v>15</v>
      </c>
      <c r="BY83" s="88"/>
      <c r="BZ83" s="83" t="s">
        <v>30</v>
      </c>
      <c r="CA83" s="84" t="s">
        <v>15</v>
      </c>
      <c r="CB83" s="88"/>
      <c r="CC83" s="83" t="s">
        <v>30</v>
      </c>
      <c r="CD83" s="84" t="s">
        <v>15</v>
      </c>
      <c r="CE83" s="172"/>
      <c r="CF83" s="83" t="s">
        <v>30</v>
      </c>
      <c r="CG83" s="84" t="s">
        <v>540</v>
      </c>
      <c r="CH83" s="172"/>
      <c r="CI83" s="83" t="s">
        <v>30</v>
      </c>
      <c r="CJ83" s="84" t="s">
        <v>540</v>
      </c>
      <c r="CK83" s="172" t="s">
        <v>321</v>
      </c>
      <c r="CL83" s="83" t="s">
        <v>30</v>
      </c>
      <c r="CM83" s="84" t="s">
        <v>15</v>
      </c>
      <c r="CN83" s="172" t="s">
        <v>321</v>
      </c>
      <c r="CO83" s="83" t="s">
        <v>30</v>
      </c>
      <c r="CP83" s="84" t="s">
        <v>15</v>
      </c>
      <c r="CQ83" s="88"/>
      <c r="CR83" s="83" t="s">
        <v>30</v>
      </c>
      <c r="CS83" s="84" t="s">
        <v>15</v>
      </c>
    </row>
    <row r="84" spans="1:97" ht="12" customHeight="1" x14ac:dyDescent="0.2">
      <c r="A84" s="81" t="s">
        <v>268</v>
      </c>
      <c r="B84" s="87" t="s">
        <v>321</v>
      </c>
      <c r="C84" s="83" t="s">
        <v>30</v>
      </c>
      <c r="D84" s="84" t="s">
        <v>15</v>
      </c>
      <c r="E84" s="87" t="s">
        <v>321</v>
      </c>
      <c r="F84" s="83" t="s">
        <v>30</v>
      </c>
      <c r="G84" s="84" t="s">
        <v>15</v>
      </c>
      <c r="H84" s="87" t="s">
        <v>321</v>
      </c>
      <c r="I84" s="83" t="s">
        <v>30</v>
      </c>
      <c r="J84" s="84" t="s">
        <v>15</v>
      </c>
      <c r="K84" s="87" t="s">
        <v>321</v>
      </c>
      <c r="L84" s="83" t="s">
        <v>30</v>
      </c>
      <c r="M84" s="84" t="s">
        <v>15</v>
      </c>
      <c r="N84" s="88" t="s">
        <v>321</v>
      </c>
      <c r="O84" s="83" t="s">
        <v>36</v>
      </c>
      <c r="P84" s="84" t="s">
        <v>15</v>
      </c>
      <c r="Q84" s="88"/>
      <c r="R84" s="83" t="s">
        <v>307</v>
      </c>
      <c r="S84" s="84" t="s">
        <v>15</v>
      </c>
      <c r="T84" s="88"/>
      <c r="U84" s="83" t="s">
        <v>307</v>
      </c>
      <c r="V84" s="84" t="s">
        <v>15</v>
      </c>
      <c r="W84" s="88"/>
      <c r="X84" s="83" t="s">
        <v>307</v>
      </c>
      <c r="Y84" s="84" t="s">
        <v>15</v>
      </c>
      <c r="Z84" s="88"/>
      <c r="AA84" s="83" t="s">
        <v>307</v>
      </c>
      <c r="AB84" s="84" t="s">
        <v>15</v>
      </c>
      <c r="AC84" s="88"/>
      <c r="AD84" s="83" t="s">
        <v>307</v>
      </c>
      <c r="AE84" s="84" t="s">
        <v>15</v>
      </c>
      <c r="AF84" s="88"/>
      <c r="AG84" s="83" t="s">
        <v>307</v>
      </c>
      <c r="AH84" s="84" t="s">
        <v>15</v>
      </c>
      <c r="AI84" s="88"/>
      <c r="AJ84" s="83" t="s">
        <v>307</v>
      </c>
      <c r="AK84" s="84" t="s">
        <v>15</v>
      </c>
      <c r="AL84" s="88"/>
      <c r="AM84" s="83" t="s">
        <v>307</v>
      </c>
      <c r="AN84" s="84" t="s">
        <v>15</v>
      </c>
      <c r="AO84" s="87" t="s">
        <v>321</v>
      </c>
      <c r="AP84" s="83" t="s">
        <v>30</v>
      </c>
      <c r="AQ84" s="84" t="s">
        <v>15</v>
      </c>
      <c r="AR84" s="88"/>
      <c r="AS84" s="83" t="s">
        <v>307</v>
      </c>
      <c r="AT84" s="84" t="s">
        <v>15</v>
      </c>
      <c r="AU84" s="88"/>
      <c r="AV84" s="83" t="s">
        <v>36</v>
      </c>
      <c r="AW84" s="84" t="s">
        <v>15</v>
      </c>
      <c r="AX84" s="87"/>
      <c r="AY84" s="83" t="s">
        <v>30</v>
      </c>
      <c r="AZ84" s="84" t="s">
        <v>540</v>
      </c>
      <c r="BA84" s="87"/>
      <c r="BB84" s="83" t="s">
        <v>30</v>
      </c>
      <c r="BC84" s="84" t="s">
        <v>540</v>
      </c>
      <c r="BD84" s="87"/>
      <c r="BE84" s="83" t="s">
        <v>307</v>
      </c>
      <c r="BF84" s="84" t="s">
        <v>15</v>
      </c>
      <c r="BG84" s="88"/>
      <c r="BH84" s="83" t="s">
        <v>307</v>
      </c>
      <c r="BI84" s="84" t="s">
        <v>15</v>
      </c>
      <c r="BJ84" s="88" t="s">
        <v>321</v>
      </c>
      <c r="BK84" s="83" t="s">
        <v>30</v>
      </c>
      <c r="BL84" s="84" t="s">
        <v>15</v>
      </c>
      <c r="BM84" s="88"/>
      <c r="BN84" s="83" t="s">
        <v>307</v>
      </c>
      <c r="BO84" s="84" t="s">
        <v>15</v>
      </c>
      <c r="BP84" s="88" t="s">
        <v>321</v>
      </c>
      <c r="BQ84" s="83" t="s">
        <v>30</v>
      </c>
      <c r="BR84" s="84" t="s">
        <v>15</v>
      </c>
      <c r="BS84" s="88" t="s">
        <v>321</v>
      </c>
      <c r="BT84" s="83" t="s">
        <v>30</v>
      </c>
      <c r="BU84" s="84" t="s">
        <v>15</v>
      </c>
      <c r="BV84" s="88" t="s">
        <v>321</v>
      </c>
      <c r="BW84" s="83" t="s">
        <v>30</v>
      </c>
      <c r="BX84" s="84" t="s">
        <v>15</v>
      </c>
      <c r="BY84" s="88"/>
      <c r="BZ84" s="83" t="s">
        <v>30</v>
      </c>
      <c r="CA84" s="84" t="s">
        <v>15</v>
      </c>
      <c r="CB84" s="88"/>
      <c r="CC84" s="83" t="s">
        <v>30</v>
      </c>
      <c r="CD84" s="84" t="s">
        <v>15</v>
      </c>
      <c r="CE84" s="172"/>
      <c r="CF84" s="83" t="s">
        <v>30</v>
      </c>
      <c r="CG84" s="84" t="s">
        <v>540</v>
      </c>
      <c r="CH84" s="172"/>
      <c r="CI84" s="83" t="s">
        <v>30</v>
      </c>
      <c r="CJ84" s="84" t="s">
        <v>540</v>
      </c>
      <c r="CK84" s="172" t="s">
        <v>321</v>
      </c>
      <c r="CL84" s="83" t="s">
        <v>30</v>
      </c>
      <c r="CM84" s="84" t="s">
        <v>15</v>
      </c>
      <c r="CN84" s="172" t="s">
        <v>321</v>
      </c>
      <c r="CO84" s="83" t="s">
        <v>30</v>
      </c>
      <c r="CP84" s="84" t="s">
        <v>15</v>
      </c>
      <c r="CQ84" s="88"/>
      <c r="CR84" s="83" t="s">
        <v>30</v>
      </c>
      <c r="CS84" s="84" t="s">
        <v>15</v>
      </c>
    </row>
    <row r="85" spans="1:97" ht="12" customHeight="1" x14ac:dyDescent="0.2">
      <c r="A85" s="81" t="s">
        <v>269</v>
      </c>
      <c r="B85" s="87" t="s">
        <v>321</v>
      </c>
      <c r="C85" s="83" t="s">
        <v>30</v>
      </c>
      <c r="D85" s="84" t="s">
        <v>15</v>
      </c>
      <c r="E85" s="87" t="s">
        <v>321</v>
      </c>
      <c r="F85" s="83" t="s">
        <v>30</v>
      </c>
      <c r="G85" s="84" t="s">
        <v>15</v>
      </c>
      <c r="H85" s="87" t="s">
        <v>321</v>
      </c>
      <c r="I85" s="83" t="s">
        <v>30</v>
      </c>
      <c r="J85" s="84" t="s">
        <v>15</v>
      </c>
      <c r="K85" s="87" t="s">
        <v>321</v>
      </c>
      <c r="L85" s="83" t="s">
        <v>30</v>
      </c>
      <c r="M85" s="84" t="s">
        <v>15</v>
      </c>
      <c r="N85" s="88" t="s">
        <v>321</v>
      </c>
      <c r="O85" s="83" t="s">
        <v>36</v>
      </c>
      <c r="P85" s="84" t="s">
        <v>15</v>
      </c>
      <c r="Q85" s="88"/>
      <c r="R85" s="83" t="s">
        <v>307</v>
      </c>
      <c r="S85" s="84" t="s">
        <v>15</v>
      </c>
      <c r="T85" s="88"/>
      <c r="U85" s="83" t="s">
        <v>307</v>
      </c>
      <c r="V85" s="84" t="s">
        <v>15</v>
      </c>
      <c r="W85" s="88"/>
      <c r="X85" s="83" t="s">
        <v>307</v>
      </c>
      <c r="Y85" s="84" t="s">
        <v>15</v>
      </c>
      <c r="Z85" s="88"/>
      <c r="AA85" s="83" t="s">
        <v>307</v>
      </c>
      <c r="AB85" s="84" t="s">
        <v>15</v>
      </c>
      <c r="AC85" s="88"/>
      <c r="AD85" s="83" t="s">
        <v>307</v>
      </c>
      <c r="AE85" s="84" t="s">
        <v>15</v>
      </c>
      <c r="AF85" s="88"/>
      <c r="AG85" s="83" t="s">
        <v>307</v>
      </c>
      <c r="AH85" s="84" t="s">
        <v>15</v>
      </c>
      <c r="AI85" s="88"/>
      <c r="AJ85" s="83" t="s">
        <v>307</v>
      </c>
      <c r="AK85" s="84" t="s">
        <v>15</v>
      </c>
      <c r="AL85" s="88"/>
      <c r="AM85" s="83" t="s">
        <v>307</v>
      </c>
      <c r="AN85" s="84" t="s">
        <v>15</v>
      </c>
      <c r="AO85" s="87" t="s">
        <v>321</v>
      </c>
      <c r="AP85" s="83" t="s">
        <v>30</v>
      </c>
      <c r="AQ85" s="84" t="s">
        <v>15</v>
      </c>
      <c r="AR85" s="88"/>
      <c r="AS85" s="83" t="s">
        <v>307</v>
      </c>
      <c r="AT85" s="84" t="s">
        <v>15</v>
      </c>
      <c r="AU85" s="88"/>
      <c r="AV85" s="83" t="s">
        <v>36</v>
      </c>
      <c r="AW85" s="84" t="s">
        <v>15</v>
      </c>
      <c r="AX85" s="87"/>
      <c r="AY85" s="83" t="s">
        <v>30</v>
      </c>
      <c r="AZ85" s="84" t="s">
        <v>540</v>
      </c>
      <c r="BA85" s="87"/>
      <c r="BB85" s="83" t="s">
        <v>30</v>
      </c>
      <c r="BC85" s="84" t="s">
        <v>540</v>
      </c>
      <c r="BD85" s="87"/>
      <c r="BE85" s="83" t="s">
        <v>307</v>
      </c>
      <c r="BF85" s="84" t="s">
        <v>15</v>
      </c>
      <c r="BG85" s="88"/>
      <c r="BH85" s="83" t="s">
        <v>307</v>
      </c>
      <c r="BI85" s="84" t="s">
        <v>15</v>
      </c>
      <c r="BJ85" s="88" t="s">
        <v>321</v>
      </c>
      <c r="BK85" s="83" t="s">
        <v>30</v>
      </c>
      <c r="BL85" s="84" t="s">
        <v>15</v>
      </c>
      <c r="BM85" s="88"/>
      <c r="BN85" s="83" t="s">
        <v>307</v>
      </c>
      <c r="BO85" s="84" t="s">
        <v>15</v>
      </c>
      <c r="BP85" s="88" t="s">
        <v>321</v>
      </c>
      <c r="BQ85" s="83" t="s">
        <v>30</v>
      </c>
      <c r="BR85" s="84" t="s">
        <v>15</v>
      </c>
      <c r="BS85" s="88" t="s">
        <v>321</v>
      </c>
      <c r="BT85" s="83" t="s">
        <v>30</v>
      </c>
      <c r="BU85" s="84" t="s">
        <v>15</v>
      </c>
      <c r="BV85" s="88" t="s">
        <v>321</v>
      </c>
      <c r="BW85" s="83" t="s">
        <v>30</v>
      </c>
      <c r="BX85" s="84" t="s">
        <v>15</v>
      </c>
      <c r="BY85" s="88"/>
      <c r="BZ85" s="83" t="s">
        <v>30</v>
      </c>
      <c r="CA85" s="84" t="s">
        <v>15</v>
      </c>
      <c r="CB85" s="88"/>
      <c r="CC85" s="83" t="s">
        <v>30</v>
      </c>
      <c r="CD85" s="84" t="s">
        <v>15</v>
      </c>
      <c r="CE85" s="172"/>
      <c r="CF85" s="83" t="s">
        <v>30</v>
      </c>
      <c r="CG85" s="84" t="s">
        <v>540</v>
      </c>
      <c r="CH85" s="172"/>
      <c r="CI85" s="83" t="s">
        <v>30</v>
      </c>
      <c r="CJ85" s="84" t="s">
        <v>540</v>
      </c>
      <c r="CK85" s="172" t="s">
        <v>321</v>
      </c>
      <c r="CL85" s="83" t="s">
        <v>30</v>
      </c>
      <c r="CM85" s="84" t="s">
        <v>15</v>
      </c>
      <c r="CN85" s="172" t="s">
        <v>321</v>
      </c>
      <c r="CO85" s="83" t="s">
        <v>30</v>
      </c>
      <c r="CP85" s="84" t="s">
        <v>15</v>
      </c>
      <c r="CQ85" s="88"/>
      <c r="CR85" s="83" t="s">
        <v>30</v>
      </c>
      <c r="CS85" s="84" t="s">
        <v>15</v>
      </c>
    </row>
    <row r="86" spans="1:97" ht="12" customHeight="1" x14ac:dyDescent="0.2">
      <c r="A86" s="81" t="s">
        <v>270</v>
      </c>
      <c r="B86" s="87" t="s">
        <v>321</v>
      </c>
      <c r="C86" s="83" t="s">
        <v>30</v>
      </c>
      <c r="D86" s="84" t="s">
        <v>15</v>
      </c>
      <c r="E86" s="87" t="s">
        <v>321</v>
      </c>
      <c r="F86" s="83" t="s">
        <v>30</v>
      </c>
      <c r="G86" s="84" t="s">
        <v>15</v>
      </c>
      <c r="H86" s="87" t="s">
        <v>321</v>
      </c>
      <c r="I86" s="83" t="s">
        <v>30</v>
      </c>
      <c r="J86" s="84" t="s">
        <v>15</v>
      </c>
      <c r="K86" s="87" t="s">
        <v>321</v>
      </c>
      <c r="L86" s="83" t="s">
        <v>30</v>
      </c>
      <c r="M86" s="84" t="s">
        <v>15</v>
      </c>
      <c r="N86" s="88" t="s">
        <v>321</v>
      </c>
      <c r="O86" s="83" t="s">
        <v>36</v>
      </c>
      <c r="P86" s="84" t="s">
        <v>15</v>
      </c>
      <c r="Q86" s="88"/>
      <c r="R86" s="83" t="s">
        <v>307</v>
      </c>
      <c r="S86" s="84" t="s">
        <v>15</v>
      </c>
      <c r="T86" s="88"/>
      <c r="U86" s="83" t="s">
        <v>307</v>
      </c>
      <c r="V86" s="84" t="s">
        <v>15</v>
      </c>
      <c r="W86" s="88"/>
      <c r="X86" s="83" t="s">
        <v>307</v>
      </c>
      <c r="Y86" s="84" t="s">
        <v>15</v>
      </c>
      <c r="Z86" s="88"/>
      <c r="AA86" s="83" t="s">
        <v>307</v>
      </c>
      <c r="AB86" s="84" t="s">
        <v>15</v>
      </c>
      <c r="AC86" s="88"/>
      <c r="AD86" s="83" t="s">
        <v>307</v>
      </c>
      <c r="AE86" s="84" t="s">
        <v>15</v>
      </c>
      <c r="AF86" s="88"/>
      <c r="AG86" s="83" t="s">
        <v>307</v>
      </c>
      <c r="AH86" s="84" t="s">
        <v>15</v>
      </c>
      <c r="AI86" s="88"/>
      <c r="AJ86" s="83" t="s">
        <v>307</v>
      </c>
      <c r="AK86" s="84" t="s">
        <v>15</v>
      </c>
      <c r="AL86" s="88"/>
      <c r="AM86" s="83" t="s">
        <v>307</v>
      </c>
      <c r="AN86" s="84" t="s">
        <v>15</v>
      </c>
      <c r="AO86" s="87" t="s">
        <v>321</v>
      </c>
      <c r="AP86" s="83" t="s">
        <v>30</v>
      </c>
      <c r="AQ86" s="84" t="s">
        <v>15</v>
      </c>
      <c r="AR86" s="88"/>
      <c r="AS86" s="83" t="s">
        <v>307</v>
      </c>
      <c r="AT86" s="84" t="s">
        <v>15</v>
      </c>
      <c r="AU86" s="88"/>
      <c r="AV86" s="83" t="s">
        <v>36</v>
      </c>
      <c r="AW86" s="84" t="s">
        <v>15</v>
      </c>
      <c r="AX86" s="87"/>
      <c r="AY86" s="83" t="s">
        <v>30</v>
      </c>
      <c r="AZ86" s="84" t="s">
        <v>540</v>
      </c>
      <c r="BA86" s="87"/>
      <c r="BB86" s="83" t="s">
        <v>30</v>
      </c>
      <c r="BC86" s="84" t="s">
        <v>540</v>
      </c>
      <c r="BD86" s="87"/>
      <c r="BE86" s="83" t="s">
        <v>307</v>
      </c>
      <c r="BF86" s="84" t="s">
        <v>15</v>
      </c>
      <c r="BG86" s="88"/>
      <c r="BH86" s="83" t="s">
        <v>307</v>
      </c>
      <c r="BI86" s="84" t="s">
        <v>15</v>
      </c>
      <c r="BJ86" s="88" t="s">
        <v>321</v>
      </c>
      <c r="BK86" s="83" t="s">
        <v>30</v>
      </c>
      <c r="BL86" s="84" t="s">
        <v>15</v>
      </c>
      <c r="BM86" s="88"/>
      <c r="BN86" s="83" t="s">
        <v>307</v>
      </c>
      <c r="BO86" s="84" t="s">
        <v>15</v>
      </c>
      <c r="BP86" s="88" t="s">
        <v>321</v>
      </c>
      <c r="BQ86" s="83" t="s">
        <v>30</v>
      </c>
      <c r="BR86" s="84" t="s">
        <v>15</v>
      </c>
      <c r="BS86" s="88" t="s">
        <v>321</v>
      </c>
      <c r="BT86" s="83" t="s">
        <v>30</v>
      </c>
      <c r="BU86" s="84" t="s">
        <v>15</v>
      </c>
      <c r="BV86" s="88" t="s">
        <v>321</v>
      </c>
      <c r="BW86" s="83" t="s">
        <v>30</v>
      </c>
      <c r="BX86" s="84" t="s">
        <v>15</v>
      </c>
      <c r="BY86" s="88"/>
      <c r="BZ86" s="83" t="s">
        <v>30</v>
      </c>
      <c r="CA86" s="84" t="s">
        <v>15</v>
      </c>
      <c r="CB86" s="88"/>
      <c r="CC86" s="83" t="s">
        <v>30</v>
      </c>
      <c r="CD86" s="84" t="s">
        <v>15</v>
      </c>
      <c r="CE86" s="172"/>
      <c r="CF86" s="83" t="s">
        <v>30</v>
      </c>
      <c r="CG86" s="84" t="s">
        <v>540</v>
      </c>
      <c r="CH86" s="172"/>
      <c r="CI86" s="83" t="s">
        <v>30</v>
      </c>
      <c r="CJ86" s="84" t="s">
        <v>540</v>
      </c>
      <c r="CK86" s="172" t="s">
        <v>321</v>
      </c>
      <c r="CL86" s="83" t="s">
        <v>30</v>
      </c>
      <c r="CM86" s="84" t="s">
        <v>15</v>
      </c>
      <c r="CN86" s="172" t="s">
        <v>321</v>
      </c>
      <c r="CO86" s="83" t="s">
        <v>30</v>
      </c>
      <c r="CP86" s="84" t="s">
        <v>15</v>
      </c>
      <c r="CQ86" s="88"/>
      <c r="CR86" s="83" t="s">
        <v>30</v>
      </c>
      <c r="CS86" s="84" t="s">
        <v>15</v>
      </c>
    </row>
    <row r="87" spans="1:97" ht="12" customHeight="1" x14ac:dyDescent="0.2">
      <c r="A87" s="81" t="s">
        <v>271</v>
      </c>
      <c r="B87" s="87" t="s">
        <v>321</v>
      </c>
      <c r="C87" s="83" t="s">
        <v>30</v>
      </c>
      <c r="D87" s="84" t="s">
        <v>15</v>
      </c>
      <c r="E87" s="87" t="s">
        <v>321</v>
      </c>
      <c r="F87" s="83" t="s">
        <v>30</v>
      </c>
      <c r="G87" s="84" t="s">
        <v>15</v>
      </c>
      <c r="H87" s="87" t="s">
        <v>321</v>
      </c>
      <c r="I87" s="83" t="s">
        <v>30</v>
      </c>
      <c r="J87" s="84" t="s">
        <v>15</v>
      </c>
      <c r="K87" s="87" t="s">
        <v>321</v>
      </c>
      <c r="L87" s="83" t="s">
        <v>30</v>
      </c>
      <c r="M87" s="84" t="s">
        <v>15</v>
      </c>
      <c r="N87" s="88" t="s">
        <v>321</v>
      </c>
      <c r="O87" s="83" t="s">
        <v>36</v>
      </c>
      <c r="P87" s="84" t="s">
        <v>15</v>
      </c>
      <c r="Q87" s="88"/>
      <c r="R87" s="83" t="s">
        <v>307</v>
      </c>
      <c r="S87" s="84" t="s">
        <v>15</v>
      </c>
      <c r="T87" s="88"/>
      <c r="U87" s="83" t="s">
        <v>307</v>
      </c>
      <c r="V87" s="84" t="s">
        <v>15</v>
      </c>
      <c r="W87" s="88"/>
      <c r="X87" s="83" t="s">
        <v>307</v>
      </c>
      <c r="Y87" s="84" t="s">
        <v>15</v>
      </c>
      <c r="Z87" s="88"/>
      <c r="AA87" s="83" t="s">
        <v>307</v>
      </c>
      <c r="AB87" s="84" t="s">
        <v>15</v>
      </c>
      <c r="AC87" s="88"/>
      <c r="AD87" s="83" t="s">
        <v>307</v>
      </c>
      <c r="AE87" s="84" t="s">
        <v>15</v>
      </c>
      <c r="AF87" s="88"/>
      <c r="AG87" s="83" t="s">
        <v>307</v>
      </c>
      <c r="AH87" s="84" t="s">
        <v>15</v>
      </c>
      <c r="AI87" s="88"/>
      <c r="AJ87" s="83" t="s">
        <v>307</v>
      </c>
      <c r="AK87" s="84" t="s">
        <v>15</v>
      </c>
      <c r="AL87" s="88"/>
      <c r="AM87" s="83" t="s">
        <v>307</v>
      </c>
      <c r="AN87" s="84" t="s">
        <v>15</v>
      </c>
      <c r="AO87" s="87" t="s">
        <v>321</v>
      </c>
      <c r="AP87" s="83" t="s">
        <v>30</v>
      </c>
      <c r="AQ87" s="84" t="s">
        <v>15</v>
      </c>
      <c r="AR87" s="88"/>
      <c r="AS87" s="83" t="s">
        <v>307</v>
      </c>
      <c r="AT87" s="84" t="s">
        <v>15</v>
      </c>
      <c r="AU87" s="88"/>
      <c r="AV87" s="83" t="s">
        <v>36</v>
      </c>
      <c r="AW87" s="84" t="s">
        <v>15</v>
      </c>
      <c r="AX87" s="87"/>
      <c r="AY87" s="83" t="s">
        <v>30</v>
      </c>
      <c r="AZ87" s="84" t="s">
        <v>540</v>
      </c>
      <c r="BA87" s="87"/>
      <c r="BB87" s="83" t="s">
        <v>30</v>
      </c>
      <c r="BC87" s="84" t="s">
        <v>540</v>
      </c>
      <c r="BD87" s="87"/>
      <c r="BE87" s="83" t="s">
        <v>307</v>
      </c>
      <c r="BF87" s="84" t="s">
        <v>15</v>
      </c>
      <c r="BG87" s="88"/>
      <c r="BH87" s="83" t="s">
        <v>307</v>
      </c>
      <c r="BI87" s="84" t="s">
        <v>15</v>
      </c>
      <c r="BJ87" s="88" t="s">
        <v>321</v>
      </c>
      <c r="BK87" s="83" t="s">
        <v>30</v>
      </c>
      <c r="BL87" s="84" t="s">
        <v>15</v>
      </c>
      <c r="BM87" s="88"/>
      <c r="BN87" s="83" t="s">
        <v>307</v>
      </c>
      <c r="BO87" s="84" t="s">
        <v>15</v>
      </c>
      <c r="BP87" s="88" t="s">
        <v>321</v>
      </c>
      <c r="BQ87" s="83" t="s">
        <v>30</v>
      </c>
      <c r="BR87" s="84" t="s">
        <v>15</v>
      </c>
      <c r="BS87" s="88" t="s">
        <v>321</v>
      </c>
      <c r="BT87" s="83" t="s">
        <v>30</v>
      </c>
      <c r="BU87" s="84" t="s">
        <v>15</v>
      </c>
      <c r="BV87" s="88" t="s">
        <v>321</v>
      </c>
      <c r="BW87" s="83" t="s">
        <v>30</v>
      </c>
      <c r="BX87" s="84" t="s">
        <v>15</v>
      </c>
      <c r="BY87" s="88"/>
      <c r="BZ87" s="83" t="s">
        <v>30</v>
      </c>
      <c r="CA87" s="84" t="s">
        <v>15</v>
      </c>
      <c r="CB87" s="88"/>
      <c r="CC87" s="83" t="s">
        <v>30</v>
      </c>
      <c r="CD87" s="84" t="s">
        <v>15</v>
      </c>
      <c r="CE87" s="172"/>
      <c r="CF87" s="83" t="s">
        <v>30</v>
      </c>
      <c r="CG87" s="84" t="s">
        <v>540</v>
      </c>
      <c r="CH87" s="172"/>
      <c r="CI87" s="83" t="s">
        <v>30</v>
      </c>
      <c r="CJ87" s="84" t="s">
        <v>540</v>
      </c>
      <c r="CK87" s="172" t="s">
        <v>321</v>
      </c>
      <c r="CL87" s="83" t="s">
        <v>30</v>
      </c>
      <c r="CM87" s="84" t="s">
        <v>15</v>
      </c>
      <c r="CN87" s="172" t="s">
        <v>321</v>
      </c>
      <c r="CO87" s="83" t="s">
        <v>30</v>
      </c>
      <c r="CP87" s="84" t="s">
        <v>15</v>
      </c>
      <c r="CQ87" s="88"/>
      <c r="CR87" s="83" t="s">
        <v>30</v>
      </c>
      <c r="CS87" s="84" t="s">
        <v>15</v>
      </c>
    </row>
    <row r="88" spans="1:97" ht="12" customHeight="1" x14ac:dyDescent="0.2">
      <c r="A88" s="81" t="s">
        <v>272</v>
      </c>
      <c r="B88" s="87" t="s">
        <v>321</v>
      </c>
      <c r="C88" s="83" t="s">
        <v>30</v>
      </c>
      <c r="D88" s="84" t="s">
        <v>15</v>
      </c>
      <c r="E88" s="87" t="s">
        <v>321</v>
      </c>
      <c r="F88" s="83" t="s">
        <v>30</v>
      </c>
      <c r="G88" s="84" t="s">
        <v>15</v>
      </c>
      <c r="H88" s="87" t="s">
        <v>321</v>
      </c>
      <c r="I88" s="83" t="s">
        <v>30</v>
      </c>
      <c r="J88" s="84" t="s">
        <v>15</v>
      </c>
      <c r="K88" s="87" t="s">
        <v>321</v>
      </c>
      <c r="L88" s="83" t="s">
        <v>30</v>
      </c>
      <c r="M88" s="84" t="s">
        <v>15</v>
      </c>
      <c r="N88" s="88" t="s">
        <v>321</v>
      </c>
      <c r="O88" s="83" t="s">
        <v>36</v>
      </c>
      <c r="P88" s="84" t="s">
        <v>15</v>
      </c>
      <c r="Q88" s="88"/>
      <c r="R88" s="83" t="s">
        <v>307</v>
      </c>
      <c r="S88" s="84" t="s">
        <v>15</v>
      </c>
      <c r="T88" s="88"/>
      <c r="U88" s="83" t="s">
        <v>307</v>
      </c>
      <c r="V88" s="84" t="s">
        <v>15</v>
      </c>
      <c r="W88" s="88"/>
      <c r="X88" s="83" t="s">
        <v>307</v>
      </c>
      <c r="Y88" s="84" t="s">
        <v>15</v>
      </c>
      <c r="Z88" s="88"/>
      <c r="AA88" s="83" t="s">
        <v>307</v>
      </c>
      <c r="AB88" s="84" t="s">
        <v>15</v>
      </c>
      <c r="AC88" s="88"/>
      <c r="AD88" s="83" t="s">
        <v>307</v>
      </c>
      <c r="AE88" s="84" t="s">
        <v>15</v>
      </c>
      <c r="AF88" s="88"/>
      <c r="AG88" s="83" t="s">
        <v>307</v>
      </c>
      <c r="AH88" s="84" t="s">
        <v>15</v>
      </c>
      <c r="AI88" s="88"/>
      <c r="AJ88" s="83" t="s">
        <v>307</v>
      </c>
      <c r="AK88" s="84" t="s">
        <v>15</v>
      </c>
      <c r="AL88" s="88"/>
      <c r="AM88" s="83" t="s">
        <v>307</v>
      </c>
      <c r="AN88" s="84" t="s">
        <v>15</v>
      </c>
      <c r="AO88" s="87" t="s">
        <v>321</v>
      </c>
      <c r="AP88" s="83" t="s">
        <v>30</v>
      </c>
      <c r="AQ88" s="84" t="s">
        <v>15</v>
      </c>
      <c r="AR88" s="88"/>
      <c r="AS88" s="83" t="s">
        <v>307</v>
      </c>
      <c r="AT88" s="84" t="s">
        <v>15</v>
      </c>
      <c r="AU88" s="88"/>
      <c r="AV88" s="83" t="s">
        <v>36</v>
      </c>
      <c r="AW88" s="84" t="s">
        <v>15</v>
      </c>
      <c r="AX88" s="87"/>
      <c r="AY88" s="83" t="s">
        <v>30</v>
      </c>
      <c r="AZ88" s="84" t="s">
        <v>540</v>
      </c>
      <c r="BA88" s="87"/>
      <c r="BB88" s="83" t="s">
        <v>30</v>
      </c>
      <c r="BC88" s="84" t="s">
        <v>540</v>
      </c>
      <c r="BD88" s="87"/>
      <c r="BE88" s="83" t="s">
        <v>307</v>
      </c>
      <c r="BF88" s="84" t="s">
        <v>15</v>
      </c>
      <c r="BG88" s="88"/>
      <c r="BH88" s="83" t="s">
        <v>307</v>
      </c>
      <c r="BI88" s="84" t="s">
        <v>15</v>
      </c>
      <c r="BJ88" s="88" t="s">
        <v>321</v>
      </c>
      <c r="BK88" s="83" t="s">
        <v>30</v>
      </c>
      <c r="BL88" s="84" t="s">
        <v>15</v>
      </c>
      <c r="BM88" s="88"/>
      <c r="BN88" s="83" t="s">
        <v>307</v>
      </c>
      <c r="BO88" s="84" t="s">
        <v>15</v>
      </c>
      <c r="BP88" s="88" t="s">
        <v>321</v>
      </c>
      <c r="BQ88" s="83" t="s">
        <v>30</v>
      </c>
      <c r="BR88" s="84" t="s">
        <v>15</v>
      </c>
      <c r="BS88" s="88" t="s">
        <v>321</v>
      </c>
      <c r="BT88" s="83" t="s">
        <v>30</v>
      </c>
      <c r="BU88" s="84" t="s">
        <v>15</v>
      </c>
      <c r="BV88" s="88" t="s">
        <v>321</v>
      </c>
      <c r="BW88" s="83" t="s">
        <v>30</v>
      </c>
      <c r="BX88" s="84" t="s">
        <v>15</v>
      </c>
      <c r="BY88" s="88"/>
      <c r="BZ88" s="83" t="s">
        <v>30</v>
      </c>
      <c r="CA88" s="84" t="s">
        <v>15</v>
      </c>
      <c r="CB88" s="88"/>
      <c r="CC88" s="83" t="s">
        <v>30</v>
      </c>
      <c r="CD88" s="84" t="s">
        <v>15</v>
      </c>
      <c r="CE88" s="172"/>
      <c r="CF88" s="83" t="s">
        <v>30</v>
      </c>
      <c r="CG88" s="84" t="s">
        <v>540</v>
      </c>
      <c r="CH88" s="172"/>
      <c r="CI88" s="83" t="s">
        <v>30</v>
      </c>
      <c r="CJ88" s="84" t="s">
        <v>540</v>
      </c>
      <c r="CK88" s="172" t="s">
        <v>321</v>
      </c>
      <c r="CL88" s="83" t="s">
        <v>30</v>
      </c>
      <c r="CM88" s="84" t="s">
        <v>15</v>
      </c>
      <c r="CN88" s="172" t="s">
        <v>321</v>
      </c>
      <c r="CO88" s="83" t="s">
        <v>30</v>
      </c>
      <c r="CP88" s="84" t="s">
        <v>15</v>
      </c>
      <c r="CQ88" s="88"/>
      <c r="CR88" s="83" t="s">
        <v>30</v>
      </c>
      <c r="CS88" s="84" t="s">
        <v>15</v>
      </c>
    </row>
    <row r="89" spans="1:97" ht="12" customHeight="1" x14ac:dyDescent="0.2">
      <c r="A89" s="81" t="s">
        <v>273</v>
      </c>
      <c r="B89" s="87" t="s">
        <v>321</v>
      </c>
      <c r="C89" s="83" t="s">
        <v>30</v>
      </c>
      <c r="D89" s="84" t="s">
        <v>15</v>
      </c>
      <c r="E89" s="87" t="s">
        <v>321</v>
      </c>
      <c r="F89" s="83" t="s">
        <v>30</v>
      </c>
      <c r="G89" s="84" t="s">
        <v>15</v>
      </c>
      <c r="H89" s="87" t="s">
        <v>321</v>
      </c>
      <c r="I89" s="83" t="s">
        <v>30</v>
      </c>
      <c r="J89" s="84" t="s">
        <v>15</v>
      </c>
      <c r="K89" s="87" t="s">
        <v>321</v>
      </c>
      <c r="L89" s="83" t="s">
        <v>30</v>
      </c>
      <c r="M89" s="84" t="s">
        <v>15</v>
      </c>
      <c r="N89" s="88" t="s">
        <v>321</v>
      </c>
      <c r="O89" s="83" t="s">
        <v>36</v>
      </c>
      <c r="P89" s="84" t="s">
        <v>15</v>
      </c>
      <c r="Q89" s="88"/>
      <c r="R89" s="83" t="s">
        <v>307</v>
      </c>
      <c r="S89" s="84" t="s">
        <v>15</v>
      </c>
      <c r="T89" s="88"/>
      <c r="U89" s="83" t="s">
        <v>307</v>
      </c>
      <c r="V89" s="84" t="s">
        <v>15</v>
      </c>
      <c r="W89" s="88"/>
      <c r="X89" s="83" t="s">
        <v>307</v>
      </c>
      <c r="Y89" s="84" t="s">
        <v>15</v>
      </c>
      <c r="Z89" s="88"/>
      <c r="AA89" s="83" t="s">
        <v>307</v>
      </c>
      <c r="AB89" s="84" t="s">
        <v>15</v>
      </c>
      <c r="AC89" s="88"/>
      <c r="AD89" s="83" t="s">
        <v>307</v>
      </c>
      <c r="AE89" s="84" t="s">
        <v>15</v>
      </c>
      <c r="AF89" s="88"/>
      <c r="AG89" s="83" t="s">
        <v>307</v>
      </c>
      <c r="AH89" s="84" t="s">
        <v>15</v>
      </c>
      <c r="AI89" s="88"/>
      <c r="AJ89" s="83" t="s">
        <v>307</v>
      </c>
      <c r="AK89" s="84" t="s">
        <v>15</v>
      </c>
      <c r="AL89" s="88"/>
      <c r="AM89" s="83" t="s">
        <v>307</v>
      </c>
      <c r="AN89" s="84" t="s">
        <v>15</v>
      </c>
      <c r="AO89" s="87" t="s">
        <v>321</v>
      </c>
      <c r="AP89" s="83" t="s">
        <v>30</v>
      </c>
      <c r="AQ89" s="84" t="s">
        <v>15</v>
      </c>
      <c r="AR89" s="88"/>
      <c r="AS89" s="83" t="s">
        <v>307</v>
      </c>
      <c r="AT89" s="84" t="s">
        <v>15</v>
      </c>
      <c r="AU89" s="88"/>
      <c r="AV89" s="83" t="s">
        <v>36</v>
      </c>
      <c r="AW89" s="84" t="s">
        <v>15</v>
      </c>
      <c r="AX89" s="87"/>
      <c r="AY89" s="83" t="s">
        <v>30</v>
      </c>
      <c r="AZ89" s="84" t="s">
        <v>540</v>
      </c>
      <c r="BA89" s="87"/>
      <c r="BB89" s="83" t="s">
        <v>30</v>
      </c>
      <c r="BC89" s="84" t="s">
        <v>540</v>
      </c>
      <c r="BD89" s="87"/>
      <c r="BE89" s="83" t="s">
        <v>307</v>
      </c>
      <c r="BF89" s="84" t="s">
        <v>15</v>
      </c>
      <c r="BG89" s="88"/>
      <c r="BH89" s="83" t="s">
        <v>307</v>
      </c>
      <c r="BI89" s="84" t="s">
        <v>15</v>
      </c>
      <c r="BJ89" s="88" t="s">
        <v>321</v>
      </c>
      <c r="BK89" s="83" t="s">
        <v>30</v>
      </c>
      <c r="BL89" s="84" t="s">
        <v>15</v>
      </c>
      <c r="BM89" s="88"/>
      <c r="BN89" s="83" t="s">
        <v>307</v>
      </c>
      <c r="BO89" s="84" t="s">
        <v>15</v>
      </c>
      <c r="BP89" s="88" t="s">
        <v>321</v>
      </c>
      <c r="BQ89" s="83" t="s">
        <v>30</v>
      </c>
      <c r="BR89" s="84" t="s">
        <v>15</v>
      </c>
      <c r="BS89" s="88" t="s">
        <v>321</v>
      </c>
      <c r="BT89" s="83" t="s">
        <v>30</v>
      </c>
      <c r="BU89" s="84" t="s">
        <v>15</v>
      </c>
      <c r="BV89" s="88" t="s">
        <v>321</v>
      </c>
      <c r="BW89" s="83" t="s">
        <v>30</v>
      </c>
      <c r="BX89" s="84" t="s">
        <v>15</v>
      </c>
      <c r="BY89" s="88"/>
      <c r="BZ89" s="83" t="s">
        <v>30</v>
      </c>
      <c r="CA89" s="84" t="s">
        <v>15</v>
      </c>
      <c r="CB89" s="88"/>
      <c r="CC89" s="83" t="s">
        <v>30</v>
      </c>
      <c r="CD89" s="84" t="s">
        <v>15</v>
      </c>
      <c r="CE89" s="172"/>
      <c r="CF89" s="83" t="s">
        <v>30</v>
      </c>
      <c r="CG89" s="84" t="s">
        <v>540</v>
      </c>
      <c r="CH89" s="172"/>
      <c r="CI89" s="83" t="s">
        <v>30</v>
      </c>
      <c r="CJ89" s="84" t="s">
        <v>540</v>
      </c>
      <c r="CK89" s="172" t="s">
        <v>321</v>
      </c>
      <c r="CL89" s="83" t="s">
        <v>30</v>
      </c>
      <c r="CM89" s="84" t="s">
        <v>15</v>
      </c>
      <c r="CN89" s="172" t="s">
        <v>321</v>
      </c>
      <c r="CO89" s="83" t="s">
        <v>30</v>
      </c>
      <c r="CP89" s="84" t="s">
        <v>15</v>
      </c>
      <c r="CQ89" s="88"/>
      <c r="CR89" s="83" t="s">
        <v>30</v>
      </c>
      <c r="CS89" s="84" t="s">
        <v>15</v>
      </c>
    </row>
    <row r="90" spans="1:97" ht="12" customHeight="1" x14ac:dyDescent="0.2">
      <c r="A90" s="81" t="s">
        <v>211</v>
      </c>
      <c r="B90" s="87" t="s">
        <v>321</v>
      </c>
      <c r="C90" s="83" t="s">
        <v>30</v>
      </c>
      <c r="D90" s="84" t="s">
        <v>15</v>
      </c>
      <c r="E90" s="87" t="s">
        <v>321</v>
      </c>
      <c r="F90" s="83" t="s">
        <v>30</v>
      </c>
      <c r="G90" s="84" t="s">
        <v>15</v>
      </c>
      <c r="H90" s="87" t="s">
        <v>321</v>
      </c>
      <c r="I90" s="83" t="s">
        <v>30</v>
      </c>
      <c r="J90" s="84" t="s">
        <v>15</v>
      </c>
      <c r="K90" s="87" t="s">
        <v>321</v>
      </c>
      <c r="L90" s="83" t="s">
        <v>30</v>
      </c>
      <c r="M90" s="84" t="s">
        <v>15</v>
      </c>
      <c r="N90" s="88" t="s">
        <v>321</v>
      </c>
      <c r="O90" s="83" t="s">
        <v>36</v>
      </c>
      <c r="P90" s="84" t="s">
        <v>15</v>
      </c>
      <c r="Q90" s="88"/>
      <c r="R90" s="83" t="s">
        <v>307</v>
      </c>
      <c r="S90" s="84" t="s">
        <v>15</v>
      </c>
      <c r="T90" s="88"/>
      <c r="U90" s="83" t="s">
        <v>307</v>
      </c>
      <c r="V90" s="84" t="s">
        <v>15</v>
      </c>
      <c r="W90" s="88"/>
      <c r="X90" s="83" t="s">
        <v>307</v>
      </c>
      <c r="Y90" s="84" t="s">
        <v>15</v>
      </c>
      <c r="Z90" s="88"/>
      <c r="AA90" s="83" t="s">
        <v>307</v>
      </c>
      <c r="AB90" s="84" t="s">
        <v>15</v>
      </c>
      <c r="AC90" s="88"/>
      <c r="AD90" s="83" t="s">
        <v>307</v>
      </c>
      <c r="AE90" s="84" t="s">
        <v>15</v>
      </c>
      <c r="AF90" s="88"/>
      <c r="AG90" s="83" t="s">
        <v>307</v>
      </c>
      <c r="AH90" s="84" t="s">
        <v>15</v>
      </c>
      <c r="AI90" s="88"/>
      <c r="AJ90" s="83" t="s">
        <v>307</v>
      </c>
      <c r="AK90" s="84" t="s">
        <v>15</v>
      </c>
      <c r="AL90" s="88"/>
      <c r="AM90" s="83" t="s">
        <v>307</v>
      </c>
      <c r="AN90" s="84" t="s">
        <v>15</v>
      </c>
      <c r="AO90" s="87" t="s">
        <v>321</v>
      </c>
      <c r="AP90" s="83" t="s">
        <v>30</v>
      </c>
      <c r="AQ90" s="84" t="s">
        <v>15</v>
      </c>
      <c r="AR90" s="88"/>
      <c r="AS90" s="83" t="s">
        <v>307</v>
      </c>
      <c r="AT90" s="84" t="s">
        <v>15</v>
      </c>
      <c r="AU90" s="88"/>
      <c r="AV90" s="83" t="s">
        <v>36</v>
      </c>
      <c r="AW90" s="84" t="s">
        <v>15</v>
      </c>
      <c r="AX90" s="87"/>
      <c r="AY90" s="83" t="s">
        <v>30</v>
      </c>
      <c r="AZ90" s="84" t="s">
        <v>540</v>
      </c>
      <c r="BA90" s="87"/>
      <c r="BB90" s="83" t="s">
        <v>30</v>
      </c>
      <c r="BC90" s="84" t="s">
        <v>540</v>
      </c>
      <c r="BD90" s="87"/>
      <c r="BE90" s="83" t="s">
        <v>307</v>
      </c>
      <c r="BF90" s="84" t="s">
        <v>15</v>
      </c>
      <c r="BG90" s="88"/>
      <c r="BH90" s="83" t="s">
        <v>307</v>
      </c>
      <c r="BI90" s="84" t="s">
        <v>15</v>
      </c>
      <c r="BJ90" s="88" t="s">
        <v>321</v>
      </c>
      <c r="BK90" s="83" t="s">
        <v>30</v>
      </c>
      <c r="BL90" s="84" t="s">
        <v>15</v>
      </c>
      <c r="BM90" s="88"/>
      <c r="BN90" s="83" t="s">
        <v>307</v>
      </c>
      <c r="BO90" s="84" t="s">
        <v>15</v>
      </c>
      <c r="BP90" s="88" t="s">
        <v>321</v>
      </c>
      <c r="BQ90" s="83" t="s">
        <v>30</v>
      </c>
      <c r="BR90" s="84" t="s">
        <v>15</v>
      </c>
      <c r="BS90" s="88" t="s">
        <v>321</v>
      </c>
      <c r="BT90" s="83" t="s">
        <v>30</v>
      </c>
      <c r="BU90" s="84" t="s">
        <v>15</v>
      </c>
      <c r="BV90" s="88" t="s">
        <v>321</v>
      </c>
      <c r="BW90" s="83" t="s">
        <v>30</v>
      </c>
      <c r="BX90" s="84" t="s">
        <v>15</v>
      </c>
      <c r="BY90" s="88"/>
      <c r="BZ90" s="83" t="s">
        <v>30</v>
      </c>
      <c r="CA90" s="84" t="s">
        <v>15</v>
      </c>
      <c r="CB90" s="88"/>
      <c r="CC90" s="83" t="s">
        <v>30</v>
      </c>
      <c r="CD90" s="84" t="s">
        <v>15</v>
      </c>
      <c r="CE90" s="172"/>
      <c r="CF90" s="83" t="s">
        <v>30</v>
      </c>
      <c r="CG90" s="84" t="s">
        <v>540</v>
      </c>
      <c r="CH90" s="172"/>
      <c r="CI90" s="83" t="s">
        <v>30</v>
      </c>
      <c r="CJ90" s="84" t="s">
        <v>540</v>
      </c>
      <c r="CK90" s="172" t="s">
        <v>321</v>
      </c>
      <c r="CL90" s="83" t="s">
        <v>30</v>
      </c>
      <c r="CM90" s="84" t="s">
        <v>15</v>
      </c>
      <c r="CN90" s="172" t="s">
        <v>321</v>
      </c>
      <c r="CO90" s="83" t="s">
        <v>30</v>
      </c>
      <c r="CP90" s="84" t="s">
        <v>15</v>
      </c>
      <c r="CQ90" s="88"/>
      <c r="CR90" s="83" t="s">
        <v>30</v>
      </c>
      <c r="CS90" s="84" t="s">
        <v>15</v>
      </c>
    </row>
    <row r="91" spans="1:97" ht="12" customHeight="1" x14ac:dyDescent="0.2">
      <c r="A91" s="81" t="s">
        <v>274</v>
      </c>
      <c r="B91" s="87" t="s">
        <v>321</v>
      </c>
      <c r="C91" s="83" t="s">
        <v>30</v>
      </c>
      <c r="D91" s="84" t="s">
        <v>15</v>
      </c>
      <c r="E91" s="87" t="s">
        <v>321</v>
      </c>
      <c r="F91" s="83" t="s">
        <v>30</v>
      </c>
      <c r="G91" s="84" t="s">
        <v>15</v>
      </c>
      <c r="H91" s="87" t="s">
        <v>321</v>
      </c>
      <c r="I91" s="83" t="s">
        <v>30</v>
      </c>
      <c r="J91" s="84" t="s">
        <v>15</v>
      </c>
      <c r="K91" s="87" t="s">
        <v>321</v>
      </c>
      <c r="L91" s="83" t="s">
        <v>30</v>
      </c>
      <c r="M91" s="84" t="s">
        <v>15</v>
      </c>
      <c r="N91" s="88" t="s">
        <v>321</v>
      </c>
      <c r="O91" s="83" t="s">
        <v>36</v>
      </c>
      <c r="P91" s="84" t="s">
        <v>15</v>
      </c>
      <c r="Q91" s="88"/>
      <c r="R91" s="83" t="s">
        <v>307</v>
      </c>
      <c r="S91" s="84" t="s">
        <v>15</v>
      </c>
      <c r="T91" s="88"/>
      <c r="U91" s="83" t="s">
        <v>307</v>
      </c>
      <c r="V91" s="84" t="s">
        <v>15</v>
      </c>
      <c r="W91" s="88"/>
      <c r="X91" s="83" t="s">
        <v>307</v>
      </c>
      <c r="Y91" s="84" t="s">
        <v>15</v>
      </c>
      <c r="Z91" s="88"/>
      <c r="AA91" s="83" t="s">
        <v>307</v>
      </c>
      <c r="AB91" s="84" t="s">
        <v>15</v>
      </c>
      <c r="AC91" s="88"/>
      <c r="AD91" s="83" t="s">
        <v>307</v>
      </c>
      <c r="AE91" s="84" t="s">
        <v>15</v>
      </c>
      <c r="AF91" s="88"/>
      <c r="AG91" s="83" t="s">
        <v>307</v>
      </c>
      <c r="AH91" s="84" t="s">
        <v>15</v>
      </c>
      <c r="AI91" s="88"/>
      <c r="AJ91" s="83" t="s">
        <v>307</v>
      </c>
      <c r="AK91" s="84" t="s">
        <v>15</v>
      </c>
      <c r="AL91" s="88"/>
      <c r="AM91" s="83" t="s">
        <v>307</v>
      </c>
      <c r="AN91" s="84" t="s">
        <v>15</v>
      </c>
      <c r="AO91" s="87" t="s">
        <v>321</v>
      </c>
      <c r="AP91" s="83" t="s">
        <v>30</v>
      </c>
      <c r="AQ91" s="84" t="s">
        <v>15</v>
      </c>
      <c r="AR91" s="88"/>
      <c r="AS91" s="83" t="s">
        <v>307</v>
      </c>
      <c r="AT91" s="84" t="s">
        <v>15</v>
      </c>
      <c r="AU91" s="88"/>
      <c r="AV91" s="83" t="s">
        <v>36</v>
      </c>
      <c r="AW91" s="84" t="s">
        <v>15</v>
      </c>
      <c r="AX91" s="87"/>
      <c r="AY91" s="83" t="s">
        <v>30</v>
      </c>
      <c r="AZ91" s="84" t="s">
        <v>540</v>
      </c>
      <c r="BA91" s="87"/>
      <c r="BB91" s="83" t="s">
        <v>30</v>
      </c>
      <c r="BC91" s="84" t="s">
        <v>540</v>
      </c>
      <c r="BD91" s="87"/>
      <c r="BE91" s="83" t="s">
        <v>307</v>
      </c>
      <c r="BF91" s="84" t="s">
        <v>15</v>
      </c>
      <c r="BG91" s="88"/>
      <c r="BH91" s="83" t="s">
        <v>307</v>
      </c>
      <c r="BI91" s="84" t="s">
        <v>15</v>
      </c>
      <c r="BJ91" s="88" t="s">
        <v>321</v>
      </c>
      <c r="BK91" s="83" t="s">
        <v>30</v>
      </c>
      <c r="BL91" s="84" t="s">
        <v>15</v>
      </c>
      <c r="BM91" s="88"/>
      <c r="BN91" s="83" t="s">
        <v>307</v>
      </c>
      <c r="BO91" s="84" t="s">
        <v>15</v>
      </c>
      <c r="BP91" s="88" t="s">
        <v>321</v>
      </c>
      <c r="BQ91" s="83" t="s">
        <v>30</v>
      </c>
      <c r="BR91" s="84" t="s">
        <v>15</v>
      </c>
      <c r="BS91" s="88" t="s">
        <v>321</v>
      </c>
      <c r="BT91" s="83" t="s">
        <v>30</v>
      </c>
      <c r="BU91" s="84" t="s">
        <v>15</v>
      </c>
      <c r="BV91" s="88" t="s">
        <v>321</v>
      </c>
      <c r="BW91" s="83" t="s">
        <v>30</v>
      </c>
      <c r="BX91" s="84" t="s">
        <v>15</v>
      </c>
      <c r="BY91" s="88"/>
      <c r="BZ91" s="83" t="s">
        <v>30</v>
      </c>
      <c r="CA91" s="84" t="s">
        <v>15</v>
      </c>
      <c r="CB91" s="88"/>
      <c r="CC91" s="83" t="s">
        <v>30</v>
      </c>
      <c r="CD91" s="84" t="s">
        <v>15</v>
      </c>
      <c r="CE91" s="172"/>
      <c r="CF91" s="83" t="s">
        <v>30</v>
      </c>
      <c r="CG91" s="84" t="s">
        <v>540</v>
      </c>
      <c r="CH91" s="172"/>
      <c r="CI91" s="83" t="s">
        <v>30</v>
      </c>
      <c r="CJ91" s="84" t="s">
        <v>540</v>
      </c>
      <c r="CK91" s="172" t="s">
        <v>321</v>
      </c>
      <c r="CL91" s="83" t="s">
        <v>30</v>
      </c>
      <c r="CM91" s="84" t="s">
        <v>15</v>
      </c>
      <c r="CN91" s="172" t="s">
        <v>321</v>
      </c>
      <c r="CO91" s="83" t="s">
        <v>30</v>
      </c>
      <c r="CP91" s="84" t="s">
        <v>15</v>
      </c>
      <c r="CQ91" s="88"/>
      <c r="CR91" s="83" t="s">
        <v>30</v>
      </c>
      <c r="CS91" s="84" t="s">
        <v>15</v>
      </c>
    </row>
    <row r="92" spans="1:97" ht="12" customHeight="1" x14ac:dyDescent="0.2">
      <c r="A92" s="81" t="s">
        <v>275</v>
      </c>
      <c r="B92" s="87" t="s">
        <v>321</v>
      </c>
      <c r="C92" s="83" t="s">
        <v>30</v>
      </c>
      <c r="D92" s="84" t="s">
        <v>15</v>
      </c>
      <c r="E92" s="87" t="s">
        <v>321</v>
      </c>
      <c r="F92" s="83" t="s">
        <v>30</v>
      </c>
      <c r="G92" s="84" t="s">
        <v>15</v>
      </c>
      <c r="H92" s="87" t="s">
        <v>321</v>
      </c>
      <c r="I92" s="83" t="s">
        <v>30</v>
      </c>
      <c r="J92" s="84" t="s">
        <v>15</v>
      </c>
      <c r="K92" s="87" t="s">
        <v>321</v>
      </c>
      <c r="L92" s="83" t="s">
        <v>30</v>
      </c>
      <c r="M92" s="84" t="s">
        <v>15</v>
      </c>
      <c r="N92" s="88" t="s">
        <v>321</v>
      </c>
      <c r="O92" s="83" t="s">
        <v>36</v>
      </c>
      <c r="P92" s="84" t="s">
        <v>15</v>
      </c>
      <c r="Q92" s="88"/>
      <c r="R92" s="83" t="s">
        <v>307</v>
      </c>
      <c r="S92" s="84" t="s">
        <v>15</v>
      </c>
      <c r="T92" s="88"/>
      <c r="U92" s="83" t="s">
        <v>307</v>
      </c>
      <c r="V92" s="84" t="s">
        <v>15</v>
      </c>
      <c r="W92" s="88"/>
      <c r="X92" s="83" t="s">
        <v>307</v>
      </c>
      <c r="Y92" s="84" t="s">
        <v>15</v>
      </c>
      <c r="Z92" s="88"/>
      <c r="AA92" s="83" t="s">
        <v>307</v>
      </c>
      <c r="AB92" s="84" t="s">
        <v>15</v>
      </c>
      <c r="AC92" s="88"/>
      <c r="AD92" s="83" t="s">
        <v>307</v>
      </c>
      <c r="AE92" s="84" t="s">
        <v>15</v>
      </c>
      <c r="AF92" s="88"/>
      <c r="AG92" s="83" t="s">
        <v>307</v>
      </c>
      <c r="AH92" s="84" t="s">
        <v>15</v>
      </c>
      <c r="AI92" s="88"/>
      <c r="AJ92" s="83" t="s">
        <v>307</v>
      </c>
      <c r="AK92" s="84" t="s">
        <v>15</v>
      </c>
      <c r="AL92" s="88"/>
      <c r="AM92" s="83" t="s">
        <v>307</v>
      </c>
      <c r="AN92" s="84" t="s">
        <v>15</v>
      </c>
      <c r="AO92" s="87" t="s">
        <v>321</v>
      </c>
      <c r="AP92" s="83" t="s">
        <v>30</v>
      </c>
      <c r="AQ92" s="84" t="s">
        <v>15</v>
      </c>
      <c r="AR92" s="88"/>
      <c r="AS92" s="83" t="s">
        <v>307</v>
      </c>
      <c r="AT92" s="84" t="s">
        <v>15</v>
      </c>
      <c r="AU92" s="88"/>
      <c r="AV92" s="83" t="s">
        <v>36</v>
      </c>
      <c r="AW92" s="84" t="s">
        <v>15</v>
      </c>
      <c r="AX92" s="87"/>
      <c r="AY92" s="83" t="s">
        <v>30</v>
      </c>
      <c r="AZ92" s="84" t="s">
        <v>540</v>
      </c>
      <c r="BA92" s="87"/>
      <c r="BB92" s="83" t="s">
        <v>30</v>
      </c>
      <c r="BC92" s="84" t="s">
        <v>540</v>
      </c>
      <c r="BD92" s="87"/>
      <c r="BE92" s="83" t="s">
        <v>307</v>
      </c>
      <c r="BF92" s="84" t="s">
        <v>15</v>
      </c>
      <c r="BG92" s="88"/>
      <c r="BH92" s="83" t="s">
        <v>307</v>
      </c>
      <c r="BI92" s="84" t="s">
        <v>15</v>
      </c>
      <c r="BJ92" s="88" t="s">
        <v>321</v>
      </c>
      <c r="BK92" s="83" t="s">
        <v>30</v>
      </c>
      <c r="BL92" s="84" t="s">
        <v>15</v>
      </c>
      <c r="BM92" s="88"/>
      <c r="BN92" s="83" t="s">
        <v>307</v>
      </c>
      <c r="BO92" s="84" t="s">
        <v>15</v>
      </c>
      <c r="BP92" s="88" t="s">
        <v>321</v>
      </c>
      <c r="BQ92" s="83" t="s">
        <v>30</v>
      </c>
      <c r="BR92" s="84" t="s">
        <v>15</v>
      </c>
      <c r="BS92" s="88" t="s">
        <v>321</v>
      </c>
      <c r="BT92" s="83" t="s">
        <v>30</v>
      </c>
      <c r="BU92" s="84" t="s">
        <v>15</v>
      </c>
      <c r="BV92" s="88" t="s">
        <v>321</v>
      </c>
      <c r="BW92" s="83" t="s">
        <v>30</v>
      </c>
      <c r="BX92" s="84" t="s">
        <v>15</v>
      </c>
      <c r="BY92" s="88"/>
      <c r="BZ92" s="83" t="s">
        <v>30</v>
      </c>
      <c r="CA92" s="84" t="s">
        <v>15</v>
      </c>
      <c r="CB92" s="88"/>
      <c r="CC92" s="83" t="s">
        <v>30</v>
      </c>
      <c r="CD92" s="84" t="s">
        <v>15</v>
      </c>
      <c r="CE92" s="172"/>
      <c r="CF92" s="83" t="s">
        <v>30</v>
      </c>
      <c r="CG92" s="84" t="s">
        <v>540</v>
      </c>
      <c r="CH92" s="172"/>
      <c r="CI92" s="83" t="s">
        <v>30</v>
      </c>
      <c r="CJ92" s="84" t="s">
        <v>540</v>
      </c>
      <c r="CK92" s="172" t="s">
        <v>321</v>
      </c>
      <c r="CL92" s="83" t="s">
        <v>30</v>
      </c>
      <c r="CM92" s="84" t="s">
        <v>15</v>
      </c>
      <c r="CN92" s="172" t="s">
        <v>321</v>
      </c>
      <c r="CO92" s="83" t="s">
        <v>30</v>
      </c>
      <c r="CP92" s="84" t="s">
        <v>15</v>
      </c>
      <c r="CQ92" s="88"/>
      <c r="CR92" s="83" t="s">
        <v>30</v>
      </c>
      <c r="CS92" s="84" t="s">
        <v>15</v>
      </c>
    </row>
    <row r="93" spans="1:97" ht="12" customHeight="1" x14ac:dyDescent="0.2">
      <c r="A93" s="81" t="s">
        <v>276</v>
      </c>
      <c r="B93" s="87" t="s">
        <v>321</v>
      </c>
      <c r="C93" s="83" t="s">
        <v>30</v>
      </c>
      <c r="D93" s="84" t="s">
        <v>15</v>
      </c>
      <c r="E93" s="87" t="s">
        <v>321</v>
      </c>
      <c r="F93" s="83" t="s">
        <v>30</v>
      </c>
      <c r="G93" s="84" t="s">
        <v>15</v>
      </c>
      <c r="H93" s="87" t="s">
        <v>321</v>
      </c>
      <c r="I93" s="83" t="s">
        <v>30</v>
      </c>
      <c r="J93" s="84" t="s">
        <v>15</v>
      </c>
      <c r="K93" s="87" t="s">
        <v>321</v>
      </c>
      <c r="L93" s="83" t="s">
        <v>30</v>
      </c>
      <c r="M93" s="84" t="s">
        <v>15</v>
      </c>
      <c r="N93" s="88" t="s">
        <v>321</v>
      </c>
      <c r="O93" s="83" t="s">
        <v>36</v>
      </c>
      <c r="P93" s="84" t="s">
        <v>15</v>
      </c>
      <c r="Q93" s="88"/>
      <c r="R93" s="83" t="s">
        <v>307</v>
      </c>
      <c r="S93" s="84" t="s">
        <v>15</v>
      </c>
      <c r="T93" s="88"/>
      <c r="U93" s="83" t="s">
        <v>307</v>
      </c>
      <c r="V93" s="84" t="s">
        <v>15</v>
      </c>
      <c r="W93" s="88"/>
      <c r="X93" s="83" t="s">
        <v>307</v>
      </c>
      <c r="Y93" s="84" t="s">
        <v>15</v>
      </c>
      <c r="Z93" s="88"/>
      <c r="AA93" s="83" t="s">
        <v>307</v>
      </c>
      <c r="AB93" s="84" t="s">
        <v>15</v>
      </c>
      <c r="AC93" s="88"/>
      <c r="AD93" s="83" t="s">
        <v>307</v>
      </c>
      <c r="AE93" s="84" t="s">
        <v>15</v>
      </c>
      <c r="AF93" s="88"/>
      <c r="AG93" s="83" t="s">
        <v>307</v>
      </c>
      <c r="AH93" s="84" t="s">
        <v>15</v>
      </c>
      <c r="AI93" s="88"/>
      <c r="AJ93" s="83" t="s">
        <v>307</v>
      </c>
      <c r="AK93" s="84" t="s">
        <v>15</v>
      </c>
      <c r="AL93" s="88"/>
      <c r="AM93" s="83" t="s">
        <v>307</v>
      </c>
      <c r="AN93" s="84" t="s">
        <v>15</v>
      </c>
      <c r="AO93" s="87" t="s">
        <v>321</v>
      </c>
      <c r="AP93" s="83" t="s">
        <v>30</v>
      </c>
      <c r="AQ93" s="84" t="s">
        <v>15</v>
      </c>
      <c r="AR93" s="88"/>
      <c r="AS93" s="83" t="s">
        <v>307</v>
      </c>
      <c r="AT93" s="84" t="s">
        <v>15</v>
      </c>
      <c r="AU93" s="88"/>
      <c r="AV93" s="83" t="s">
        <v>36</v>
      </c>
      <c r="AW93" s="84" t="s">
        <v>15</v>
      </c>
      <c r="AX93" s="87"/>
      <c r="AY93" s="83" t="s">
        <v>30</v>
      </c>
      <c r="AZ93" s="84" t="s">
        <v>540</v>
      </c>
      <c r="BA93" s="87"/>
      <c r="BB93" s="83" t="s">
        <v>30</v>
      </c>
      <c r="BC93" s="84" t="s">
        <v>540</v>
      </c>
      <c r="BD93" s="87"/>
      <c r="BE93" s="83" t="s">
        <v>307</v>
      </c>
      <c r="BF93" s="84" t="s">
        <v>15</v>
      </c>
      <c r="BG93" s="88"/>
      <c r="BH93" s="83" t="s">
        <v>307</v>
      </c>
      <c r="BI93" s="84" t="s">
        <v>15</v>
      </c>
      <c r="BJ93" s="88" t="s">
        <v>321</v>
      </c>
      <c r="BK93" s="83" t="s">
        <v>30</v>
      </c>
      <c r="BL93" s="84" t="s">
        <v>15</v>
      </c>
      <c r="BM93" s="88"/>
      <c r="BN93" s="83" t="s">
        <v>307</v>
      </c>
      <c r="BO93" s="84" t="s">
        <v>15</v>
      </c>
      <c r="BP93" s="88" t="s">
        <v>321</v>
      </c>
      <c r="BQ93" s="83" t="s">
        <v>30</v>
      </c>
      <c r="BR93" s="84" t="s">
        <v>15</v>
      </c>
      <c r="BS93" s="88" t="s">
        <v>321</v>
      </c>
      <c r="BT93" s="83" t="s">
        <v>30</v>
      </c>
      <c r="BU93" s="84" t="s">
        <v>15</v>
      </c>
      <c r="BV93" s="88" t="s">
        <v>321</v>
      </c>
      <c r="BW93" s="83" t="s">
        <v>30</v>
      </c>
      <c r="BX93" s="84" t="s">
        <v>15</v>
      </c>
      <c r="BY93" s="88"/>
      <c r="BZ93" s="83" t="s">
        <v>30</v>
      </c>
      <c r="CA93" s="84" t="s">
        <v>15</v>
      </c>
      <c r="CB93" s="88"/>
      <c r="CC93" s="83" t="s">
        <v>30</v>
      </c>
      <c r="CD93" s="84" t="s">
        <v>15</v>
      </c>
      <c r="CE93" s="172"/>
      <c r="CF93" s="83" t="s">
        <v>30</v>
      </c>
      <c r="CG93" s="84" t="s">
        <v>540</v>
      </c>
      <c r="CH93" s="172"/>
      <c r="CI93" s="83" t="s">
        <v>30</v>
      </c>
      <c r="CJ93" s="84" t="s">
        <v>540</v>
      </c>
      <c r="CK93" s="172" t="s">
        <v>321</v>
      </c>
      <c r="CL93" s="83" t="s">
        <v>30</v>
      </c>
      <c r="CM93" s="84" t="s">
        <v>15</v>
      </c>
      <c r="CN93" s="172" t="s">
        <v>321</v>
      </c>
      <c r="CO93" s="83" t="s">
        <v>30</v>
      </c>
      <c r="CP93" s="84" t="s">
        <v>15</v>
      </c>
      <c r="CQ93" s="88"/>
      <c r="CR93" s="83" t="s">
        <v>30</v>
      </c>
      <c r="CS93" s="84" t="s">
        <v>15</v>
      </c>
    </row>
    <row r="94" spans="1:97" ht="12" customHeight="1" x14ac:dyDescent="0.2">
      <c r="A94" s="81" t="s">
        <v>277</v>
      </c>
      <c r="B94" s="87" t="s">
        <v>321</v>
      </c>
      <c r="C94" s="83" t="s">
        <v>30</v>
      </c>
      <c r="D94" s="84" t="s">
        <v>15</v>
      </c>
      <c r="E94" s="87" t="s">
        <v>321</v>
      </c>
      <c r="F94" s="83" t="s">
        <v>30</v>
      </c>
      <c r="G94" s="84" t="s">
        <v>15</v>
      </c>
      <c r="H94" s="87" t="s">
        <v>321</v>
      </c>
      <c r="I94" s="83" t="s">
        <v>30</v>
      </c>
      <c r="J94" s="84" t="s">
        <v>15</v>
      </c>
      <c r="K94" s="87" t="s">
        <v>321</v>
      </c>
      <c r="L94" s="83" t="s">
        <v>30</v>
      </c>
      <c r="M94" s="84" t="s">
        <v>15</v>
      </c>
      <c r="N94" s="88" t="s">
        <v>321</v>
      </c>
      <c r="O94" s="83" t="s">
        <v>36</v>
      </c>
      <c r="P94" s="84" t="s">
        <v>15</v>
      </c>
      <c r="Q94" s="88"/>
      <c r="R94" s="83" t="s">
        <v>307</v>
      </c>
      <c r="S94" s="84" t="s">
        <v>15</v>
      </c>
      <c r="T94" s="88"/>
      <c r="U94" s="83" t="s">
        <v>307</v>
      </c>
      <c r="V94" s="84" t="s">
        <v>15</v>
      </c>
      <c r="W94" s="88"/>
      <c r="X94" s="83" t="s">
        <v>307</v>
      </c>
      <c r="Y94" s="84" t="s">
        <v>15</v>
      </c>
      <c r="Z94" s="88"/>
      <c r="AA94" s="83" t="s">
        <v>307</v>
      </c>
      <c r="AB94" s="84" t="s">
        <v>15</v>
      </c>
      <c r="AC94" s="88"/>
      <c r="AD94" s="83" t="s">
        <v>307</v>
      </c>
      <c r="AE94" s="84" t="s">
        <v>15</v>
      </c>
      <c r="AF94" s="88"/>
      <c r="AG94" s="83" t="s">
        <v>307</v>
      </c>
      <c r="AH94" s="84" t="s">
        <v>15</v>
      </c>
      <c r="AI94" s="88"/>
      <c r="AJ94" s="83" t="s">
        <v>307</v>
      </c>
      <c r="AK94" s="84" t="s">
        <v>15</v>
      </c>
      <c r="AL94" s="88"/>
      <c r="AM94" s="83" t="s">
        <v>307</v>
      </c>
      <c r="AN94" s="84" t="s">
        <v>15</v>
      </c>
      <c r="AO94" s="87" t="s">
        <v>321</v>
      </c>
      <c r="AP94" s="83" t="s">
        <v>30</v>
      </c>
      <c r="AQ94" s="84" t="s">
        <v>15</v>
      </c>
      <c r="AR94" s="88"/>
      <c r="AS94" s="83" t="s">
        <v>307</v>
      </c>
      <c r="AT94" s="84" t="s">
        <v>15</v>
      </c>
      <c r="AU94" s="88"/>
      <c r="AV94" s="83" t="s">
        <v>36</v>
      </c>
      <c r="AW94" s="84" t="s">
        <v>15</v>
      </c>
      <c r="AX94" s="87"/>
      <c r="AY94" s="83" t="s">
        <v>30</v>
      </c>
      <c r="AZ94" s="84" t="s">
        <v>540</v>
      </c>
      <c r="BA94" s="87"/>
      <c r="BB94" s="83" t="s">
        <v>30</v>
      </c>
      <c r="BC94" s="84" t="s">
        <v>540</v>
      </c>
      <c r="BD94" s="87"/>
      <c r="BE94" s="83" t="s">
        <v>307</v>
      </c>
      <c r="BF94" s="84" t="s">
        <v>15</v>
      </c>
      <c r="BG94" s="88"/>
      <c r="BH94" s="83" t="s">
        <v>307</v>
      </c>
      <c r="BI94" s="84" t="s">
        <v>15</v>
      </c>
      <c r="BJ94" s="88" t="s">
        <v>321</v>
      </c>
      <c r="BK94" s="83" t="s">
        <v>30</v>
      </c>
      <c r="BL94" s="84" t="s">
        <v>15</v>
      </c>
      <c r="BM94" s="88"/>
      <c r="BN94" s="83" t="s">
        <v>307</v>
      </c>
      <c r="BO94" s="84" t="s">
        <v>15</v>
      </c>
      <c r="BP94" s="88" t="s">
        <v>321</v>
      </c>
      <c r="BQ94" s="83" t="s">
        <v>30</v>
      </c>
      <c r="BR94" s="84" t="s">
        <v>15</v>
      </c>
      <c r="BS94" s="88" t="s">
        <v>321</v>
      </c>
      <c r="BT94" s="83" t="s">
        <v>30</v>
      </c>
      <c r="BU94" s="84" t="s">
        <v>15</v>
      </c>
      <c r="BV94" s="88" t="s">
        <v>321</v>
      </c>
      <c r="BW94" s="83" t="s">
        <v>30</v>
      </c>
      <c r="BX94" s="84" t="s">
        <v>15</v>
      </c>
      <c r="BY94" s="88"/>
      <c r="BZ94" s="83" t="s">
        <v>30</v>
      </c>
      <c r="CA94" s="84" t="s">
        <v>15</v>
      </c>
      <c r="CB94" s="88"/>
      <c r="CC94" s="83" t="s">
        <v>30</v>
      </c>
      <c r="CD94" s="84" t="s">
        <v>15</v>
      </c>
      <c r="CE94" s="172"/>
      <c r="CF94" s="83" t="s">
        <v>30</v>
      </c>
      <c r="CG94" s="84" t="s">
        <v>540</v>
      </c>
      <c r="CH94" s="172"/>
      <c r="CI94" s="83" t="s">
        <v>30</v>
      </c>
      <c r="CJ94" s="84" t="s">
        <v>540</v>
      </c>
      <c r="CK94" s="172" t="s">
        <v>321</v>
      </c>
      <c r="CL94" s="83" t="s">
        <v>30</v>
      </c>
      <c r="CM94" s="84" t="s">
        <v>15</v>
      </c>
      <c r="CN94" s="172" t="s">
        <v>321</v>
      </c>
      <c r="CO94" s="83" t="s">
        <v>30</v>
      </c>
      <c r="CP94" s="84" t="s">
        <v>15</v>
      </c>
      <c r="CQ94" s="88"/>
      <c r="CR94" s="83" t="s">
        <v>30</v>
      </c>
      <c r="CS94" s="84" t="s">
        <v>15</v>
      </c>
    </row>
    <row r="95" spans="1:97" ht="12" customHeight="1" x14ac:dyDescent="0.2">
      <c r="A95" s="81" t="s">
        <v>278</v>
      </c>
      <c r="B95" s="87" t="s">
        <v>321</v>
      </c>
      <c r="C95" s="83" t="s">
        <v>30</v>
      </c>
      <c r="D95" s="84" t="s">
        <v>15</v>
      </c>
      <c r="E95" s="87" t="s">
        <v>321</v>
      </c>
      <c r="F95" s="83" t="s">
        <v>30</v>
      </c>
      <c r="G95" s="84" t="s">
        <v>15</v>
      </c>
      <c r="H95" s="87" t="s">
        <v>321</v>
      </c>
      <c r="I95" s="83" t="s">
        <v>30</v>
      </c>
      <c r="J95" s="84" t="s">
        <v>15</v>
      </c>
      <c r="K95" s="87" t="s">
        <v>321</v>
      </c>
      <c r="L95" s="83" t="s">
        <v>30</v>
      </c>
      <c r="M95" s="84" t="s">
        <v>15</v>
      </c>
      <c r="N95" s="88" t="s">
        <v>321</v>
      </c>
      <c r="O95" s="83" t="s">
        <v>36</v>
      </c>
      <c r="P95" s="84" t="s">
        <v>15</v>
      </c>
      <c r="Q95" s="88"/>
      <c r="R95" s="83" t="s">
        <v>307</v>
      </c>
      <c r="S95" s="84" t="s">
        <v>15</v>
      </c>
      <c r="T95" s="88"/>
      <c r="U95" s="83" t="s">
        <v>307</v>
      </c>
      <c r="V95" s="84" t="s">
        <v>15</v>
      </c>
      <c r="W95" s="88"/>
      <c r="X95" s="83" t="s">
        <v>307</v>
      </c>
      <c r="Y95" s="84" t="s">
        <v>15</v>
      </c>
      <c r="Z95" s="88"/>
      <c r="AA95" s="83" t="s">
        <v>307</v>
      </c>
      <c r="AB95" s="84" t="s">
        <v>15</v>
      </c>
      <c r="AC95" s="88"/>
      <c r="AD95" s="83" t="s">
        <v>307</v>
      </c>
      <c r="AE95" s="84" t="s">
        <v>15</v>
      </c>
      <c r="AF95" s="88"/>
      <c r="AG95" s="83" t="s">
        <v>307</v>
      </c>
      <c r="AH95" s="84" t="s">
        <v>15</v>
      </c>
      <c r="AI95" s="88"/>
      <c r="AJ95" s="83" t="s">
        <v>307</v>
      </c>
      <c r="AK95" s="84" t="s">
        <v>15</v>
      </c>
      <c r="AL95" s="88"/>
      <c r="AM95" s="83" t="s">
        <v>307</v>
      </c>
      <c r="AN95" s="84" t="s">
        <v>15</v>
      </c>
      <c r="AO95" s="87" t="s">
        <v>321</v>
      </c>
      <c r="AP95" s="83" t="s">
        <v>30</v>
      </c>
      <c r="AQ95" s="84" t="s">
        <v>15</v>
      </c>
      <c r="AR95" s="88"/>
      <c r="AS95" s="83" t="s">
        <v>307</v>
      </c>
      <c r="AT95" s="84" t="s">
        <v>15</v>
      </c>
      <c r="AU95" s="88"/>
      <c r="AV95" s="83" t="s">
        <v>36</v>
      </c>
      <c r="AW95" s="84" t="s">
        <v>15</v>
      </c>
      <c r="AX95" s="87"/>
      <c r="AY95" s="83" t="s">
        <v>30</v>
      </c>
      <c r="AZ95" s="84" t="s">
        <v>540</v>
      </c>
      <c r="BA95" s="87"/>
      <c r="BB95" s="83" t="s">
        <v>30</v>
      </c>
      <c r="BC95" s="84" t="s">
        <v>540</v>
      </c>
      <c r="BD95" s="87"/>
      <c r="BE95" s="83" t="s">
        <v>307</v>
      </c>
      <c r="BF95" s="84" t="s">
        <v>15</v>
      </c>
      <c r="BG95" s="88"/>
      <c r="BH95" s="83" t="s">
        <v>307</v>
      </c>
      <c r="BI95" s="84" t="s">
        <v>15</v>
      </c>
      <c r="BJ95" s="88" t="s">
        <v>321</v>
      </c>
      <c r="BK95" s="83" t="s">
        <v>30</v>
      </c>
      <c r="BL95" s="84" t="s">
        <v>15</v>
      </c>
      <c r="BM95" s="88"/>
      <c r="BN95" s="83" t="s">
        <v>307</v>
      </c>
      <c r="BO95" s="84" t="s">
        <v>15</v>
      </c>
      <c r="BP95" s="88" t="s">
        <v>321</v>
      </c>
      <c r="BQ95" s="83" t="s">
        <v>30</v>
      </c>
      <c r="BR95" s="84" t="s">
        <v>15</v>
      </c>
      <c r="BS95" s="88" t="s">
        <v>321</v>
      </c>
      <c r="BT95" s="83" t="s">
        <v>30</v>
      </c>
      <c r="BU95" s="84" t="s">
        <v>15</v>
      </c>
      <c r="BV95" s="88" t="s">
        <v>321</v>
      </c>
      <c r="BW95" s="83" t="s">
        <v>30</v>
      </c>
      <c r="BX95" s="84" t="s">
        <v>15</v>
      </c>
      <c r="BY95" s="88"/>
      <c r="BZ95" s="83" t="s">
        <v>30</v>
      </c>
      <c r="CA95" s="84" t="s">
        <v>15</v>
      </c>
      <c r="CB95" s="88"/>
      <c r="CC95" s="83" t="s">
        <v>30</v>
      </c>
      <c r="CD95" s="84" t="s">
        <v>15</v>
      </c>
      <c r="CE95" s="172"/>
      <c r="CF95" s="83" t="s">
        <v>30</v>
      </c>
      <c r="CG95" s="84" t="s">
        <v>540</v>
      </c>
      <c r="CH95" s="172"/>
      <c r="CI95" s="83" t="s">
        <v>30</v>
      </c>
      <c r="CJ95" s="84" t="s">
        <v>540</v>
      </c>
      <c r="CK95" s="172" t="s">
        <v>321</v>
      </c>
      <c r="CL95" s="83" t="s">
        <v>30</v>
      </c>
      <c r="CM95" s="84" t="s">
        <v>15</v>
      </c>
      <c r="CN95" s="172" t="s">
        <v>321</v>
      </c>
      <c r="CO95" s="83" t="s">
        <v>30</v>
      </c>
      <c r="CP95" s="84" t="s">
        <v>15</v>
      </c>
      <c r="CQ95" s="88"/>
      <c r="CR95" s="83" t="s">
        <v>30</v>
      </c>
      <c r="CS95" s="84" t="s">
        <v>15</v>
      </c>
    </row>
    <row r="96" spans="1:97" ht="12" customHeight="1" x14ac:dyDescent="0.2">
      <c r="A96" s="81" t="s">
        <v>279</v>
      </c>
      <c r="B96" s="87" t="s">
        <v>321</v>
      </c>
      <c r="C96" s="83" t="s">
        <v>30</v>
      </c>
      <c r="D96" s="84" t="s">
        <v>15</v>
      </c>
      <c r="E96" s="87" t="s">
        <v>321</v>
      </c>
      <c r="F96" s="83" t="s">
        <v>30</v>
      </c>
      <c r="G96" s="84" t="s">
        <v>15</v>
      </c>
      <c r="H96" s="87" t="s">
        <v>321</v>
      </c>
      <c r="I96" s="83" t="s">
        <v>30</v>
      </c>
      <c r="J96" s="84" t="s">
        <v>15</v>
      </c>
      <c r="K96" s="87" t="s">
        <v>321</v>
      </c>
      <c r="L96" s="83" t="s">
        <v>30</v>
      </c>
      <c r="M96" s="84" t="s">
        <v>15</v>
      </c>
      <c r="N96" s="88" t="s">
        <v>321</v>
      </c>
      <c r="O96" s="83" t="s">
        <v>36</v>
      </c>
      <c r="P96" s="84" t="s">
        <v>15</v>
      </c>
      <c r="Q96" s="88"/>
      <c r="R96" s="83" t="s">
        <v>307</v>
      </c>
      <c r="S96" s="84" t="s">
        <v>15</v>
      </c>
      <c r="T96" s="88"/>
      <c r="U96" s="83" t="s">
        <v>307</v>
      </c>
      <c r="V96" s="84" t="s">
        <v>15</v>
      </c>
      <c r="W96" s="88"/>
      <c r="X96" s="83" t="s">
        <v>307</v>
      </c>
      <c r="Y96" s="84" t="s">
        <v>15</v>
      </c>
      <c r="Z96" s="88"/>
      <c r="AA96" s="83" t="s">
        <v>307</v>
      </c>
      <c r="AB96" s="84" t="s">
        <v>15</v>
      </c>
      <c r="AC96" s="88"/>
      <c r="AD96" s="83" t="s">
        <v>307</v>
      </c>
      <c r="AE96" s="84" t="s">
        <v>15</v>
      </c>
      <c r="AF96" s="88"/>
      <c r="AG96" s="83" t="s">
        <v>307</v>
      </c>
      <c r="AH96" s="84" t="s">
        <v>15</v>
      </c>
      <c r="AI96" s="88"/>
      <c r="AJ96" s="83" t="s">
        <v>307</v>
      </c>
      <c r="AK96" s="84" t="s">
        <v>15</v>
      </c>
      <c r="AL96" s="88"/>
      <c r="AM96" s="83" t="s">
        <v>307</v>
      </c>
      <c r="AN96" s="84" t="s">
        <v>15</v>
      </c>
      <c r="AO96" s="87" t="s">
        <v>321</v>
      </c>
      <c r="AP96" s="83" t="s">
        <v>30</v>
      </c>
      <c r="AQ96" s="84" t="s">
        <v>15</v>
      </c>
      <c r="AR96" s="88"/>
      <c r="AS96" s="83" t="s">
        <v>307</v>
      </c>
      <c r="AT96" s="84" t="s">
        <v>15</v>
      </c>
      <c r="AU96" s="88"/>
      <c r="AV96" s="83" t="s">
        <v>36</v>
      </c>
      <c r="AW96" s="84" t="s">
        <v>15</v>
      </c>
      <c r="AX96" s="87"/>
      <c r="AY96" s="83" t="s">
        <v>30</v>
      </c>
      <c r="AZ96" s="84" t="s">
        <v>540</v>
      </c>
      <c r="BA96" s="87"/>
      <c r="BB96" s="83" t="s">
        <v>30</v>
      </c>
      <c r="BC96" s="84" t="s">
        <v>540</v>
      </c>
      <c r="BD96" s="87"/>
      <c r="BE96" s="83" t="s">
        <v>307</v>
      </c>
      <c r="BF96" s="84" t="s">
        <v>15</v>
      </c>
      <c r="BG96" s="88"/>
      <c r="BH96" s="83" t="s">
        <v>307</v>
      </c>
      <c r="BI96" s="84" t="s">
        <v>15</v>
      </c>
      <c r="BJ96" s="88" t="s">
        <v>321</v>
      </c>
      <c r="BK96" s="83" t="s">
        <v>30</v>
      </c>
      <c r="BL96" s="84" t="s">
        <v>15</v>
      </c>
      <c r="BM96" s="88"/>
      <c r="BN96" s="83" t="s">
        <v>307</v>
      </c>
      <c r="BO96" s="84" t="s">
        <v>15</v>
      </c>
      <c r="BP96" s="88" t="s">
        <v>321</v>
      </c>
      <c r="BQ96" s="83" t="s">
        <v>30</v>
      </c>
      <c r="BR96" s="84" t="s">
        <v>15</v>
      </c>
      <c r="BS96" s="88" t="s">
        <v>321</v>
      </c>
      <c r="BT96" s="83" t="s">
        <v>30</v>
      </c>
      <c r="BU96" s="84" t="s">
        <v>15</v>
      </c>
      <c r="BV96" s="88" t="s">
        <v>321</v>
      </c>
      <c r="BW96" s="83" t="s">
        <v>30</v>
      </c>
      <c r="BX96" s="84" t="s">
        <v>15</v>
      </c>
      <c r="BY96" s="88"/>
      <c r="BZ96" s="83" t="s">
        <v>30</v>
      </c>
      <c r="CA96" s="84" t="s">
        <v>15</v>
      </c>
      <c r="CB96" s="88"/>
      <c r="CC96" s="83" t="s">
        <v>30</v>
      </c>
      <c r="CD96" s="84" t="s">
        <v>15</v>
      </c>
      <c r="CE96" s="172"/>
      <c r="CF96" s="83" t="s">
        <v>30</v>
      </c>
      <c r="CG96" s="84" t="s">
        <v>540</v>
      </c>
      <c r="CH96" s="172"/>
      <c r="CI96" s="83" t="s">
        <v>30</v>
      </c>
      <c r="CJ96" s="84" t="s">
        <v>540</v>
      </c>
      <c r="CK96" s="172" t="s">
        <v>321</v>
      </c>
      <c r="CL96" s="83" t="s">
        <v>30</v>
      </c>
      <c r="CM96" s="84" t="s">
        <v>15</v>
      </c>
      <c r="CN96" s="172" t="s">
        <v>321</v>
      </c>
      <c r="CO96" s="83" t="s">
        <v>30</v>
      </c>
      <c r="CP96" s="84" t="s">
        <v>15</v>
      </c>
      <c r="CQ96" s="88"/>
      <c r="CR96" s="83" t="s">
        <v>30</v>
      </c>
      <c r="CS96" s="84" t="s">
        <v>15</v>
      </c>
    </row>
    <row r="97" spans="1:97" ht="12" customHeight="1" x14ac:dyDescent="0.2">
      <c r="A97" s="81" t="s">
        <v>280</v>
      </c>
      <c r="B97" s="87" t="s">
        <v>321</v>
      </c>
      <c r="C97" s="83" t="s">
        <v>30</v>
      </c>
      <c r="D97" s="84" t="s">
        <v>15</v>
      </c>
      <c r="E97" s="87" t="s">
        <v>321</v>
      </c>
      <c r="F97" s="83" t="s">
        <v>30</v>
      </c>
      <c r="G97" s="84" t="s">
        <v>15</v>
      </c>
      <c r="H97" s="87" t="s">
        <v>321</v>
      </c>
      <c r="I97" s="83" t="s">
        <v>30</v>
      </c>
      <c r="J97" s="84" t="s">
        <v>15</v>
      </c>
      <c r="K97" s="87" t="s">
        <v>321</v>
      </c>
      <c r="L97" s="83" t="s">
        <v>30</v>
      </c>
      <c r="M97" s="84" t="s">
        <v>15</v>
      </c>
      <c r="N97" s="88" t="s">
        <v>321</v>
      </c>
      <c r="O97" s="83" t="s">
        <v>36</v>
      </c>
      <c r="P97" s="84" t="s">
        <v>15</v>
      </c>
      <c r="Q97" s="88"/>
      <c r="R97" s="83" t="s">
        <v>307</v>
      </c>
      <c r="S97" s="84" t="s">
        <v>15</v>
      </c>
      <c r="T97" s="88"/>
      <c r="U97" s="83" t="s">
        <v>307</v>
      </c>
      <c r="V97" s="84" t="s">
        <v>15</v>
      </c>
      <c r="W97" s="88"/>
      <c r="X97" s="83" t="s">
        <v>307</v>
      </c>
      <c r="Y97" s="84" t="s">
        <v>15</v>
      </c>
      <c r="Z97" s="88"/>
      <c r="AA97" s="83" t="s">
        <v>307</v>
      </c>
      <c r="AB97" s="84" t="s">
        <v>15</v>
      </c>
      <c r="AC97" s="88"/>
      <c r="AD97" s="83" t="s">
        <v>307</v>
      </c>
      <c r="AE97" s="84" t="s">
        <v>15</v>
      </c>
      <c r="AF97" s="88"/>
      <c r="AG97" s="83" t="s">
        <v>307</v>
      </c>
      <c r="AH97" s="84" t="s">
        <v>15</v>
      </c>
      <c r="AI97" s="88"/>
      <c r="AJ97" s="83" t="s">
        <v>307</v>
      </c>
      <c r="AK97" s="84" t="s">
        <v>15</v>
      </c>
      <c r="AL97" s="88"/>
      <c r="AM97" s="83" t="s">
        <v>307</v>
      </c>
      <c r="AN97" s="84" t="s">
        <v>15</v>
      </c>
      <c r="AO97" s="87" t="s">
        <v>321</v>
      </c>
      <c r="AP97" s="83" t="s">
        <v>30</v>
      </c>
      <c r="AQ97" s="84" t="s">
        <v>15</v>
      </c>
      <c r="AR97" s="88"/>
      <c r="AS97" s="83" t="s">
        <v>307</v>
      </c>
      <c r="AT97" s="84" t="s">
        <v>15</v>
      </c>
      <c r="AU97" s="88"/>
      <c r="AV97" s="83" t="s">
        <v>36</v>
      </c>
      <c r="AW97" s="84" t="s">
        <v>15</v>
      </c>
      <c r="AX97" s="87"/>
      <c r="AY97" s="83" t="s">
        <v>30</v>
      </c>
      <c r="AZ97" s="84" t="s">
        <v>540</v>
      </c>
      <c r="BA97" s="87"/>
      <c r="BB97" s="83" t="s">
        <v>30</v>
      </c>
      <c r="BC97" s="84" t="s">
        <v>540</v>
      </c>
      <c r="BD97" s="87"/>
      <c r="BE97" s="83" t="s">
        <v>307</v>
      </c>
      <c r="BF97" s="84" t="s">
        <v>15</v>
      </c>
      <c r="BG97" s="88"/>
      <c r="BH97" s="83" t="s">
        <v>307</v>
      </c>
      <c r="BI97" s="84" t="s">
        <v>15</v>
      </c>
      <c r="BJ97" s="88" t="s">
        <v>321</v>
      </c>
      <c r="BK97" s="83" t="s">
        <v>30</v>
      </c>
      <c r="BL97" s="84" t="s">
        <v>15</v>
      </c>
      <c r="BM97" s="88"/>
      <c r="BN97" s="83" t="s">
        <v>307</v>
      </c>
      <c r="BO97" s="84" t="s">
        <v>15</v>
      </c>
      <c r="BP97" s="88" t="s">
        <v>321</v>
      </c>
      <c r="BQ97" s="83" t="s">
        <v>30</v>
      </c>
      <c r="BR97" s="84" t="s">
        <v>15</v>
      </c>
      <c r="BS97" s="88" t="s">
        <v>321</v>
      </c>
      <c r="BT97" s="83" t="s">
        <v>30</v>
      </c>
      <c r="BU97" s="84" t="s">
        <v>15</v>
      </c>
      <c r="BV97" s="88" t="s">
        <v>321</v>
      </c>
      <c r="BW97" s="83" t="s">
        <v>30</v>
      </c>
      <c r="BX97" s="84" t="s">
        <v>15</v>
      </c>
      <c r="BY97" s="88"/>
      <c r="BZ97" s="83" t="s">
        <v>30</v>
      </c>
      <c r="CA97" s="84" t="s">
        <v>15</v>
      </c>
      <c r="CB97" s="88"/>
      <c r="CC97" s="83" t="s">
        <v>30</v>
      </c>
      <c r="CD97" s="84" t="s">
        <v>15</v>
      </c>
      <c r="CE97" s="172"/>
      <c r="CF97" s="83" t="s">
        <v>30</v>
      </c>
      <c r="CG97" s="84" t="s">
        <v>540</v>
      </c>
      <c r="CH97" s="172"/>
      <c r="CI97" s="83" t="s">
        <v>30</v>
      </c>
      <c r="CJ97" s="84" t="s">
        <v>540</v>
      </c>
      <c r="CK97" s="172" t="s">
        <v>321</v>
      </c>
      <c r="CL97" s="83" t="s">
        <v>30</v>
      </c>
      <c r="CM97" s="84" t="s">
        <v>15</v>
      </c>
      <c r="CN97" s="172" t="s">
        <v>321</v>
      </c>
      <c r="CO97" s="83" t="s">
        <v>30</v>
      </c>
      <c r="CP97" s="84" t="s">
        <v>15</v>
      </c>
      <c r="CQ97" s="88"/>
      <c r="CR97" s="83" t="s">
        <v>30</v>
      </c>
      <c r="CS97" s="84" t="s">
        <v>15</v>
      </c>
    </row>
    <row r="98" spans="1:97" ht="12" customHeight="1" x14ac:dyDescent="0.2">
      <c r="A98" s="81" t="s">
        <v>281</v>
      </c>
      <c r="B98" s="87" t="s">
        <v>321</v>
      </c>
      <c r="C98" s="83" t="s">
        <v>30</v>
      </c>
      <c r="D98" s="84" t="s">
        <v>15</v>
      </c>
      <c r="E98" s="87" t="s">
        <v>321</v>
      </c>
      <c r="F98" s="83" t="s">
        <v>30</v>
      </c>
      <c r="G98" s="84" t="s">
        <v>15</v>
      </c>
      <c r="H98" s="87" t="s">
        <v>321</v>
      </c>
      <c r="I98" s="83" t="s">
        <v>30</v>
      </c>
      <c r="J98" s="84" t="s">
        <v>15</v>
      </c>
      <c r="K98" s="87" t="s">
        <v>321</v>
      </c>
      <c r="L98" s="83" t="s">
        <v>30</v>
      </c>
      <c r="M98" s="84" t="s">
        <v>15</v>
      </c>
      <c r="N98" s="88" t="s">
        <v>321</v>
      </c>
      <c r="O98" s="83" t="s">
        <v>36</v>
      </c>
      <c r="P98" s="84" t="s">
        <v>15</v>
      </c>
      <c r="Q98" s="88"/>
      <c r="R98" s="83" t="s">
        <v>307</v>
      </c>
      <c r="S98" s="84" t="s">
        <v>15</v>
      </c>
      <c r="T98" s="88"/>
      <c r="U98" s="83" t="s">
        <v>307</v>
      </c>
      <c r="V98" s="84" t="s">
        <v>15</v>
      </c>
      <c r="W98" s="88"/>
      <c r="X98" s="83" t="s">
        <v>307</v>
      </c>
      <c r="Y98" s="84" t="s">
        <v>15</v>
      </c>
      <c r="Z98" s="88"/>
      <c r="AA98" s="83" t="s">
        <v>307</v>
      </c>
      <c r="AB98" s="84" t="s">
        <v>15</v>
      </c>
      <c r="AC98" s="88"/>
      <c r="AD98" s="83" t="s">
        <v>307</v>
      </c>
      <c r="AE98" s="84" t="s">
        <v>15</v>
      </c>
      <c r="AF98" s="88"/>
      <c r="AG98" s="83" t="s">
        <v>307</v>
      </c>
      <c r="AH98" s="84" t="s">
        <v>15</v>
      </c>
      <c r="AI98" s="88"/>
      <c r="AJ98" s="83" t="s">
        <v>307</v>
      </c>
      <c r="AK98" s="84" t="s">
        <v>15</v>
      </c>
      <c r="AL98" s="88"/>
      <c r="AM98" s="83" t="s">
        <v>307</v>
      </c>
      <c r="AN98" s="84" t="s">
        <v>15</v>
      </c>
      <c r="AO98" s="87" t="s">
        <v>321</v>
      </c>
      <c r="AP98" s="83" t="s">
        <v>30</v>
      </c>
      <c r="AQ98" s="84" t="s">
        <v>15</v>
      </c>
      <c r="AR98" s="88"/>
      <c r="AS98" s="83" t="s">
        <v>307</v>
      </c>
      <c r="AT98" s="84" t="s">
        <v>15</v>
      </c>
      <c r="AU98" s="88"/>
      <c r="AV98" s="83" t="s">
        <v>36</v>
      </c>
      <c r="AW98" s="84" t="s">
        <v>15</v>
      </c>
      <c r="AX98" s="87"/>
      <c r="AY98" s="83" t="s">
        <v>30</v>
      </c>
      <c r="AZ98" s="84" t="s">
        <v>540</v>
      </c>
      <c r="BA98" s="87"/>
      <c r="BB98" s="83" t="s">
        <v>30</v>
      </c>
      <c r="BC98" s="84" t="s">
        <v>540</v>
      </c>
      <c r="BD98" s="87"/>
      <c r="BE98" s="83" t="s">
        <v>307</v>
      </c>
      <c r="BF98" s="84" t="s">
        <v>15</v>
      </c>
      <c r="BG98" s="88"/>
      <c r="BH98" s="83" t="s">
        <v>307</v>
      </c>
      <c r="BI98" s="84" t="s">
        <v>15</v>
      </c>
      <c r="BJ98" s="88" t="s">
        <v>321</v>
      </c>
      <c r="BK98" s="83" t="s">
        <v>30</v>
      </c>
      <c r="BL98" s="84" t="s">
        <v>15</v>
      </c>
      <c r="BM98" s="88"/>
      <c r="BN98" s="83" t="s">
        <v>307</v>
      </c>
      <c r="BO98" s="84" t="s">
        <v>15</v>
      </c>
      <c r="BP98" s="88" t="s">
        <v>321</v>
      </c>
      <c r="BQ98" s="83" t="s">
        <v>30</v>
      </c>
      <c r="BR98" s="84" t="s">
        <v>15</v>
      </c>
      <c r="BS98" s="88" t="s">
        <v>321</v>
      </c>
      <c r="BT98" s="83" t="s">
        <v>30</v>
      </c>
      <c r="BU98" s="84" t="s">
        <v>15</v>
      </c>
      <c r="BV98" s="88" t="s">
        <v>321</v>
      </c>
      <c r="BW98" s="83" t="s">
        <v>30</v>
      </c>
      <c r="BX98" s="84" t="s">
        <v>15</v>
      </c>
      <c r="BY98" s="88"/>
      <c r="BZ98" s="83" t="s">
        <v>30</v>
      </c>
      <c r="CA98" s="84" t="s">
        <v>15</v>
      </c>
      <c r="CB98" s="88"/>
      <c r="CC98" s="83" t="s">
        <v>30</v>
      </c>
      <c r="CD98" s="84" t="s">
        <v>15</v>
      </c>
      <c r="CE98" s="172"/>
      <c r="CF98" s="83" t="s">
        <v>30</v>
      </c>
      <c r="CG98" s="84" t="s">
        <v>540</v>
      </c>
      <c r="CH98" s="172"/>
      <c r="CI98" s="83" t="s">
        <v>30</v>
      </c>
      <c r="CJ98" s="84" t="s">
        <v>540</v>
      </c>
      <c r="CK98" s="172" t="s">
        <v>321</v>
      </c>
      <c r="CL98" s="83" t="s">
        <v>30</v>
      </c>
      <c r="CM98" s="84" t="s">
        <v>15</v>
      </c>
      <c r="CN98" s="172" t="s">
        <v>321</v>
      </c>
      <c r="CO98" s="83" t="s">
        <v>30</v>
      </c>
      <c r="CP98" s="84" t="s">
        <v>15</v>
      </c>
      <c r="CQ98" s="88"/>
      <c r="CR98" s="83" t="s">
        <v>30</v>
      </c>
      <c r="CS98" s="84" t="s">
        <v>15</v>
      </c>
    </row>
    <row r="99" spans="1:97" ht="12" customHeight="1" x14ac:dyDescent="0.2">
      <c r="A99" s="81" t="s">
        <v>282</v>
      </c>
      <c r="B99" s="87" t="s">
        <v>321</v>
      </c>
      <c r="C99" s="83" t="s">
        <v>30</v>
      </c>
      <c r="D99" s="84" t="s">
        <v>15</v>
      </c>
      <c r="E99" s="87" t="s">
        <v>321</v>
      </c>
      <c r="F99" s="83" t="s">
        <v>30</v>
      </c>
      <c r="G99" s="84" t="s">
        <v>15</v>
      </c>
      <c r="H99" s="87" t="s">
        <v>321</v>
      </c>
      <c r="I99" s="83" t="s">
        <v>30</v>
      </c>
      <c r="J99" s="84" t="s">
        <v>15</v>
      </c>
      <c r="K99" s="87" t="s">
        <v>321</v>
      </c>
      <c r="L99" s="83" t="s">
        <v>30</v>
      </c>
      <c r="M99" s="84" t="s">
        <v>15</v>
      </c>
      <c r="N99" s="88" t="s">
        <v>321</v>
      </c>
      <c r="O99" s="83" t="s">
        <v>36</v>
      </c>
      <c r="P99" s="84" t="s">
        <v>15</v>
      </c>
      <c r="Q99" s="88"/>
      <c r="R99" s="83" t="s">
        <v>307</v>
      </c>
      <c r="S99" s="84" t="s">
        <v>15</v>
      </c>
      <c r="T99" s="88"/>
      <c r="U99" s="83" t="s">
        <v>307</v>
      </c>
      <c r="V99" s="84" t="s">
        <v>15</v>
      </c>
      <c r="W99" s="88"/>
      <c r="X99" s="83" t="s">
        <v>307</v>
      </c>
      <c r="Y99" s="84" t="s">
        <v>15</v>
      </c>
      <c r="Z99" s="88"/>
      <c r="AA99" s="83" t="s">
        <v>307</v>
      </c>
      <c r="AB99" s="84" t="s">
        <v>15</v>
      </c>
      <c r="AC99" s="88"/>
      <c r="AD99" s="83" t="s">
        <v>307</v>
      </c>
      <c r="AE99" s="84" t="s">
        <v>15</v>
      </c>
      <c r="AF99" s="88"/>
      <c r="AG99" s="83" t="s">
        <v>307</v>
      </c>
      <c r="AH99" s="84" t="s">
        <v>15</v>
      </c>
      <c r="AI99" s="88"/>
      <c r="AJ99" s="83" t="s">
        <v>307</v>
      </c>
      <c r="AK99" s="84" t="s">
        <v>15</v>
      </c>
      <c r="AL99" s="88"/>
      <c r="AM99" s="83" t="s">
        <v>307</v>
      </c>
      <c r="AN99" s="84" t="s">
        <v>15</v>
      </c>
      <c r="AO99" s="87" t="s">
        <v>321</v>
      </c>
      <c r="AP99" s="83" t="s">
        <v>30</v>
      </c>
      <c r="AQ99" s="84" t="s">
        <v>15</v>
      </c>
      <c r="AR99" s="88"/>
      <c r="AS99" s="83" t="s">
        <v>307</v>
      </c>
      <c r="AT99" s="84" t="s">
        <v>15</v>
      </c>
      <c r="AU99" s="88"/>
      <c r="AV99" s="83" t="s">
        <v>36</v>
      </c>
      <c r="AW99" s="84" t="s">
        <v>15</v>
      </c>
      <c r="AX99" s="87"/>
      <c r="AY99" s="83" t="s">
        <v>30</v>
      </c>
      <c r="AZ99" s="84" t="s">
        <v>540</v>
      </c>
      <c r="BA99" s="87"/>
      <c r="BB99" s="83" t="s">
        <v>30</v>
      </c>
      <c r="BC99" s="84" t="s">
        <v>540</v>
      </c>
      <c r="BD99" s="87"/>
      <c r="BE99" s="83" t="s">
        <v>307</v>
      </c>
      <c r="BF99" s="84" t="s">
        <v>15</v>
      </c>
      <c r="BG99" s="88"/>
      <c r="BH99" s="83" t="s">
        <v>307</v>
      </c>
      <c r="BI99" s="84" t="s">
        <v>15</v>
      </c>
      <c r="BJ99" s="88" t="s">
        <v>321</v>
      </c>
      <c r="BK99" s="83" t="s">
        <v>30</v>
      </c>
      <c r="BL99" s="84" t="s">
        <v>15</v>
      </c>
      <c r="BM99" s="88"/>
      <c r="BN99" s="83" t="s">
        <v>307</v>
      </c>
      <c r="BO99" s="84" t="s">
        <v>15</v>
      </c>
      <c r="BP99" s="88" t="s">
        <v>321</v>
      </c>
      <c r="BQ99" s="83" t="s">
        <v>30</v>
      </c>
      <c r="BR99" s="84" t="s">
        <v>15</v>
      </c>
      <c r="BS99" s="88" t="s">
        <v>321</v>
      </c>
      <c r="BT99" s="83" t="s">
        <v>30</v>
      </c>
      <c r="BU99" s="84" t="s">
        <v>15</v>
      </c>
      <c r="BV99" s="88" t="s">
        <v>321</v>
      </c>
      <c r="BW99" s="83" t="s">
        <v>30</v>
      </c>
      <c r="BX99" s="84" t="s">
        <v>15</v>
      </c>
      <c r="BY99" s="88"/>
      <c r="BZ99" s="83" t="s">
        <v>30</v>
      </c>
      <c r="CA99" s="84" t="s">
        <v>15</v>
      </c>
      <c r="CB99" s="88"/>
      <c r="CC99" s="83" t="s">
        <v>30</v>
      </c>
      <c r="CD99" s="84" t="s">
        <v>15</v>
      </c>
      <c r="CE99" s="172"/>
      <c r="CF99" s="83" t="s">
        <v>30</v>
      </c>
      <c r="CG99" s="84" t="s">
        <v>540</v>
      </c>
      <c r="CH99" s="172"/>
      <c r="CI99" s="83" t="s">
        <v>30</v>
      </c>
      <c r="CJ99" s="84" t="s">
        <v>540</v>
      </c>
      <c r="CK99" s="172" t="s">
        <v>321</v>
      </c>
      <c r="CL99" s="83" t="s">
        <v>30</v>
      </c>
      <c r="CM99" s="84" t="s">
        <v>15</v>
      </c>
      <c r="CN99" s="172" t="s">
        <v>321</v>
      </c>
      <c r="CO99" s="83" t="s">
        <v>30</v>
      </c>
      <c r="CP99" s="84" t="s">
        <v>15</v>
      </c>
      <c r="CQ99" s="88"/>
      <c r="CR99" s="83" t="s">
        <v>30</v>
      </c>
      <c r="CS99" s="84" t="s">
        <v>15</v>
      </c>
    </row>
    <row r="100" spans="1:97" ht="12" customHeight="1" x14ac:dyDescent="0.2">
      <c r="A100" s="81" t="s">
        <v>283</v>
      </c>
      <c r="B100" s="87" t="s">
        <v>321</v>
      </c>
      <c r="C100" s="83" t="s">
        <v>30</v>
      </c>
      <c r="D100" s="84" t="s">
        <v>15</v>
      </c>
      <c r="E100" s="87" t="s">
        <v>321</v>
      </c>
      <c r="F100" s="83" t="s">
        <v>30</v>
      </c>
      <c r="G100" s="84" t="s">
        <v>15</v>
      </c>
      <c r="H100" s="87" t="s">
        <v>321</v>
      </c>
      <c r="I100" s="83" t="s">
        <v>30</v>
      </c>
      <c r="J100" s="84" t="s">
        <v>15</v>
      </c>
      <c r="K100" s="87" t="s">
        <v>321</v>
      </c>
      <c r="L100" s="83" t="s">
        <v>30</v>
      </c>
      <c r="M100" s="84" t="s">
        <v>15</v>
      </c>
      <c r="N100" s="88" t="s">
        <v>321</v>
      </c>
      <c r="O100" s="83" t="s">
        <v>36</v>
      </c>
      <c r="P100" s="84" t="s">
        <v>15</v>
      </c>
      <c r="Q100" s="88"/>
      <c r="R100" s="83" t="s">
        <v>307</v>
      </c>
      <c r="S100" s="84" t="s">
        <v>15</v>
      </c>
      <c r="T100" s="88"/>
      <c r="U100" s="83" t="s">
        <v>307</v>
      </c>
      <c r="V100" s="84" t="s">
        <v>15</v>
      </c>
      <c r="W100" s="88"/>
      <c r="X100" s="83" t="s">
        <v>307</v>
      </c>
      <c r="Y100" s="84" t="s">
        <v>15</v>
      </c>
      <c r="Z100" s="88"/>
      <c r="AA100" s="83" t="s">
        <v>307</v>
      </c>
      <c r="AB100" s="84" t="s">
        <v>15</v>
      </c>
      <c r="AC100" s="88"/>
      <c r="AD100" s="83" t="s">
        <v>307</v>
      </c>
      <c r="AE100" s="84" t="s">
        <v>15</v>
      </c>
      <c r="AF100" s="88"/>
      <c r="AG100" s="83" t="s">
        <v>307</v>
      </c>
      <c r="AH100" s="84" t="s">
        <v>15</v>
      </c>
      <c r="AI100" s="88"/>
      <c r="AJ100" s="83" t="s">
        <v>307</v>
      </c>
      <c r="AK100" s="84" t="s">
        <v>15</v>
      </c>
      <c r="AL100" s="88"/>
      <c r="AM100" s="83" t="s">
        <v>307</v>
      </c>
      <c r="AN100" s="84" t="s">
        <v>15</v>
      </c>
      <c r="AO100" s="87" t="s">
        <v>321</v>
      </c>
      <c r="AP100" s="83" t="s">
        <v>30</v>
      </c>
      <c r="AQ100" s="84" t="s">
        <v>15</v>
      </c>
      <c r="AR100" s="88"/>
      <c r="AS100" s="83" t="s">
        <v>307</v>
      </c>
      <c r="AT100" s="84" t="s">
        <v>15</v>
      </c>
      <c r="AU100" s="88"/>
      <c r="AV100" s="83" t="s">
        <v>36</v>
      </c>
      <c r="AW100" s="84" t="s">
        <v>15</v>
      </c>
      <c r="AX100" s="87"/>
      <c r="AY100" s="83" t="s">
        <v>30</v>
      </c>
      <c r="AZ100" s="84" t="s">
        <v>540</v>
      </c>
      <c r="BA100" s="87"/>
      <c r="BB100" s="83" t="s">
        <v>30</v>
      </c>
      <c r="BC100" s="84" t="s">
        <v>540</v>
      </c>
      <c r="BD100" s="87"/>
      <c r="BE100" s="83" t="s">
        <v>307</v>
      </c>
      <c r="BF100" s="84" t="s">
        <v>15</v>
      </c>
      <c r="BG100" s="88"/>
      <c r="BH100" s="83" t="s">
        <v>307</v>
      </c>
      <c r="BI100" s="84" t="s">
        <v>15</v>
      </c>
      <c r="BJ100" s="88" t="s">
        <v>321</v>
      </c>
      <c r="BK100" s="83" t="s">
        <v>30</v>
      </c>
      <c r="BL100" s="84" t="s">
        <v>15</v>
      </c>
      <c r="BM100" s="88"/>
      <c r="BN100" s="83" t="s">
        <v>307</v>
      </c>
      <c r="BO100" s="84" t="s">
        <v>15</v>
      </c>
      <c r="BP100" s="88" t="s">
        <v>321</v>
      </c>
      <c r="BQ100" s="83" t="s">
        <v>30</v>
      </c>
      <c r="BR100" s="84" t="s">
        <v>15</v>
      </c>
      <c r="BS100" s="88" t="s">
        <v>321</v>
      </c>
      <c r="BT100" s="83" t="s">
        <v>30</v>
      </c>
      <c r="BU100" s="84" t="s">
        <v>15</v>
      </c>
      <c r="BV100" s="88" t="s">
        <v>321</v>
      </c>
      <c r="BW100" s="83" t="s">
        <v>30</v>
      </c>
      <c r="BX100" s="84" t="s">
        <v>15</v>
      </c>
      <c r="BY100" s="88"/>
      <c r="BZ100" s="83" t="s">
        <v>30</v>
      </c>
      <c r="CA100" s="84" t="s">
        <v>15</v>
      </c>
      <c r="CB100" s="88"/>
      <c r="CC100" s="83" t="s">
        <v>30</v>
      </c>
      <c r="CD100" s="84" t="s">
        <v>15</v>
      </c>
      <c r="CE100" s="172"/>
      <c r="CF100" s="83" t="s">
        <v>30</v>
      </c>
      <c r="CG100" s="84" t="s">
        <v>540</v>
      </c>
      <c r="CH100" s="172"/>
      <c r="CI100" s="83" t="s">
        <v>30</v>
      </c>
      <c r="CJ100" s="84" t="s">
        <v>540</v>
      </c>
      <c r="CK100" s="172" t="s">
        <v>321</v>
      </c>
      <c r="CL100" s="83" t="s">
        <v>30</v>
      </c>
      <c r="CM100" s="84" t="s">
        <v>15</v>
      </c>
      <c r="CN100" s="172" t="s">
        <v>321</v>
      </c>
      <c r="CO100" s="83" t="s">
        <v>30</v>
      </c>
      <c r="CP100" s="84" t="s">
        <v>15</v>
      </c>
      <c r="CQ100" s="88"/>
      <c r="CR100" s="83" t="s">
        <v>30</v>
      </c>
      <c r="CS100" s="84" t="s">
        <v>15</v>
      </c>
    </row>
    <row r="101" spans="1:97" ht="12" customHeight="1" x14ac:dyDescent="0.2">
      <c r="A101" s="81" t="s">
        <v>284</v>
      </c>
      <c r="B101" s="87" t="s">
        <v>321</v>
      </c>
      <c r="C101" s="83" t="s">
        <v>30</v>
      </c>
      <c r="D101" s="84" t="s">
        <v>15</v>
      </c>
      <c r="E101" s="87" t="s">
        <v>321</v>
      </c>
      <c r="F101" s="83" t="s">
        <v>30</v>
      </c>
      <c r="G101" s="84" t="s">
        <v>15</v>
      </c>
      <c r="H101" s="87" t="s">
        <v>321</v>
      </c>
      <c r="I101" s="83" t="s">
        <v>30</v>
      </c>
      <c r="J101" s="84" t="s">
        <v>15</v>
      </c>
      <c r="K101" s="87" t="s">
        <v>321</v>
      </c>
      <c r="L101" s="83" t="s">
        <v>30</v>
      </c>
      <c r="M101" s="84" t="s">
        <v>15</v>
      </c>
      <c r="N101" s="88" t="s">
        <v>321</v>
      </c>
      <c r="O101" s="83" t="s">
        <v>36</v>
      </c>
      <c r="P101" s="84" t="s">
        <v>15</v>
      </c>
      <c r="Q101" s="88"/>
      <c r="R101" s="83" t="s">
        <v>307</v>
      </c>
      <c r="S101" s="84" t="s">
        <v>15</v>
      </c>
      <c r="T101" s="88"/>
      <c r="U101" s="83" t="s">
        <v>307</v>
      </c>
      <c r="V101" s="84" t="s">
        <v>15</v>
      </c>
      <c r="W101" s="88"/>
      <c r="X101" s="83" t="s">
        <v>307</v>
      </c>
      <c r="Y101" s="84" t="s">
        <v>15</v>
      </c>
      <c r="Z101" s="88"/>
      <c r="AA101" s="83" t="s">
        <v>307</v>
      </c>
      <c r="AB101" s="84" t="s">
        <v>15</v>
      </c>
      <c r="AC101" s="88"/>
      <c r="AD101" s="83" t="s">
        <v>307</v>
      </c>
      <c r="AE101" s="84" t="s">
        <v>15</v>
      </c>
      <c r="AF101" s="88"/>
      <c r="AG101" s="83" t="s">
        <v>307</v>
      </c>
      <c r="AH101" s="84" t="s">
        <v>15</v>
      </c>
      <c r="AI101" s="88"/>
      <c r="AJ101" s="83" t="s">
        <v>307</v>
      </c>
      <c r="AK101" s="84" t="s">
        <v>15</v>
      </c>
      <c r="AL101" s="88"/>
      <c r="AM101" s="83" t="s">
        <v>307</v>
      </c>
      <c r="AN101" s="84" t="s">
        <v>15</v>
      </c>
      <c r="AO101" s="87" t="s">
        <v>321</v>
      </c>
      <c r="AP101" s="83" t="s">
        <v>30</v>
      </c>
      <c r="AQ101" s="84" t="s">
        <v>15</v>
      </c>
      <c r="AR101" s="88"/>
      <c r="AS101" s="83" t="s">
        <v>307</v>
      </c>
      <c r="AT101" s="84" t="s">
        <v>15</v>
      </c>
      <c r="AU101" s="88"/>
      <c r="AV101" s="83" t="s">
        <v>36</v>
      </c>
      <c r="AW101" s="84" t="s">
        <v>15</v>
      </c>
      <c r="AX101" s="87"/>
      <c r="AY101" s="83" t="s">
        <v>30</v>
      </c>
      <c r="AZ101" s="84" t="s">
        <v>540</v>
      </c>
      <c r="BA101" s="87"/>
      <c r="BB101" s="83" t="s">
        <v>30</v>
      </c>
      <c r="BC101" s="84" t="s">
        <v>540</v>
      </c>
      <c r="BD101" s="87"/>
      <c r="BE101" s="83" t="s">
        <v>307</v>
      </c>
      <c r="BF101" s="84" t="s">
        <v>15</v>
      </c>
      <c r="BG101" s="88"/>
      <c r="BH101" s="83" t="s">
        <v>307</v>
      </c>
      <c r="BI101" s="84" t="s">
        <v>15</v>
      </c>
      <c r="BJ101" s="88" t="s">
        <v>321</v>
      </c>
      <c r="BK101" s="83" t="s">
        <v>30</v>
      </c>
      <c r="BL101" s="84" t="s">
        <v>15</v>
      </c>
      <c r="BM101" s="88"/>
      <c r="BN101" s="83" t="s">
        <v>307</v>
      </c>
      <c r="BO101" s="84" t="s">
        <v>15</v>
      </c>
      <c r="BP101" s="88" t="s">
        <v>321</v>
      </c>
      <c r="BQ101" s="83" t="s">
        <v>30</v>
      </c>
      <c r="BR101" s="84" t="s">
        <v>15</v>
      </c>
      <c r="BS101" s="88" t="s">
        <v>321</v>
      </c>
      <c r="BT101" s="83" t="s">
        <v>30</v>
      </c>
      <c r="BU101" s="84" t="s">
        <v>15</v>
      </c>
      <c r="BV101" s="88" t="s">
        <v>321</v>
      </c>
      <c r="BW101" s="83" t="s">
        <v>30</v>
      </c>
      <c r="BX101" s="84" t="s">
        <v>15</v>
      </c>
      <c r="BY101" s="88"/>
      <c r="BZ101" s="83" t="s">
        <v>30</v>
      </c>
      <c r="CA101" s="84" t="s">
        <v>15</v>
      </c>
      <c r="CB101" s="88"/>
      <c r="CC101" s="83" t="s">
        <v>30</v>
      </c>
      <c r="CD101" s="84" t="s">
        <v>15</v>
      </c>
      <c r="CE101" s="172"/>
      <c r="CF101" s="83" t="s">
        <v>30</v>
      </c>
      <c r="CG101" s="84" t="s">
        <v>540</v>
      </c>
      <c r="CH101" s="172"/>
      <c r="CI101" s="83" t="s">
        <v>30</v>
      </c>
      <c r="CJ101" s="84" t="s">
        <v>540</v>
      </c>
      <c r="CK101" s="172" t="s">
        <v>321</v>
      </c>
      <c r="CL101" s="83" t="s">
        <v>30</v>
      </c>
      <c r="CM101" s="84" t="s">
        <v>15</v>
      </c>
      <c r="CN101" s="172" t="s">
        <v>321</v>
      </c>
      <c r="CO101" s="83" t="s">
        <v>30</v>
      </c>
      <c r="CP101" s="84" t="s">
        <v>15</v>
      </c>
      <c r="CQ101" s="88"/>
      <c r="CR101" s="83" t="s">
        <v>30</v>
      </c>
      <c r="CS101" s="84" t="s">
        <v>15</v>
      </c>
    </row>
    <row r="102" spans="1:97" ht="12" customHeight="1" x14ac:dyDescent="0.2">
      <c r="A102" s="81" t="s">
        <v>285</v>
      </c>
      <c r="B102" s="87" t="s">
        <v>321</v>
      </c>
      <c r="C102" s="83" t="s">
        <v>30</v>
      </c>
      <c r="D102" s="84" t="s">
        <v>15</v>
      </c>
      <c r="E102" s="87" t="s">
        <v>321</v>
      </c>
      <c r="F102" s="83" t="s">
        <v>30</v>
      </c>
      <c r="G102" s="84" t="s">
        <v>15</v>
      </c>
      <c r="H102" s="87" t="s">
        <v>321</v>
      </c>
      <c r="I102" s="83" t="s">
        <v>30</v>
      </c>
      <c r="J102" s="84" t="s">
        <v>15</v>
      </c>
      <c r="K102" s="87" t="s">
        <v>321</v>
      </c>
      <c r="L102" s="83" t="s">
        <v>30</v>
      </c>
      <c r="M102" s="84" t="s">
        <v>15</v>
      </c>
      <c r="N102" s="88" t="s">
        <v>321</v>
      </c>
      <c r="O102" s="83" t="s">
        <v>36</v>
      </c>
      <c r="P102" s="84" t="s">
        <v>15</v>
      </c>
      <c r="Q102" s="88"/>
      <c r="R102" s="83" t="s">
        <v>307</v>
      </c>
      <c r="S102" s="84" t="s">
        <v>15</v>
      </c>
      <c r="T102" s="88"/>
      <c r="U102" s="83" t="s">
        <v>307</v>
      </c>
      <c r="V102" s="84" t="s">
        <v>15</v>
      </c>
      <c r="W102" s="88"/>
      <c r="X102" s="83" t="s">
        <v>307</v>
      </c>
      <c r="Y102" s="84" t="s">
        <v>15</v>
      </c>
      <c r="Z102" s="88"/>
      <c r="AA102" s="83" t="s">
        <v>307</v>
      </c>
      <c r="AB102" s="84" t="s">
        <v>15</v>
      </c>
      <c r="AC102" s="88"/>
      <c r="AD102" s="83" t="s">
        <v>307</v>
      </c>
      <c r="AE102" s="84" t="s">
        <v>15</v>
      </c>
      <c r="AF102" s="88"/>
      <c r="AG102" s="83" t="s">
        <v>307</v>
      </c>
      <c r="AH102" s="84" t="s">
        <v>15</v>
      </c>
      <c r="AI102" s="88"/>
      <c r="AJ102" s="83" t="s">
        <v>307</v>
      </c>
      <c r="AK102" s="84" t="s">
        <v>15</v>
      </c>
      <c r="AL102" s="88"/>
      <c r="AM102" s="83" t="s">
        <v>307</v>
      </c>
      <c r="AN102" s="84" t="s">
        <v>15</v>
      </c>
      <c r="AO102" s="87" t="s">
        <v>321</v>
      </c>
      <c r="AP102" s="83" t="s">
        <v>30</v>
      </c>
      <c r="AQ102" s="84" t="s">
        <v>15</v>
      </c>
      <c r="AR102" s="88"/>
      <c r="AS102" s="83" t="s">
        <v>307</v>
      </c>
      <c r="AT102" s="84" t="s">
        <v>15</v>
      </c>
      <c r="AU102" s="88"/>
      <c r="AV102" s="83" t="s">
        <v>36</v>
      </c>
      <c r="AW102" s="84" t="s">
        <v>15</v>
      </c>
      <c r="AX102" s="87"/>
      <c r="AY102" s="83" t="s">
        <v>30</v>
      </c>
      <c r="AZ102" s="84" t="s">
        <v>540</v>
      </c>
      <c r="BA102" s="87"/>
      <c r="BB102" s="83" t="s">
        <v>30</v>
      </c>
      <c r="BC102" s="84" t="s">
        <v>540</v>
      </c>
      <c r="BD102" s="87"/>
      <c r="BE102" s="83" t="s">
        <v>307</v>
      </c>
      <c r="BF102" s="84" t="s">
        <v>15</v>
      </c>
      <c r="BG102" s="88"/>
      <c r="BH102" s="83" t="s">
        <v>307</v>
      </c>
      <c r="BI102" s="84" t="s">
        <v>15</v>
      </c>
      <c r="BJ102" s="88" t="s">
        <v>321</v>
      </c>
      <c r="BK102" s="83" t="s">
        <v>30</v>
      </c>
      <c r="BL102" s="84" t="s">
        <v>15</v>
      </c>
      <c r="BM102" s="88"/>
      <c r="BN102" s="83" t="s">
        <v>307</v>
      </c>
      <c r="BO102" s="84" t="s">
        <v>15</v>
      </c>
      <c r="BP102" s="88" t="s">
        <v>321</v>
      </c>
      <c r="BQ102" s="83" t="s">
        <v>30</v>
      </c>
      <c r="BR102" s="84" t="s">
        <v>15</v>
      </c>
      <c r="BS102" s="88" t="s">
        <v>321</v>
      </c>
      <c r="BT102" s="83" t="s">
        <v>30</v>
      </c>
      <c r="BU102" s="84" t="s">
        <v>15</v>
      </c>
      <c r="BV102" s="88" t="s">
        <v>321</v>
      </c>
      <c r="BW102" s="83" t="s">
        <v>30</v>
      </c>
      <c r="BX102" s="84" t="s">
        <v>15</v>
      </c>
      <c r="BY102" s="88"/>
      <c r="BZ102" s="83" t="s">
        <v>30</v>
      </c>
      <c r="CA102" s="84" t="s">
        <v>15</v>
      </c>
      <c r="CB102" s="88"/>
      <c r="CC102" s="83" t="s">
        <v>30</v>
      </c>
      <c r="CD102" s="84" t="s">
        <v>15</v>
      </c>
      <c r="CE102" s="172"/>
      <c r="CF102" s="83" t="s">
        <v>30</v>
      </c>
      <c r="CG102" s="84" t="s">
        <v>540</v>
      </c>
      <c r="CH102" s="172"/>
      <c r="CI102" s="83" t="s">
        <v>30</v>
      </c>
      <c r="CJ102" s="84" t="s">
        <v>540</v>
      </c>
      <c r="CK102" s="172" t="s">
        <v>321</v>
      </c>
      <c r="CL102" s="83" t="s">
        <v>30</v>
      </c>
      <c r="CM102" s="84" t="s">
        <v>15</v>
      </c>
      <c r="CN102" s="172" t="s">
        <v>321</v>
      </c>
      <c r="CO102" s="83" t="s">
        <v>30</v>
      </c>
      <c r="CP102" s="84" t="s">
        <v>15</v>
      </c>
      <c r="CQ102" s="88"/>
      <c r="CR102" s="83" t="s">
        <v>30</v>
      </c>
      <c r="CS102" s="84" t="s">
        <v>15</v>
      </c>
    </row>
    <row r="103" spans="1:97" ht="12" customHeight="1" x14ac:dyDescent="0.2">
      <c r="A103" s="81" t="s">
        <v>286</v>
      </c>
      <c r="B103" s="87" t="s">
        <v>321</v>
      </c>
      <c r="C103" s="83" t="s">
        <v>30</v>
      </c>
      <c r="D103" s="84" t="s">
        <v>15</v>
      </c>
      <c r="E103" s="87" t="s">
        <v>321</v>
      </c>
      <c r="F103" s="83" t="s">
        <v>30</v>
      </c>
      <c r="G103" s="84" t="s">
        <v>15</v>
      </c>
      <c r="H103" s="87" t="s">
        <v>321</v>
      </c>
      <c r="I103" s="83" t="s">
        <v>30</v>
      </c>
      <c r="J103" s="84" t="s">
        <v>15</v>
      </c>
      <c r="K103" s="87" t="s">
        <v>321</v>
      </c>
      <c r="L103" s="83" t="s">
        <v>30</v>
      </c>
      <c r="M103" s="84" t="s">
        <v>15</v>
      </c>
      <c r="N103" s="88" t="s">
        <v>321</v>
      </c>
      <c r="O103" s="83" t="s">
        <v>36</v>
      </c>
      <c r="P103" s="84" t="s">
        <v>15</v>
      </c>
      <c r="Q103" s="88"/>
      <c r="R103" s="83" t="s">
        <v>307</v>
      </c>
      <c r="S103" s="84" t="s">
        <v>15</v>
      </c>
      <c r="T103" s="88"/>
      <c r="U103" s="83" t="s">
        <v>307</v>
      </c>
      <c r="V103" s="84" t="s">
        <v>15</v>
      </c>
      <c r="W103" s="88"/>
      <c r="X103" s="83" t="s">
        <v>307</v>
      </c>
      <c r="Y103" s="84" t="s">
        <v>15</v>
      </c>
      <c r="Z103" s="88"/>
      <c r="AA103" s="83" t="s">
        <v>307</v>
      </c>
      <c r="AB103" s="84" t="s">
        <v>15</v>
      </c>
      <c r="AC103" s="88"/>
      <c r="AD103" s="83" t="s">
        <v>307</v>
      </c>
      <c r="AE103" s="84" t="s">
        <v>15</v>
      </c>
      <c r="AF103" s="88"/>
      <c r="AG103" s="83" t="s">
        <v>307</v>
      </c>
      <c r="AH103" s="84" t="s">
        <v>15</v>
      </c>
      <c r="AI103" s="88"/>
      <c r="AJ103" s="83" t="s">
        <v>307</v>
      </c>
      <c r="AK103" s="84" t="s">
        <v>15</v>
      </c>
      <c r="AL103" s="88"/>
      <c r="AM103" s="83" t="s">
        <v>307</v>
      </c>
      <c r="AN103" s="84" t="s">
        <v>15</v>
      </c>
      <c r="AO103" s="87" t="s">
        <v>321</v>
      </c>
      <c r="AP103" s="83" t="s">
        <v>30</v>
      </c>
      <c r="AQ103" s="84" t="s">
        <v>15</v>
      </c>
      <c r="AR103" s="88"/>
      <c r="AS103" s="83" t="s">
        <v>307</v>
      </c>
      <c r="AT103" s="84" t="s">
        <v>15</v>
      </c>
      <c r="AU103" s="88"/>
      <c r="AV103" s="83" t="s">
        <v>36</v>
      </c>
      <c r="AW103" s="84" t="s">
        <v>15</v>
      </c>
      <c r="AX103" s="87"/>
      <c r="AY103" s="83" t="s">
        <v>30</v>
      </c>
      <c r="AZ103" s="84" t="s">
        <v>540</v>
      </c>
      <c r="BA103" s="87"/>
      <c r="BB103" s="83" t="s">
        <v>30</v>
      </c>
      <c r="BC103" s="84" t="s">
        <v>540</v>
      </c>
      <c r="BD103" s="87"/>
      <c r="BE103" s="83" t="s">
        <v>307</v>
      </c>
      <c r="BF103" s="84" t="s">
        <v>15</v>
      </c>
      <c r="BG103" s="88"/>
      <c r="BH103" s="83" t="s">
        <v>307</v>
      </c>
      <c r="BI103" s="84" t="s">
        <v>15</v>
      </c>
      <c r="BJ103" s="88" t="s">
        <v>321</v>
      </c>
      <c r="BK103" s="83" t="s">
        <v>30</v>
      </c>
      <c r="BL103" s="84" t="s">
        <v>15</v>
      </c>
      <c r="BM103" s="88"/>
      <c r="BN103" s="83" t="s">
        <v>307</v>
      </c>
      <c r="BO103" s="84" t="s">
        <v>15</v>
      </c>
      <c r="BP103" s="88" t="s">
        <v>321</v>
      </c>
      <c r="BQ103" s="83" t="s">
        <v>30</v>
      </c>
      <c r="BR103" s="84" t="s">
        <v>15</v>
      </c>
      <c r="BS103" s="88" t="s">
        <v>321</v>
      </c>
      <c r="BT103" s="83" t="s">
        <v>30</v>
      </c>
      <c r="BU103" s="84" t="s">
        <v>15</v>
      </c>
      <c r="BV103" s="88" t="s">
        <v>321</v>
      </c>
      <c r="BW103" s="83" t="s">
        <v>30</v>
      </c>
      <c r="BX103" s="84" t="s">
        <v>15</v>
      </c>
      <c r="BY103" s="88"/>
      <c r="BZ103" s="83" t="s">
        <v>30</v>
      </c>
      <c r="CA103" s="84" t="s">
        <v>15</v>
      </c>
      <c r="CB103" s="88"/>
      <c r="CC103" s="83" t="s">
        <v>30</v>
      </c>
      <c r="CD103" s="84" t="s">
        <v>15</v>
      </c>
      <c r="CE103" s="172"/>
      <c r="CF103" s="83" t="s">
        <v>30</v>
      </c>
      <c r="CG103" s="84" t="s">
        <v>540</v>
      </c>
      <c r="CH103" s="172"/>
      <c r="CI103" s="83" t="s">
        <v>30</v>
      </c>
      <c r="CJ103" s="84" t="s">
        <v>540</v>
      </c>
      <c r="CK103" s="172" t="s">
        <v>321</v>
      </c>
      <c r="CL103" s="83" t="s">
        <v>30</v>
      </c>
      <c r="CM103" s="84" t="s">
        <v>15</v>
      </c>
      <c r="CN103" s="172" t="s">
        <v>321</v>
      </c>
      <c r="CO103" s="83" t="s">
        <v>30</v>
      </c>
      <c r="CP103" s="84" t="s">
        <v>15</v>
      </c>
      <c r="CQ103" s="88"/>
      <c r="CR103" s="83" t="s">
        <v>30</v>
      </c>
      <c r="CS103" s="84" t="s">
        <v>15</v>
      </c>
    </row>
    <row r="104" spans="1:97" ht="12" customHeight="1" x14ac:dyDescent="0.2">
      <c r="A104" s="81" t="s">
        <v>287</v>
      </c>
      <c r="B104" s="87" t="s">
        <v>321</v>
      </c>
      <c r="C104" s="83" t="s">
        <v>30</v>
      </c>
      <c r="D104" s="84" t="s">
        <v>15</v>
      </c>
      <c r="E104" s="87" t="s">
        <v>321</v>
      </c>
      <c r="F104" s="83" t="s">
        <v>30</v>
      </c>
      <c r="G104" s="84" t="s">
        <v>15</v>
      </c>
      <c r="H104" s="87" t="s">
        <v>321</v>
      </c>
      <c r="I104" s="83" t="s">
        <v>30</v>
      </c>
      <c r="J104" s="84" t="s">
        <v>15</v>
      </c>
      <c r="K104" s="87" t="s">
        <v>321</v>
      </c>
      <c r="L104" s="83" t="s">
        <v>30</v>
      </c>
      <c r="M104" s="84" t="s">
        <v>15</v>
      </c>
      <c r="N104" s="88" t="s">
        <v>321</v>
      </c>
      <c r="O104" s="83" t="s">
        <v>36</v>
      </c>
      <c r="P104" s="84" t="s">
        <v>15</v>
      </c>
      <c r="Q104" s="88"/>
      <c r="R104" s="83" t="s">
        <v>307</v>
      </c>
      <c r="S104" s="84" t="s">
        <v>15</v>
      </c>
      <c r="T104" s="88"/>
      <c r="U104" s="83" t="s">
        <v>307</v>
      </c>
      <c r="V104" s="84" t="s">
        <v>15</v>
      </c>
      <c r="W104" s="88"/>
      <c r="X104" s="83" t="s">
        <v>307</v>
      </c>
      <c r="Y104" s="84" t="s">
        <v>15</v>
      </c>
      <c r="Z104" s="88"/>
      <c r="AA104" s="83" t="s">
        <v>307</v>
      </c>
      <c r="AB104" s="84" t="s">
        <v>15</v>
      </c>
      <c r="AC104" s="88"/>
      <c r="AD104" s="83" t="s">
        <v>307</v>
      </c>
      <c r="AE104" s="84" t="s">
        <v>15</v>
      </c>
      <c r="AF104" s="88"/>
      <c r="AG104" s="83" t="s">
        <v>307</v>
      </c>
      <c r="AH104" s="84" t="s">
        <v>15</v>
      </c>
      <c r="AI104" s="88"/>
      <c r="AJ104" s="83" t="s">
        <v>307</v>
      </c>
      <c r="AK104" s="84" t="s">
        <v>15</v>
      </c>
      <c r="AL104" s="88"/>
      <c r="AM104" s="83" t="s">
        <v>307</v>
      </c>
      <c r="AN104" s="84" t="s">
        <v>15</v>
      </c>
      <c r="AO104" s="87" t="s">
        <v>321</v>
      </c>
      <c r="AP104" s="83" t="s">
        <v>30</v>
      </c>
      <c r="AQ104" s="84" t="s">
        <v>15</v>
      </c>
      <c r="AR104" s="88"/>
      <c r="AS104" s="83" t="s">
        <v>307</v>
      </c>
      <c r="AT104" s="84" t="s">
        <v>15</v>
      </c>
      <c r="AU104" s="88"/>
      <c r="AV104" s="83" t="s">
        <v>36</v>
      </c>
      <c r="AW104" s="84" t="s">
        <v>15</v>
      </c>
      <c r="AX104" s="87"/>
      <c r="AY104" s="83" t="s">
        <v>30</v>
      </c>
      <c r="AZ104" s="84" t="s">
        <v>540</v>
      </c>
      <c r="BA104" s="87"/>
      <c r="BB104" s="83" t="s">
        <v>30</v>
      </c>
      <c r="BC104" s="84" t="s">
        <v>540</v>
      </c>
      <c r="BD104" s="87"/>
      <c r="BE104" s="83" t="s">
        <v>307</v>
      </c>
      <c r="BF104" s="84" t="s">
        <v>15</v>
      </c>
      <c r="BG104" s="88"/>
      <c r="BH104" s="83" t="s">
        <v>307</v>
      </c>
      <c r="BI104" s="84" t="s">
        <v>15</v>
      </c>
      <c r="BJ104" s="88" t="s">
        <v>321</v>
      </c>
      <c r="BK104" s="83" t="s">
        <v>30</v>
      </c>
      <c r="BL104" s="84" t="s">
        <v>15</v>
      </c>
      <c r="BM104" s="88"/>
      <c r="BN104" s="83" t="s">
        <v>307</v>
      </c>
      <c r="BO104" s="84" t="s">
        <v>15</v>
      </c>
      <c r="BP104" s="88" t="s">
        <v>321</v>
      </c>
      <c r="BQ104" s="83" t="s">
        <v>30</v>
      </c>
      <c r="BR104" s="84" t="s">
        <v>15</v>
      </c>
      <c r="BS104" s="88" t="s">
        <v>321</v>
      </c>
      <c r="BT104" s="83" t="s">
        <v>30</v>
      </c>
      <c r="BU104" s="84" t="s">
        <v>15</v>
      </c>
      <c r="BV104" s="88" t="s">
        <v>321</v>
      </c>
      <c r="BW104" s="83" t="s">
        <v>30</v>
      </c>
      <c r="BX104" s="84" t="s">
        <v>15</v>
      </c>
      <c r="BY104" s="88"/>
      <c r="BZ104" s="83" t="s">
        <v>30</v>
      </c>
      <c r="CA104" s="84" t="s">
        <v>15</v>
      </c>
      <c r="CB104" s="88"/>
      <c r="CC104" s="83" t="s">
        <v>30</v>
      </c>
      <c r="CD104" s="84" t="s">
        <v>15</v>
      </c>
      <c r="CE104" s="172"/>
      <c r="CF104" s="83" t="s">
        <v>30</v>
      </c>
      <c r="CG104" s="84" t="s">
        <v>540</v>
      </c>
      <c r="CH104" s="172"/>
      <c r="CI104" s="83" t="s">
        <v>30</v>
      </c>
      <c r="CJ104" s="84" t="s">
        <v>540</v>
      </c>
      <c r="CK104" s="172" t="s">
        <v>321</v>
      </c>
      <c r="CL104" s="83" t="s">
        <v>30</v>
      </c>
      <c r="CM104" s="84" t="s">
        <v>15</v>
      </c>
      <c r="CN104" s="172" t="s">
        <v>321</v>
      </c>
      <c r="CO104" s="83" t="s">
        <v>30</v>
      </c>
      <c r="CP104" s="84" t="s">
        <v>15</v>
      </c>
      <c r="CQ104" s="88"/>
      <c r="CR104" s="83" t="s">
        <v>30</v>
      </c>
      <c r="CS104" s="84" t="s">
        <v>15</v>
      </c>
    </row>
    <row r="105" spans="1:97" ht="12" customHeight="1" x14ac:dyDescent="0.2">
      <c r="A105" s="81" t="s">
        <v>288</v>
      </c>
      <c r="B105" s="87" t="s">
        <v>321</v>
      </c>
      <c r="C105" s="83" t="s">
        <v>30</v>
      </c>
      <c r="D105" s="84" t="s">
        <v>15</v>
      </c>
      <c r="E105" s="87" t="s">
        <v>321</v>
      </c>
      <c r="F105" s="83" t="s">
        <v>30</v>
      </c>
      <c r="G105" s="84" t="s">
        <v>15</v>
      </c>
      <c r="H105" s="87" t="s">
        <v>321</v>
      </c>
      <c r="I105" s="83" t="s">
        <v>30</v>
      </c>
      <c r="J105" s="84" t="s">
        <v>15</v>
      </c>
      <c r="K105" s="87" t="s">
        <v>321</v>
      </c>
      <c r="L105" s="83" t="s">
        <v>30</v>
      </c>
      <c r="M105" s="84" t="s">
        <v>15</v>
      </c>
      <c r="N105" s="88" t="s">
        <v>321</v>
      </c>
      <c r="O105" s="83" t="s">
        <v>36</v>
      </c>
      <c r="P105" s="84" t="s">
        <v>15</v>
      </c>
      <c r="Q105" s="88"/>
      <c r="R105" s="83" t="s">
        <v>307</v>
      </c>
      <c r="S105" s="84" t="s">
        <v>15</v>
      </c>
      <c r="T105" s="88"/>
      <c r="U105" s="83" t="s">
        <v>307</v>
      </c>
      <c r="V105" s="84" t="s">
        <v>15</v>
      </c>
      <c r="W105" s="88"/>
      <c r="X105" s="83" t="s">
        <v>307</v>
      </c>
      <c r="Y105" s="84" t="s">
        <v>15</v>
      </c>
      <c r="Z105" s="88"/>
      <c r="AA105" s="83" t="s">
        <v>307</v>
      </c>
      <c r="AB105" s="84" t="s">
        <v>15</v>
      </c>
      <c r="AC105" s="88"/>
      <c r="AD105" s="83" t="s">
        <v>307</v>
      </c>
      <c r="AE105" s="84" t="s">
        <v>15</v>
      </c>
      <c r="AF105" s="88"/>
      <c r="AG105" s="83" t="s">
        <v>307</v>
      </c>
      <c r="AH105" s="84" t="s">
        <v>15</v>
      </c>
      <c r="AI105" s="88"/>
      <c r="AJ105" s="83" t="s">
        <v>307</v>
      </c>
      <c r="AK105" s="84" t="s">
        <v>15</v>
      </c>
      <c r="AL105" s="88"/>
      <c r="AM105" s="83" t="s">
        <v>307</v>
      </c>
      <c r="AN105" s="84" t="s">
        <v>15</v>
      </c>
      <c r="AO105" s="87" t="s">
        <v>321</v>
      </c>
      <c r="AP105" s="83" t="s">
        <v>30</v>
      </c>
      <c r="AQ105" s="84" t="s">
        <v>15</v>
      </c>
      <c r="AR105" s="88"/>
      <c r="AS105" s="83" t="s">
        <v>307</v>
      </c>
      <c r="AT105" s="84" t="s">
        <v>15</v>
      </c>
      <c r="AU105" s="88"/>
      <c r="AV105" s="83" t="s">
        <v>36</v>
      </c>
      <c r="AW105" s="84" t="s">
        <v>15</v>
      </c>
      <c r="AX105" s="87"/>
      <c r="AY105" s="83" t="s">
        <v>30</v>
      </c>
      <c r="AZ105" s="84" t="s">
        <v>540</v>
      </c>
      <c r="BA105" s="87"/>
      <c r="BB105" s="83" t="s">
        <v>30</v>
      </c>
      <c r="BC105" s="84" t="s">
        <v>540</v>
      </c>
      <c r="BD105" s="87"/>
      <c r="BE105" s="83" t="s">
        <v>307</v>
      </c>
      <c r="BF105" s="84" t="s">
        <v>15</v>
      </c>
      <c r="BG105" s="88"/>
      <c r="BH105" s="83" t="s">
        <v>307</v>
      </c>
      <c r="BI105" s="84" t="s">
        <v>15</v>
      </c>
      <c r="BJ105" s="88" t="s">
        <v>321</v>
      </c>
      <c r="BK105" s="83" t="s">
        <v>30</v>
      </c>
      <c r="BL105" s="84" t="s">
        <v>15</v>
      </c>
      <c r="BM105" s="88"/>
      <c r="BN105" s="83" t="s">
        <v>307</v>
      </c>
      <c r="BO105" s="84" t="s">
        <v>15</v>
      </c>
      <c r="BP105" s="88" t="s">
        <v>321</v>
      </c>
      <c r="BQ105" s="83" t="s">
        <v>30</v>
      </c>
      <c r="BR105" s="84" t="s">
        <v>15</v>
      </c>
      <c r="BS105" s="88" t="s">
        <v>321</v>
      </c>
      <c r="BT105" s="83" t="s">
        <v>30</v>
      </c>
      <c r="BU105" s="84" t="s">
        <v>15</v>
      </c>
      <c r="BV105" s="88" t="s">
        <v>321</v>
      </c>
      <c r="BW105" s="83" t="s">
        <v>30</v>
      </c>
      <c r="BX105" s="84" t="s">
        <v>15</v>
      </c>
      <c r="BY105" s="88"/>
      <c r="BZ105" s="83" t="s">
        <v>30</v>
      </c>
      <c r="CA105" s="84" t="s">
        <v>15</v>
      </c>
      <c r="CB105" s="88"/>
      <c r="CC105" s="83" t="s">
        <v>30</v>
      </c>
      <c r="CD105" s="84" t="s">
        <v>15</v>
      </c>
      <c r="CE105" s="172"/>
      <c r="CF105" s="83" t="s">
        <v>30</v>
      </c>
      <c r="CG105" s="84" t="s">
        <v>540</v>
      </c>
      <c r="CH105" s="172"/>
      <c r="CI105" s="83" t="s">
        <v>30</v>
      </c>
      <c r="CJ105" s="84" t="s">
        <v>540</v>
      </c>
      <c r="CK105" s="172" t="s">
        <v>321</v>
      </c>
      <c r="CL105" s="83" t="s">
        <v>30</v>
      </c>
      <c r="CM105" s="84" t="s">
        <v>15</v>
      </c>
      <c r="CN105" s="172" t="s">
        <v>321</v>
      </c>
      <c r="CO105" s="83" t="s">
        <v>30</v>
      </c>
      <c r="CP105" s="84" t="s">
        <v>15</v>
      </c>
      <c r="CQ105" s="88"/>
      <c r="CR105" s="83" t="s">
        <v>30</v>
      </c>
      <c r="CS105" s="84" t="s">
        <v>15</v>
      </c>
    </row>
    <row r="106" spans="1:97" ht="12" customHeight="1" x14ac:dyDescent="0.2">
      <c r="A106" s="81" t="s">
        <v>289</v>
      </c>
      <c r="B106" s="87" t="s">
        <v>321</v>
      </c>
      <c r="C106" s="83" t="s">
        <v>30</v>
      </c>
      <c r="D106" s="84" t="s">
        <v>15</v>
      </c>
      <c r="E106" s="87" t="s">
        <v>321</v>
      </c>
      <c r="F106" s="83" t="s">
        <v>30</v>
      </c>
      <c r="G106" s="84" t="s">
        <v>15</v>
      </c>
      <c r="H106" s="87" t="s">
        <v>321</v>
      </c>
      <c r="I106" s="83" t="s">
        <v>30</v>
      </c>
      <c r="J106" s="84" t="s">
        <v>15</v>
      </c>
      <c r="K106" s="87" t="s">
        <v>321</v>
      </c>
      <c r="L106" s="83" t="s">
        <v>30</v>
      </c>
      <c r="M106" s="84" t="s">
        <v>15</v>
      </c>
      <c r="N106" s="88" t="s">
        <v>321</v>
      </c>
      <c r="O106" s="83" t="s">
        <v>36</v>
      </c>
      <c r="P106" s="84" t="s">
        <v>15</v>
      </c>
      <c r="Q106" s="88"/>
      <c r="R106" s="83" t="s">
        <v>307</v>
      </c>
      <c r="S106" s="84" t="s">
        <v>15</v>
      </c>
      <c r="T106" s="88"/>
      <c r="U106" s="83" t="s">
        <v>307</v>
      </c>
      <c r="V106" s="84" t="s">
        <v>15</v>
      </c>
      <c r="W106" s="88"/>
      <c r="X106" s="83" t="s">
        <v>307</v>
      </c>
      <c r="Y106" s="84" t="s">
        <v>15</v>
      </c>
      <c r="Z106" s="88"/>
      <c r="AA106" s="83" t="s">
        <v>307</v>
      </c>
      <c r="AB106" s="84" t="s">
        <v>15</v>
      </c>
      <c r="AC106" s="88"/>
      <c r="AD106" s="83" t="s">
        <v>307</v>
      </c>
      <c r="AE106" s="84" t="s">
        <v>15</v>
      </c>
      <c r="AF106" s="88"/>
      <c r="AG106" s="83" t="s">
        <v>307</v>
      </c>
      <c r="AH106" s="84" t="s">
        <v>15</v>
      </c>
      <c r="AI106" s="88"/>
      <c r="AJ106" s="83" t="s">
        <v>307</v>
      </c>
      <c r="AK106" s="84" t="s">
        <v>15</v>
      </c>
      <c r="AL106" s="88"/>
      <c r="AM106" s="83" t="s">
        <v>307</v>
      </c>
      <c r="AN106" s="84" t="s">
        <v>15</v>
      </c>
      <c r="AO106" s="87" t="s">
        <v>321</v>
      </c>
      <c r="AP106" s="83" t="s">
        <v>30</v>
      </c>
      <c r="AQ106" s="84" t="s">
        <v>15</v>
      </c>
      <c r="AR106" s="88"/>
      <c r="AS106" s="83" t="s">
        <v>307</v>
      </c>
      <c r="AT106" s="84" t="s">
        <v>15</v>
      </c>
      <c r="AU106" s="88"/>
      <c r="AV106" s="83" t="s">
        <v>36</v>
      </c>
      <c r="AW106" s="84" t="s">
        <v>15</v>
      </c>
      <c r="AX106" s="87"/>
      <c r="AY106" s="83" t="s">
        <v>30</v>
      </c>
      <c r="AZ106" s="84" t="s">
        <v>540</v>
      </c>
      <c r="BA106" s="87"/>
      <c r="BB106" s="83" t="s">
        <v>30</v>
      </c>
      <c r="BC106" s="84" t="s">
        <v>540</v>
      </c>
      <c r="BD106" s="87"/>
      <c r="BE106" s="83" t="s">
        <v>307</v>
      </c>
      <c r="BF106" s="84" t="s">
        <v>15</v>
      </c>
      <c r="BG106" s="88"/>
      <c r="BH106" s="83" t="s">
        <v>307</v>
      </c>
      <c r="BI106" s="84" t="s">
        <v>15</v>
      </c>
      <c r="BJ106" s="88" t="s">
        <v>321</v>
      </c>
      <c r="BK106" s="83" t="s">
        <v>30</v>
      </c>
      <c r="BL106" s="84" t="s">
        <v>15</v>
      </c>
      <c r="BM106" s="88"/>
      <c r="BN106" s="83" t="s">
        <v>307</v>
      </c>
      <c r="BO106" s="84" t="s">
        <v>15</v>
      </c>
      <c r="BP106" s="88" t="s">
        <v>321</v>
      </c>
      <c r="BQ106" s="83" t="s">
        <v>30</v>
      </c>
      <c r="BR106" s="84" t="s">
        <v>15</v>
      </c>
      <c r="BS106" s="88" t="s">
        <v>321</v>
      </c>
      <c r="BT106" s="83" t="s">
        <v>30</v>
      </c>
      <c r="BU106" s="84" t="s">
        <v>15</v>
      </c>
      <c r="BV106" s="88" t="s">
        <v>321</v>
      </c>
      <c r="BW106" s="83" t="s">
        <v>30</v>
      </c>
      <c r="BX106" s="84" t="s">
        <v>15</v>
      </c>
      <c r="BY106" s="88"/>
      <c r="BZ106" s="83" t="s">
        <v>30</v>
      </c>
      <c r="CA106" s="84" t="s">
        <v>15</v>
      </c>
      <c r="CB106" s="88"/>
      <c r="CC106" s="83" t="s">
        <v>30</v>
      </c>
      <c r="CD106" s="84" t="s">
        <v>15</v>
      </c>
      <c r="CE106" s="172"/>
      <c r="CF106" s="83" t="s">
        <v>30</v>
      </c>
      <c r="CG106" s="84" t="s">
        <v>540</v>
      </c>
      <c r="CH106" s="172"/>
      <c r="CI106" s="83" t="s">
        <v>30</v>
      </c>
      <c r="CJ106" s="84" t="s">
        <v>540</v>
      </c>
      <c r="CK106" s="172" t="s">
        <v>321</v>
      </c>
      <c r="CL106" s="83" t="s">
        <v>30</v>
      </c>
      <c r="CM106" s="84" t="s">
        <v>15</v>
      </c>
      <c r="CN106" s="172" t="s">
        <v>321</v>
      </c>
      <c r="CO106" s="83" t="s">
        <v>30</v>
      </c>
      <c r="CP106" s="84" t="s">
        <v>15</v>
      </c>
      <c r="CQ106" s="88"/>
      <c r="CR106" s="83" t="s">
        <v>30</v>
      </c>
      <c r="CS106" s="84" t="s">
        <v>15</v>
      </c>
    </row>
    <row r="107" spans="1:97" ht="12" customHeight="1" x14ac:dyDescent="0.2">
      <c r="A107" s="81" t="s">
        <v>290</v>
      </c>
      <c r="B107" s="87" t="s">
        <v>321</v>
      </c>
      <c r="C107" s="83" t="s">
        <v>30</v>
      </c>
      <c r="D107" s="84" t="s">
        <v>15</v>
      </c>
      <c r="E107" s="87" t="s">
        <v>321</v>
      </c>
      <c r="F107" s="83" t="s">
        <v>30</v>
      </c>
      <c r="G107" s="84" t="s">
        <v>15</v>
      </c>
      <c r="H107" s="87" t="s">
        <v>321</v>
      </c>
      <c r="I107" s="83" t="s">
        <v>30</v>
      </c>
      <c r="J107" s="84" t="s">
        <v>15</v>
      </c>
      <c r="K107" s="87" t="s">
        <v>321</v>
      </c>
      <c r="L107" s="83" t="s">
        <v>30</v>
      </c>
      <c r="M107" s="84" t="s">
        <v>15</v>
      </c>
      <c r="N107" s="88" t="s">
        <v>321</v>
      </c>
      <c r="O107" s="83" t="s">
        <v>36</v>
      </c>
      <c r="P107" s="84" t="s">
        <v>15</v>
      </c>
      <c r="Q107" s="88"/>
      <c r="R107" s="83" t="s">
        <v>307</v>
      </c>
      <c r="S107" s="84" t="s">
        <v>15</v>
      </c>
      <c r="T107" s="88"/>
      <c r="U107" s="83" t="s">
        <v>307</v>
      </c>
      <c r="V107" s="84" t="s">
        <v>15</v>
      </c>
      <c r="W107" s="88"/>
      <c r="X107" s="83" t="s">
        <v>307</v>
      </c>
      <c r="Y107" s="84" t="s">
        <v>15</v>
      </c>
      <c r="Z107" s="88"/>
      <c r="AA107" s="83" t="s">
        <v>307</v>
      </c>
      <c r="AB107" s="84" t="s">
        <v>15</v>
      </c>
      <c r="AC107" s="88"/>
      <c r="AD107" s="83" t="s">
        <v>307</v>
      </c>
      <c r="AE107" s="84" t="s">
        <v>15</v>
      </c>
      <c r="AF107" s="88"/>
      <c r="AG107" s="83" t="s">
        <v>307</v>
      </c>
      <c r="AH107" s="84" t="s">
        <v>15</v>
      </c>
      <c r="AI107" s="88"/>
      <c r="AJ107" s="83" t="s">
        <v>307</v>
      </c>
      <c r="AK107" s="84" t="s">
        <v>15</v>
      </c>
      <c r="AL107" s="88"/>
      <c r="AM107" s="83" t="s">
        <v>307</v>
      </c>
      <c r="AN107" s="84" t="s">
        <v>15</v>
      </c>
      <c r="AO107" s="87" t="s">
        <v>321</v>
      </c>
      <c r="AP107" s="83" t="s">
        <v>30</v>
      </c>
      <c r="AQ107" s="84" t="s">
        <v>15</v>
      </c>
      <c r="AR107" s="88"/>
      <c r="AS107" s="83" t="s">
        <v>307</v>
      </c>
      <c r="AT107" s="84" t="s">
        <v>15</v>
      </c>
      <c r="AU107" s="88"/>
      <c r="AV107" s="83" t="s">
        <v>36</v>
      </c>
      <c r="AW107" s="84" t="s">
        <v>15</v>
      </c>
      <c r="AX107" s="87"/>
      <c r="AY107" s="83" t="s">
        <v>30</v>
      </c>
      <c r="AZ107" s="84" t="s">
        <v>540</v>
      </c>
      <c r="BA107" s="87"/>
      <c r="BB107" s="83" t="s">
        <v>30</v>
      </c>
      <c r="BC107" s="84" t="s">
        <v>540</v>
      </c>
      <c r="BD107" s="87"/>
      <c r="BE107" s="83" t="s">
        <v>307</v>
      </c>
      <c r="BF107" s="84" t="s">
        <v>15</v>
      </c>
      <c r="BG107" s="88"/>
      <c r="BH107" s="83" t="s">
        <v>307</v>
      </c>
      <c r="BI107" s="84" t="s">
        <v>15</v>
      </c>
      <c r="BJ107" s="88" t="s">
        <v>321</v>
      </c>
      <c r="BK107" s="83" t="s">
        <v>30</v>
      </c>
      <c r="BL107" s="84" t="s">
        <v>15</v>
      </c>
      <c r="BM107" s="88"/>
      <c r="BN107" s="83" t="s">
        <v>307</v>
      </c>
      <c r="BO107" s="84" t="s">
        <v>15</v>
      </c>
      <c r="BP107" s="88" t="s">
        <v>321</v>
      </c>
      <c r="BQ107" s="83" t="s">
        <v>30</v>
      </c>
      <c r="BR107" s="84" t="s">
        <v>15</v>
      </c>
      <c r="BS107" s="88" t="s">
        <v>321</v>
      </c>
      <c r="BT107" s="83" t="s">
        <v>30</v>
      </c>
      <c r="BU107" s="84" t="s">
        <v>15</v>
      </c>
      <c r="BV107" s="88" t="s">
        <v>321</v>
      </c>
      <c r="BW107" s="83" t="s">
        <v>30</v>
      </c>
      <c r="BX107" s="84" t="s">
        <v>15</v>
      </c>
      <c r="BY107" s="88"/>
      <c r="BZ107" s="83" t="s">
        <v>30</v>
      </c>
      <c r="CA107" s="84" t="s">
        <v>15</v>
      </c>
      <c r="CB107" s="88"/>
      <c r="CC107" s="83" t="s">
        <v>30</v>
      </c>
      <c r="CD107" s="84" t="s">
        <v>15</v>
      </c>
      <c r="CE107" s="172"/>
      <c r="CF107" s="83" t="s">
        <v>30</v>
      </c>
      <c r="CG107" s="84" t="s">
        <v>540</v>
      </c>
      <c r="CH107" s="172"/>
      <c r="CI107" s="83" t="s">
        <v>30</v>
      </c>
      <c r="CJ107" s="84" t="s">
        <v>540</v>
      </c>
      <c r="CK107" s="172" t="s">
        <v>321</v>
      </c>
      <c r="CL107" s="83" t="s">
        <v>30</v>
      </c>
      <c r="CM107" s="84" t="s">
        <v>15</v>
      </c>
      <c r="CN107" s="172" t="s">
        <v>321</v>
      </c>
      <c r="CO107" s="83" t="s">
        <v>30</v>
      </c>
      <c r="CP107" s="84" t="s">
        <v>15</v>
      </c>
      <c r="CQ107" s="88"/>
      <c r="CR107" s="83" t="s">
        <v>30</v>
      </c>
      <c r="CS107" s="84" t="s">
        <v>15</v>
      </c>
    </row>
    <row r="108" spans="1:97" ht="12" customHeight="1" x14ac:dyDescent="0.2">
      <c r="A108" s="81" t="s">
        <v>291</v>
      </c>
      <c r="B108" s="87" t="s">
        <v>321</v>
      </c>
      <c r="C108" s="83" t="s">
        <v>30</v>
      </c>
      <c r="D108" s="84" t="s">
        <v>15</v>
      </c>
      <c r="E108" s="87" t="s">
        <v>321</v>
      </c>
      <c r="F108" s="83" t="s">
        <v>30</v>
      </c>
      <c r="G108" s="84" t="s">
        <v>15</v>
      </c>
      <c r="H108" s="87" t="s">
        <v>321</v>
      </c>
      <c r="I108" s="83" t="s">
        <v>30</v>
      </c>
      <c r="J108" s="84" t="s">
        <v>15</v>
      </c>
      <c r="K108" s="87" t="s">
        <v>321</v>
      </c>
      <c r="L108" s="83" t="s">
        <v>30</v>
      </c>
      <c r="M108" s="84" t="s">
        <v>15</v>
      </c>
      <c r="N108" s="88" t="s">
        <v>321</v>
      </c>
      <c r="O108" s="83" t="s">
        <v>36</v>
      </c>
      <c r="P108" s="84" t="s">
        <v>15</v>
      </c>
      <c r="Q108" s="88"/>
      <c r="R108" s="83" t="s">
        <v>307</v>
      </c>
      <c r="S108" s="84" t="s">
        <v>15</v>
      </c>
      <c r="T108" s="88"/>
      <c r="U108" s="83" t="s">
        <v>307</v>
      </c>
      <c r="V108" s="84" t="s">
        <v>15</v>
      </c>
      <c r="W108" s="88"/>
      <c r="X108" s="83" t="s">
        <v>307</v>
      </c>
      <c r="Y108" s="84" t="s">
        <v>15</v>
      </c>
      <c r="Z108" s="88"/>
      <c r="AA108" s="83" t="s">
        <v>307</v>
      </c>
      <c r="AB108" s="84" t="s">
        <v>15</v>
      </c>
      <c r="AC108" s="88"/>
      <c r="AD108" s="83" t="s">
        <v>307</v>
      </c>
      <c r="AE108" s="84" t="s">
        <v>15</v>
      </c>
      <c r="AF108" s="88"/>
      <c r="AG108" s="83" t="s">
        <v>307</v>
      </c>
      <c r="AH108" s="84" t="s">
        <v>15</v>
      </c>
      <c r="AI108" s="88"/>
      <c r="AJ108" s="83" t="s">
        <v>307</v>
      </c>
      <c r="AK108" s="84" t="s">
        <v>15</v>
      </c>
      <c r="AL108" s="88"/>
      <c r="AM108" s="83" t="s">
        <v>307</v>
      </c>
      <c r="AN108" s="84" t="s">
        <v>15</v>
      </c>
      <c r="AO108" s="87" t="s">
        <v>321</v>
      </c>
      <c r="AP108" s="83" t="s">
        <v>30</v>
      </c>
      <c r="AQ108" s="84" t="s">
        <v>15</v>
      </c>
      <c r="AR108" s="88"/>
      <c r="AS108" s="83" t="s">
        <v>307</v>
      </c>
      <c r="AT108" s="84" t="s">
        <v>15</v>
      </c>
      <c r="AU108" s="88"/>
      <c r="AV108" s="83" t="s">
        <v>36</v>
      </c>
      <c r="AW108" s="84" t="s">
        <v>15</v>
      </c>
      <c r="AX108" s="87"/>
      <c r="AY108" s="83" t="s">
        <v>30</v>
      </c>
      <c r="AZ108" s="84" t="s">
        <v>540</v>
      </c>
      <c r="BA108" s="87"/>
      <c r="BB108" s="83" t="s">
        <v>30</v>
      </c>
      <c r="BC108" s="84" t="s">
        <v>540</v>
      </c>
      <c r="BD108" s="87"/>
      <c r="BE108" s="83" t="s">
        <v>307</v>
      </c>
      <c r="BF108" s="84" t="s">
        <v>15</v>
      </c>
      <c r="BG108" s="88"/>
      <c r="BH108" s="83" t="s">
        <v>307</v>
      </c>
      <c r="BI108" s="84" t="s">
        <v>15</v>
      </c>
      <c r="BJ108" s="88" t="s">
        <v>321</v>
      </c>
      <c r="BK108" s="83" t="s">
        <v>30</v>
      </c>
      <c r="BL108" s="84" t="s">
        <v>15</v>
      </c>
      <c r="BM108" s="88"/>
      <c r="BN108" s="83" t="s">
        <v>307</v>
      </c>
      <c r="BO108" s="84" t="s">
        <v>15</v>
      </c>
      <c r="BP108" s="88" t="s">
        <v>321</v>
      </c>
      <c r="BQ108" s="83" t="s">
        <v>30</v>
      </c>
      <c r="BR108" s="84" t="s">
        <v>15</v>
      </c>
      <c r="BS108" s="88" t="s">
        <v>321</v>
      </c>
      <c r="BT108" s="83" t="s">
        <v>30</v>
      </c>
      <c r="BU108" s="84" t="s">
        <v>15</v>
      </c>
      <c r="BV108" s="88" t="s">
        <v>321</v>
      </c>
      <c r="BW108" s="83" t="s">
        <v>30</v>
      </c>
      <c r="BX108" s="84" t="s">
        <v>15</v>
      </c>
      <c r="BY108" s="88"/>
      <c r="BZ108" s="83" t="s">
        <v>30</v>
      </c>
      <c r="CA108" s="84" t="s">
        <v>15</v>
      </c>
      <c r="CB108" s="88"/>
      <c r="CC108" s="83" t="s">
        <v>30</v>
      </c>
      <c r="CD108" s="84" t="s">
        <v>15</v>
      </c>
      <c r="CE108" s="172"/>
      <c r="CF108" s="83" t="s">
        <v>30</v>
      </c>
      <c r="CG108" s="84" t="s">
        <v>540</v>
      </c>
      <c r="CH108" s="172"/>
      <c r="CI108" s="83" t="s">
        <v>30</v>
      </c>
      <c r="CJ108" s="84" t="s">
        <v>540</v>
      </c>
      <c r="CK108" s="172" t="s">
        <v>321</v>
      </c>
      <c r="CL108" s="83" t="s">
        <v>30</v>
      </c>
      <c r="CM108" s="84" t="s">
        <v>15</v>
      </c>
      <c r="CN108" s="172" t="s">
        <v>321</v>
      </c>
      <c r="CO108" s="83" t="s">
        <v>30</v>
      </c>
      <c r="CP108" s="84" t="s">
        <v>15</v>
      </c>
      <c r="CQ108" s="88"/>
      <c r="CR108" s="83" t="s">
        <v>30</v>
      </c>
      <c r="CS108" s="84" t="s">
        <v>15</v>
      </c>
    </row>
    <row r="109" spans="1:97" ht="12" customHeight="1" x14ac:dyDescent="0.2">
      <c r="A109" s="81" t="s">
        <v>292</v>
      </c>
      <c r="B109" s="87" t="s">
        <v>321</v>
      </c>
      <c r="C109" s="83" t="s">
        <v>30</v>
      </c>
      <c r="D109" s="84" t="s">
        <v>15</v>
      </c>
      <c r="E109" s="87" t="s">
        <v>321</v>
      </c>
      <c r="F109" s="83" t="s">
        <v>30</v>
      </c>
      <c r="G109" s="84" t="s">
        <v>15</v>
      </c>
      <c r="H109" s="87" t="s">
        <v>321</v>
      </c>
      <c r="I109" s="83" t="s">
        <v>30</v>
      </c>
      <c r="J109" s="84" t="s">
        <v>15</v>
      </c>
      <c r="K109" s="87" t="s">
        <v>321</v>
      </c>
      <c r="L109" s="83" t="s">
        <v>30</v>
      </c>
      <c r="M109" s="84" t="s">
        <v>15</v>
      </c>
      <c r="N109" s="88" t="s">
        <v>321</v>
      </c>
      <c r="O109" s="83" t="s">
        <v>36</v>
      </c>
      <c r="P109" s="84" t="s">
        <v>15</v>
      </c>
      <c r="Q109" s="88"/>
      <c r="R109" s="83" t="s">
        <v>307</v>
      </c>
      <c r="S109" s="84" t="s">
        <v>15</v>
      </c>
      <c r="T109" s="88"/>
      <c r="U109" s="83" t="s">
        <v>307</v>
      </c>
      <c r="V109" s="84" t="s">
        <v>15</v>
      </c>
      <c r="W109" s="88"/>
      <c r="X109" s="83" t="s">
        <v>307</v>
      </c>
      <c r="Y109" s="84" t="s">
        <v>15</v>
      </c>
      <c r="Z109" s="88"/>
      <c r="AA109" s="83" t="s">
        <v>307</v>
      </c>
      <c r="AB109" s="84" t="s">
        <v>15</v>
      </c>
      <c r="AC109" s="88"/>
      <c r="AD109" s="83" t="s">
        <v>307</v>
      </c>
      <c r="AE109" s="84" t="s">
        <v>15</v>
      </c>
      <c r="AF109" s="88"/>
      <c r="AG109" s="83" t="s">
        <v>307</v>
      </c>
      <c r="AH109" s="84" t="s">
        <v>15</v>
      </c>
      <c r="AI109" s="88"/>
      <c r="AJ109" s="83" t="s">
        <v>307</v>
      </c>
      <c r="AK109" s="84" t="s">
        <v>15</v>
      </c>
      <c r="AL109" s="88"/>
      <c r="AM109" s="83" t="s">
        <v>307</v>
      </c>
      <c r="AN109" s="84" t="s">
        <v>15</v>
      </c>
      <c r="AO109" s="87" t="s">
        <v>321</v>
      </c>
      <c r="AP109" s="83" t="s">
        <v>30</v>
      </c>
      <c r="AQ109" s="84" t="s">
        <v>15</v>
      </c>
      <c r="AR109" s="88"/>
      <c r="AS109" s="83" t="s">
        <v>307</v>
      </c>
      <c r="AT109" s="84" t="s">
        <v>15</v>
      </c>
      <c r="AU109" s="88"/>
      <c r="AV109" s="83" t="s">
        <v>36</v>
      </c>
      <c r="AW109" s="84" t="s">
        <v>15</v>
      </c>
      <c r="AX109" s="87"/>
      <c r="AY109" s="83" t="s">
        <v>30</v>
      </c>
      <c r="AZ109" s="84" t="s">
        <v>540</v>
      </c>
      <c r="BA109" s="87"/>
      <c r="BB109" s="83" t="s">
        <v>30</v>
      </c>
      <c r="BC109" s="84" t="s">
        <v>540</v>
      </c>
      <c r="BD109" s="87"/>
      <c r="BE109" s="83" t="s">
        <v>307</v>
      </c>
      <c r="BF109" s="84" t="s">
        <v>15</v>
      </c>
      <c r="BG109" s="88"/>
      <c r="BH109" s="83" t="s">
        <v>307</v>
      </c>
      <c r="BI109" s="84" t="s">
        <v>15</v>
      </c>
      <c r="BJ109" s="88" t="s">
        <v>321</v>
      </c>
      <c r="BK109" s="83" t="s">
        <v>30</v>
      </c>
      <c r="BL109" s="84" t="s">
        <v>15</v>
      </c>
      <c r="BM109" s="88"/>
      <c r="BN109" s="83" t="s">
        <v>307</v>
      </c>
      <c r="BO109" s="84" t="s">
        <v>15</v>
      </c>
      <c r="BP109" s="88" t="s">
        <v>321</v>
      </c>
      <c r="BQ109" s="83" t="s">
        <v>30</v>
      </c>
      <c r="BR109" s="84" t="s">
        <v>15</v>
      </c>
      <c r="BS109" s="88" t="s">
        <v>321</v>
      </c>
      <c r="BT109" s="83" t="s">
        <v>30</v>
      </c>
      <c r="BU109" s="84" t="s">
        <v>15</v>
      </c>
      <c r="BV109" s="88" t="s">
        <v>321</v>
      </c>
      <c r="BW109" s="83" t="s">
        <v>30</v>
      </c>
      <c r="BX109" s="84" t="s">
        <v>15</v>
      </c>
      <c r="BY109" s="88"/>
      <c r="BZ109" s="83" t="s">
        <v>30</v>
      </c>
      <c r="CA109" s="84" t="s">
        <v>15</v>
      </c>
      <c r="CB109" s="88"/>
      <c r="CC109" s="83" t="s">
        <v>30</v>
      </c>
      <c r="CD109" s="84" t="s">
        <v>15</v>
      </c>
      <c r="CE109" s="172"/>
      <c r="CF109" s="83" t="s">
        <v>30</v>
      </c>
      <c r="CG109" s="84" t="s">
        <v>540</v>
      </c>
      <c r="CH109" s="172"/>
      <c r="CI109" s="83" t="s">
        <v>30</v>
      </c>
      <c r="CJ109" s="84" t="s">
        <v>540</v>
      </c>
      <c r="CK109" s="172" t="s">
        <v>321</v>
      </c>
      <c r="CL109" s="83" t="s">
        <v>30</v>
      </c>
      <c r="CM109" s="84" t="s">
        <v>15</v>
      </c>
      <c r="CN109" s="172" t="s">
        <v>321</v>
      </c>
      <c r="CO109" s="83" t="s">
        <v>30</v>
      </c>
      <c r="CP109" s="84" t="s">
        <v>15</v>
      </c>
      <c r="CQ109" s="88"/>
      <c r="CR109" s="83" t="s">
        <v>30</v>
      </c>
      <c r="CS109" s="84" t="s">
        <v>15</v>
      </c>
    </row>
    <row r="110" spans="1:97" ht="12" customHeight="1" x14ac:dyDescent="0.2">
      <c r="A110" s="81" t="s">
        <v>293</v>
      </c>
      <c r="B110" s="87" t="s">
        <v>321</v>
      </c>
      <c r="C110" s="83" t="s">
        <v>30</v>
      </c>
      <c r="D110" s="84" t="s">
        <v>15</v>
      </c>
      <c r="E110" s="87" t="s">
        <v>321</v>
      </c>
      <c r="F110" s="83" t="s">
        <v>30</v>
      </c>
      <c r="G110" s="84" t="s">
        <v>15</v>
      </c>
      <c r="H110" s="87" t="s">
        <v>321</v>
      </c>
      <c r="I110" s="83" t="s">
        <v>30</v>
      </c>
      <c r="J110" s="84" t="s">
        <v>15</v>
      </c>
      <c r="K110" s="87" t="s">
        <v>321</v>
      </c>
      <c r="L110" s="83" t="s">
        <v>30</v>
      </c>
      <c r="M110" s="84" t="s">
        <v>15</v>
      </c>
      <c r="N110" s="88" t="s">
        <v>321</v>
      </c>
      <c r="O110" s="83" t="s">
        <v>36</v>
      </c>
      <c r="P110" s="84" t="s">
        <v>15</v>
      </c>
      <c r="Q110" s="88"/>
      <c r="R110" s="83" t="s">
        <v>307</v>
      </c>
      <c r="S110" s="84" t="s">
        <v>15</v>
      </c>
      <c r="T110" s="88"/>
      <c r="U110" s="83" t="s">
        <v>307</v>
      </c>
      <c r="V110" s="84" t="s">
        <v>15</v>
      </c>
      <c r="W110" s="88"/>
      <c r="X110" s="83" t="s">
        <v>307</v>
      </c>
      <c r="Y110" s="84" t="s">
        <v>15</v>
      </c>
      <c r="Z110" s="88"/>
      <c r="AA110" s="83" t="s">
        <v>307</v>
      </c>
      <c r="AB110" s="84" t="s">
        <v>15</v>
      </c>
      <c r="AC110" s="88"/>
      <c r="AD110" s="83" t="s">
        <v>307</v>
      </c>
      <c r="AE110" s="84" t="s">
        <v>15</v>
      </c>
      <c r="AF110" s="88"/>
      <c r="AG110" s="83" t="s">
        <v>307</v>
      </c>
      <c r="AH110" s="84" t="s">
        <v>15</v>
      </c>
      <c r="AI110" s="88"/>
      <c r="AJ110" s="83" t="s">
        <v>307</v>
      </c>
      <c r="AK110" s="84" t="s">
        <v>15</v>
      </c>
      <c r="AL110" s="88"/>
      <c r="AM110" s="83" t="s">
        <v>307</v>
      </c>
      <c r="AN110" s="84" t="s">
        <v>15</v>
      </c>
      <c r="AO110" s="87" t="s">
        <v>321</v>
      </c>
      <c r="AP110" s="83" t="s">
        <v>30</v>
      </c>
      <c r="AQ110" s="84" t="s">
        <v>15</v>
      </c>
      <c r="AR110" s="88"/>
      <c r="AS110" s="83" t="s">
        <v>307</v>
      </c>
      <c r="AT110" s="84" t="s">
        <v>15</v>
      </c>
      <c r="AU110" s="88"/>
      <c r="AV110" s="83" t="s">
        <v>36</v>
      </c>
      <c r="AW110" s="84" t="s">
        <v>15</v>
      </c>
      <c r="AX110" s="87"/>
      <c r="AY110" s="83" t="s">
        <v>30</v>
      </c>
      <c r="AZ110" s="84" t="s">
        <v>540</v>
      </c>
      <c r="BA110" s="87"/>
      <c r="BB110" s="83" t="s">
        <v>30</v>
      </c>
      <c r="BC110" s="84" t="s">
        <v>540</v>
      </c>
      <c r="BD110" s="87"/>
      <c r="BE110" s="83" t="s">
        <v>307</v>
      </c>
      <c r="BF110" s="84" t="s">
        <v>15</v>
      </c>
      <c r="BG110" s="88"/>
      <c r="BH110" s="83" t="s">
        <v>307</v>
      </c>
      <c r="BI110" s="84" t="s">
        <v>15</v>
      </c>
      <c r="BJ110" s="88" t="s">
        <v>321</v>
      </c>
      <c r="BK110" s="83" t="s">
        <v>30</v>
      </c>
      <c r="BL110" s="84" t="s">
        <v>15</v>
      </c>
      <c r="BM110" s="88"/>
      <c r="BN110" s="83" t="s">
        <v>307</v>
      </c>
      <c r="BO110" s="84" t="s">
        <v>15</v>
      </c>
      <c r="BP110" s="88" t="s">
        <v>321</v>
      </c>
      <c r="BQ110" s="83" t="s">
        <v>30</v>
      </c>
      <c r="BR110" s="84" t="s">
        <v>15</v>
      </c>
      <c r="BS110" s="88" t="s">
        <v>321</v>
      </c>
      <c r="BT110" s="83" t="s">
        <v>30</v>
      </c>
      <c r="BU110" s="84" t="s">
        <v>15</v>
      </c>
      <c r="BV110" s="88" t="s">
        <v>321</v>
      </c>
      <c r="BW110" s="83" t="s">
        <v>30</v>
      </c>
      <c r="BX110" s="84" t="s">
        <v>15</v>
      </c>
      <c r="BY110" s="88"/>
      <c r="BZ110" s="83" t="s">
        <v>30</v>
      </c>
      <c r="CA110" s="84" t="s">
        <v>15</v>
      </c>
      <c r="CB110" s="88"/>
      <c r="CC110" s="83" t="s">
        <v>30</v>
      </c>
      <c r="CD110" s="84" t="s">
        <v>15</v>
      </c>
      <c r="CE110" s="172"/>
      <c r="CF110" s="83" t="s">
        <v>30</v>
      </c>
      <c r="CG110" s="84" t="s">
        <v>540</v>
      </c>
      <c r="CH110" s="172"/>
      <c r="CI110" s="83" t="s">
        <v>30</v>
      </c>
      <c r="CJ110" s="84" t="s">
        <v>540</v>
      </c>
      <c r="CK110" s="172" t="s">
        <v>321</v>
      </c>
      <c r="CL110" s="83" t="s">
        <v>30</v>
      </c>
      <c r="CM110" s="84" t="s">
        <v>15</v>
      </c>
      <c r="CN110" s="172" t="s">
        <v>321</v>
      </c>
      <c r="CO110" s="83" t="s">
        <v>30</v>
      </c>
      <c r="CP110" s="84" t="s">
        <v>15</v>
      </c>
      <c r="CQ110" s="88"/>
      <c r="CR110" s="83" t="s">
        <v>30</v>
      </c>
      <c r="CS110" s="84" t="s">
        <v>15</v>
      </c>
    </row>
    <row r="111" spans="1:97" ht="12" customHeight="1" x14ac:dyDescent="0.2">
      <c r="A111" s="81" t="s">
        <v>294</v>
      </c>
      <c r="B111" s="87" t="s">
        <v>321</v>
      </c>
      <c r="C111" s="83" t="s">
        <v>30</v>
      </c>
      <c r="D111" s="84" t="s">
        <v>15</v>
      </c>
      <c r="E111" s="87" t="s">
        <v>321</v>
      </c>
      <c r="F111" s="83" t="s">
        <v>30</v>
      </c>
      <c r="G111" s="84" t="s">
        <v>15</v>
      </c>
      <c r="H111" s="87" t="s">
        <v>321</v>
      </c>
      <c r="I111" s="83" t="s">
        <v>30</v>
      </c>
      <c r="J111" s="84" t="s">
        <v>15</v>
      </c>
      <c r="K111" s="87" t="s">
        <v>321</v>
      </c>
      <c r="L111" s="83" t="s">
        <v>30</v>
      </c>
      <c r="M111" s="84" t="s">
        <v>15</v>
      </c>
      <c r="N111" s="88" t="s">
        <v>321</v>
      </c>
      <c r="O111" s="83" t="s">
        <v>36</v>
      </c>
      <c r="P111" s="84" t="s">
        <v>15</v>
      </c>
      <c r="Q111" s="88"/>
      <c r="R111" s="83" t="s">
        <v>307</v>
      </c>
      <c r="S111" s="84" t="s">
        <v>15</v>
      </c>
      <c r="T111" s="88"/>
      <c r="U111" s="83" t="s">
        <v>307</v>
      </c>
      <c r="V111" s="84" t="s">
        <v>15</v>
      </c>
      <c r="W111" s="88"/>
      <c r="X111" s="83" t="s">
        <v>307</v>
      </c>
      <c r="Y111" s="84" t="s">
        <v>15</v>
      </c>
      <c r="Z111" s="88"/>
      <c r="AA111" s="83" t="s">
        <v>307</v>
      </c>
      <c r="AB111" s="84" t="s">
        <v>15</v>
      </c>
      <c r="AC111" s="88"/>
      <c r="AD111" s="83" t="s">
        <v>307</v>
      </c>
      <c r="AE111" s="84" t="s">
        <v>15</v>
      </c>
      <c r="AF111" s="88"/>
      <c r="AG111" s="83" t="s">
        <v>307</v>
      </c>
      <c r="AH111" s="84" t="s">
        <v>15</v>
      </c>
      <c r="AI111" s="88"/>
      <c r="AJ111" s="83" t="s">
        <v>307</v>
      </c>
      <c r="AK111" s="84" t="s">
        <v>15</v>
      </c>
      <c r="AL111" s="88"/>
      <c r="AM111" s="83" t="s">
        <v>307</v>
      </c>
      <c r="AN111" s="84" t="s">
        <v>15</v>
      </c>
      <c r="AO111" s="87" t="s">
        <v>321</v>
      </c>
      <c r="AP111" s="83" t="s">
        <v>30</v>
      </c>
      <c r="AQ111" s="84" t="s">
        <v>15</v>
      </c>
      <c r="AR111" s="88"/>
      <c r="AS111" s="83" t="s">
        <v>307</v>
      </c>
      <c r="AT111" s="84" t="s">
        <v>15</v>
      </c>
      <c r="AU111" s="88"/>
      <c r="AV111" s="83" t="s">
        <v>36</v>
      </c>
      <c r="AW111" s="84" t="s">
        <v>15</v>
      </c>
      <c r="AX111" s="87"/>
      <c r="AY111" s="83" t="s">
        <v>30</v>
      </c>
      <c r="AZ111" s="84" t="s">
        <v>540</v>
      </c>
      <c r="BA111" s="87"/>
      <c r="BB111" s="83" t="s">
        <v>30</v>
      </c>
      <c r="BC111" s="84" t="s">
        <v>540</v>
      </c>
      <c r="BD111" s="87"/>
      <c r="BE111" s="83" t="s">
        <v>307</v>
      </c>
      <c r="BF111" s="84" t="s">
        <v>15</v>
      </c>
      <c r="BG111" s="88"/>
      <c r="BH111" s="83" t="s">
        <v>307</v>
      </c>
      <c r="BI111" s="84" t="s">
        <v>15</v>
      </c>
      <c r="BJ111" s="88" t="s">
        <v>321</v>
      </c>
      <c r="BK111" s="83" t="s">
        <v>30</v>
      </c>
      <c r="BL111" s="84" t="s">
        <v>15</v>
      </c>
      <c r="BM111" s="88"/>
      <c r="BN111" s="83" t="s">
        <v>307</v>
      </c>
      <c r="BO111" s="84" t="s">
        <v>15</v>
      </c>
      <c r="BP111" s="88" t="s">
        <v>321</v>
      </c>
      <c r="BQ111" s="83" t="s">
        <v>30</v>
      </c>
      <c r="BR111" s="84" t="s">
        <v>15</v>
      </c>
      <c r="BS111" s="88" t="s">
        <v>321</v>
      </c>
      <c r="BT111" s="83" t="s">
        <v>30</v>
      </c>
      <c r="BU111" s="84" t="s">
        <v>15</v>
      </c>
      <c r="BV111" s="88" t="s">
        <v>321</v>
      </c>
      <c r="BW111" s="83" t="s">
        <v>30</v>
      </c>
      <c r="BX111" s="84" t="s">
        <v>15</v>
      </c>
      <c r="BY111" s="88"/>
      <c r="BZ111" s="83" t="s">
        <v>30</v>
      </c>
      <c r="CA111" s="84" t="s">
        <v>15</v>
      </c>
      <c r="CB111" s="88"/>
      <c r="CC111" s="83" t="s">
        <v>30</v>
      </c>
      <c r="CD111" s="84" t="s">
        <v>15</v>
      </c>
      <c r="CE111" s="172"/>
      <c r="CF111" s="83" t="s">
        <v>30</v>
      </c>
      <c r="CG111" s="84" t="s">
        <v>540</v>
      </c>
      <c r="CH111" s="172"/>
      <c r="CI111" s="83" t="s">
        <v>30</v>
      </c>
      <c r="CJ111" s="84" t="s">
        <v>540</v>
      </c>
      <c r="CK111" s="172" t="s">
        <v>321</v>
      </c>
      <c r="CL111" s="83" t="s">
        <v>30</v>
      </c>
      <c r="CM111" s="84" t="s">
        <v>15</v>
      </c>
      <c r="CN111" s="172" t="s">
        <v>321</v>
      </c>
      <c r="CO111" s="83" t="s">
        <v>30</v>
      </c>
      <c r="CP111" s="84" t="s">
        <v>15</v>
      </c>
      <c r="CQ111" s="88"/>
      <c r="CR111" s="83" t="s">
        <v>30</v>
      </c>
      <c r="CS111" s="84" t="s">
        <v>15</v>
      </c>
    </row>
    <row r="112" spans="1:97" ht="12" customHeight="1" x14ac:dyDescent="0.2">
      <c r="A112" s="81" t="s">
        <v>295</v>
      </c>
      <c r="B112" s="87" t="s">
        <v>321</v>
      </c>
      <c r="C112" s="83" t="s">
        <v>30</v>
      </c>
      <c r="D112" s="84" t="s">
        <v>15</v>
      </c>
      <c r="E112" s="87" t="s">
        <v>321</v>
      </c>
      <c r="F112" s="83" t="s">
        <v>30</v>
      </c>
      <c r="G112" s="84" t="s">
        <v>15</v>
      </c>
      <c r="H112" s="87" t="s">
        <v>321</v>
      </c>
      <c r="I112" s="83" t="s">
        <v>30</v>
      </c>
      <c r="J112" s="84" t="s">
        <v>15</v>
      </c>
      <c r="K112" s="87" t="s">
        <v>321</v>
      </c>
      <c r="L112" s="83" t="s">
        <v>30</v>
      </c>
      <c r="M112" s="84" t="s">
        <v>15</v>
      </c>
      <c r="N112" s="88" t="s">
        <v>321</v>
      </c>
      <c r="O112" s="83" t="s">
        <v>36</v>
      </c>
      <c r="P112" s="84" t="s">
        <v>15</v>
      </c>
      <c r="Q112" s="88"/>
      <c r="R112" s="83" t="s">
        <v>307</v>
      </c>
      <c r="S112" s="84" t="s">
        <v>15</v>
      </c>
      <c r="T112" s="88"/>
      <c r="U112" s="83" t="s">
        <v>307</v>
      </c>
      <c r="V112" s="84" t="s">
        <v>15</v>
      </c>
      <c r="W112" s="88"/>
      <c r="X112" s="83" t="s">
        <v>307</v>
      </c>
      <c r="Y112" s="84" t="s">
        <v>15</v>
      </c>
      <c r="Z112" s="88"/>
      <c r="AA112" s="83" t="s">
        <v>307</v>
      </c>
      <c r="AB112" s="84" t="s">
        <v>15</v>
      </c>
      <c r="AC112" s="88"/>
      <c r="AD112" s="83" t="s">
        <v>307</v>
      </c>
      <c r="AE112" s="84" t="s">
        <v>15</v>
      </c>
      <c r="AF112" s="88"/>
      <c r="AG112" s="83" t="s">
        <v>307</v>
      </c>
      <c r="AH112" s="84" t="s">
        <v>15</v>
      </c>
      <c r="AI112" s="88"/>
      <c r="AJ112" s="83" t="s">
        <v>307</v>
      </c>
      <c r="AK112" s="84" t="s">
        <v>15</v>
      </c>
      <c r="AL112" s="88"/>
      <c r="AM112" s="83" t="s">
        <v>307</v>
      </c>
      <c r="AN112" s="84" t="s">
        <v>15</v>
      </c>
      <c r="AO112" s="87" t="s">
        <v>321</v>
      </c>
      <c r="AP112" s="83" t="s">
        <v>30</v>
      </c>
      <c r="AQ112" s="84" t="s">
        <v>15</v>
      </c>
      <c r="AR112" s="88"/>
      <c r="AS112" s="83" t="s">
        <v>307</v>
      </c>
      <c r="AT112" s="84" t="s">
        <v>15</v>
      </c>
      <c r="AU112" s="88"/>
      <c r="AV112" s="83" t="s">
        <v>36</v>
      </c>
      <c r="AW112" s="84" t="s">
        <v>15</v>
      </c>
      <c r="AX112" s="87"/>
      <c r="AY112" s="83" t="s">
        <v>30</v>
      </c>
      <c r="AZ112" s="84" t="s">
        <v>540</v>
      </c>
      <c r="BA112" s="87"/>
      <c r="BB112" s="83" t="s">
        <v>30</v>
      </c>
      <c r="BC112" s="84" t="s">
        <v>540</v>
      </c>
      <c r="BD112" s="87"/>
      <c r="BE112" s="83" t="s">
        <v>307</v>
      </c>
      <c r="BF112" s="84" t="s">
        <v>15</v>
      </c>
      <c r="BG112" s="88"/>
      <c r="BH112" s="83" t="s">
        <v>307</v>
      </c>
      <c r="BI112" s="84" t="s">
        <v>15</v>
      </c>
      <c r="BJ112" s="88" t="s">
        <v>321</v>
      </c>
      <c r="BK112" s="83" t="s">
        <v>30</v>
      </c>
      <c r="BL112" s="84" t="s">
        <v>15</v>
      </c>
      <c r="BM112" s="88"/>
      <c r="BN112" s="83" t="s">
        <v>307</v>
      </c>
      <c r="BO112" s="84" t="s">
        <v>15</v>
      </c>
      <c r="BP112" s="88" t="s">
        <v>321</v>
      </c>
      <c r="BQ112" s="83" t="s">
        <v>30</v>
      </c>
      <c r="BR112" s="84" t="s">
        <v>15</v>
      </c>
      <c r="BS112" s="88" t="s">
        <v>321</v>
      </c>
      <c r="BT112" s="83" t="s">
        <v>30</v>
      </c>
      <c r="BU112" s="84" t="s">
        <v>15</v>
      </c>
      <c r="BV112" s="88" t="s">
        <v>321</v>
      </c>
      <c r="BW112" s="83" t="s">
        <v>30</v>
      </c>
      <c r="BX112" s="84" t="s">
        <v>15</v>
      </c>
      <c r="BY112" s="88"/>
      <c r="BZ112" s="83" t="s">
        <v>30</v>
      </c>
      <c r="CA112" s="84" t="s">
        <v>15</v>
      </c>
      <c r="CB112" s="88"/>
      <c r="CC112" s="83" t="s">
        <v>30</v>
      </c>
      <c r="CD112" s="84" t="s">
        <v>15</v>
      </c>
      <c r="CE112" s="172"/>
      <c r="CF112" s="83" t="s">
        <v>30</v>
      </c>
      <c r="CG112" s="84" t="s">
        <v>540</v>
      </c>
      <c r="CH112" s="172"/>
      <c r="CI112" s="83" t="s">
        <v>30</v>
      </c>
      <c r="CJ112" s="84" t="s">
        <v>540</v>
      </c>
      <c r="CK112" s="172" t="s">
        <v>321</v>
      </c>
      <c r="CL112" s="83" t="s">
        <v>30</v>
      </c>
      <c r="CM112" s="84" t="s">
        <v>15</v>
      </c>
      <c r="CN112" s="172" t="s">
        <v>321</v>
      </c>
      <c r="CO112" s="83" t="s">
        <v>30</v>
      </c>
      <c r="CP112" s="84" t="s">
        <v>15</v>
      </c>
      <c r="CQ112" s="88"/>
      <c r="CR112" s="83" t="s">
        <v>30</v>
      </c>
      <c r="CS112" s="84" t="s">
        <v>15</v>
      </c>
    </row>
    <row r="113" spans="1:97" ht="12" customHeight="1" x14ac:dyDescent="0.2">
      <c r="A113" s="81" t="s">
        <v>296</v>
      </c>
      <c r="B113" s="87" t="s">
        <v>321</v>
      </c>
      <c r="C113" s="83" t="s">
        <v>30</v>
      </c>
      <c r="D113" s="84" t="s">
        <v>15</v>
      </c>
      <c r="E113" s="87" t="s">
        <v>321</v>
      </c>
      <c r="F113" s="83" t="s">
        <v>30</v>
      </c>
      <c r="G113" s="84" t="s">
        <v>15</v>
      </c>
      <c r="H113" s="87" t="s">
        <v>321</v>
      </c>
      <c r="I113" s="83" t="s">
        <v>30</v>
      </c>
      <c r="J113" s="84" t="s">
        <v>15</v>
      </c>
      <c r="K113" s="87" t="s">
        <v>321</v>
      </c>
      <c r="L113" s="83" t="s">
        <v>30</v>
      </c>
      <c r="M113" s="84" t="s">
        <v>15</v>
      </c>
      <c r="N113" s="88" t="s">
        <v>321</v>
      </c>
      <c r="O113" s="83" t="s">
        <v>36</v>
      </c>
      <c r="P113" s="84" t="s">
        <v>15</v>
      </c>
      <c r="Q113" s="88"/>
      <c r="R113" s="83" t="s">
        <v>307</v>
      </c>
      <c r="S113" s="84" t="s">
        <v>15</v>
      </c>
      <c r="T113" s="88"/>
      <c r="U113" s="83" t="s">
        <v>307</v>
      </c>
      <c r="V113" s="84" t="s">
        <v>15</v>
      </c>
      <c r="W113" s="88"/>
      <c r="X113" s="83" t="s">
        <v>307</v>
      </c>
      <c r="Y113" s="84" t="s">
        <v>15</v>
      </c>
      <c r="Z113" s="88"/>
      <c r="AA113" s="83" t="s">
        <v>307</v>
      </c>
      <c r="AB113" s="84" t="s">
        <v>15</v>
      </c>
      <c r="AC113" s="88"/>
      <c r="AD113" s="83" t="s">
        <v>307</v>
      </c>
      <c r="AE113" s="84" t="s">
        <v>15</v>
      </c>
      <c r="AF113" s="88"/>
      <c r="AG113" s="83" t="s">
        <v>307</v>
      </c>
      <c r="AH113" s="84" t="s">
        <v>15</v>
      </c>
      <c r="AI113" s="88"/>
      <c r="AJ113" s="83" t="s">
        <v>307</v>
      </c>
      <c r="AK113" s="84" t="s">
        <v>15</v>
      </c>
      <c r="AL113" s="88"/>
      <c r="AM113" s="83" t="s">
        <v>307</v>
      </c>
      <c r="AN113" s="84" t="s">
        <v>15</v>
      </c>
      <c r="AO113" s="87" t="s">
        <v>321</v>
      </c>
      <c r="AP113" s="83" t="s">
        <v>30</v>
      </c>
      <c r="AQ113" s="84" t="s">
        <v>15</v>
      </c>
      <c r="AR113" s="88"/>
      <c r="AS113" s="83" t="s">
        <v>307</v>
      </c>
      <c r="AT113" s="84" t="s">
        <v>15</v>
      </c>
      <c r="AU113" s="88"/>
      <c r="AV113" s="83" t="s">
        <v>36</v>
      </c>
      <c r="AW113" s="84" t="s">
        <v>15</v>
      </c>
      <c r="AX113" s="87"/>
      <c r="AY113" s="83" t="s">
        <v>30</v>
      </c>
      <c r="AZ113" s="84" t="s">
        <v>540</v>
      </c>
      <c r="BA113" s="87"/>
      <c r="BB113" s="83" t="s">
        <v>30</v>
      </c>
      <c r="BC113" s="84" t="s">
        <v>540</v>
      </c>
      <c r="BD113" s="87"/>
      <c r="BE113" s="83" t="s">
        <v>307</v>
      </c>
      <c r="BF113" s="84" t="s">
        <v>15</v>
      </c>
      <c r="BG113" s="88"/>
      <c r="BH113" s="83" t="s">
        <v>307</v>
      </c>
      <c r="BI113" s="84" t="s">
        <v>15</v>
      </c>
      <c r="BJ113" s="88" t="s">
        <v>321</v>
      </c>
      <c r="BK113" s="83" t="s">
        <v>30</v>
      </c>
      <c r="BL113" s="84" t="s">
        <v>15</v>
      </c>
      <c r="BM113" s="88"/>
      <c r="BN113" s="83" t="s">
        <v>307</v>
      </c>
      <c r="BO113" s="84" t="s">
        <v>15</v>
      </c>
      <c r="BP113" s="88" t="s">
        <v>321</v>
      </c>
      <c r="BQ113" s="83" t="s">
        <v>30</v>
      </c>
      <c r="BR113" s="84" t="s">
        <v>15</v>
      </c>
      <c r="BS113" s="88" t="s">
        <v>321</v>
      </c>
      <c r="BT113" s="83" t="s">
        <v>30</v>
      </c>
      <c r="BU113" s="84" t="s">
        <v>15</v>
      </c>
      <c r="BV113" s="88" t="s">
        <v>321</v>
      </c>
      <c r="BW113" s="83" t="s">
        <v>30</v>
      </c>
      <c r="BX113" s="84" t="s">
        <v>15</v>
      </c>
      <c r="BY113" s="88"/>
      <c r="BZ113" s="83" t="s">
        <v>30</v>
      </c>
      <c r="CA113" s="84" t="s">
        <v>15</v>
      </c>
      <c r="CB113" s="88"/>
      <c r="CC113" s="83" t="s">
        <v>30</v>
      </c>
      <c r="CD113" s="84" t="s">
        <v>15</v>
      </c>
      <c r="CE113" s="172"/>
      <c r="CF113" s="83" t="s">
        <v>30</v>
      </c>
      <c r="CG113" s="84" t="s">
        <v>540</v>
      </c>
      <c r="CH113" s="172"/>
      <c r="CI113" s="83" t="s">
        <v>30</v>
      </c>
      <c r="CJ113" s="84" t="s">
        <v>540</v>
      </c>
      <c r="CK113" s="172" t="s">
        <v>321</v>
      </c>
      <c r="CL113" s="83" t="s">
        <v>30</v>
      </c>
      <c r="CM113" s="84" t="s">
        <v>15</v>
      </c>
      <c r="CN113" s="172" t="s">
        <v>321</v>
      </c>
      <c r="CO113" s="83" t="s">
        <v>30</v>
      </c>
      <c r="CP113" s="84" t="s">
        <v>15</v>
      </c>
      <c r="CQ113" s="88"/>
      <c r="CR113" s="83" t="s">
        <v>30</v>
      </c>
      <c r="CS113" s="84" t="s">
        <v>15</v>
      </c>
    </row>
    <row r="114" spans="1:97" ht="12" customHeight="1" x14ac:dyDescent="0.2">
      <c r="A114" s="81" t="s">
        <v>297</v>
      </c>
      <c r="B114" s="87" t="s">
        <v>321</v>
      </c>
      <c r="C114" s="83" t="s">
        <v>30</v>
      </c>
      <c r="D114" s="84" t="s">
        <v>15</v>
      </c>
      <c r="E114" s="87" t="s">
        <v>321</v>
      </c>
      <c r="F114" s="83" t="s">
        <v>30</v>
      </c>
      <c r="G114" s="84" t="s">
        <v>15</v>
      </c>
      <c r="H114" s="87" t="s">
        <v>321</v>
      </c>
      <c r="I114" s="83" t="s">
        <v>30</v>
      </c>
      <c r="J114" s="84" t="s">
        <v>15</v>
      </c>
      <c r="K114" s="87" t="s">
        <v>321</v>
      </c>
      <c r="L114" s="83" t="s">
        <v>30</v>
      </c>
      <c r="M114" s="84" t="s">
        <v>15</v>
      </c>
      <c r="N114" s="88" t="s">
        <v>321</v>
      </c>
      <c r="O114" s="83" t="s">
        <v>36</v>
      </c>
      <c r="P114" s="84" t="s">
        <v>15</v>
      </c>
      <c r="Q114" s="88"/>
      <c r="R114" s="83" t="s">
        <v>307</v>
      </c>
      <c r="S114" s="84" t="s">
        <v>15</v>
      </c>
      <c r="T114" s="88"/>
      <c r="U114" s="83" t="s">
        <v>307</v>
      </c>
      <c r="V114" s="84" t="s">
        <v>15</v>
      </c>
      <c r="W114" s="88"/>
      <c r="X114" s="83" t="s">
        <v>307</v>
      </c>
      <c r="Y114" s="84" t="s">
        <v>15</v>
      </c>
      <c r="Z114" s="88"/>
      <c r="AA114" s="83" t="s">
        <v>307</v>
      </c>
      <c r="AB114" s="84" t="s">
        <v>15</v>
      </c>
      <c r="AC114" s="88"/>
      <c r="AD114" s="83" t="s">
        <v>307</v>
      </c>
      <c r="AE114" s="84" t="s">
        <v>15</v>
      </c>
      <c r="AF114" s="88"/>
      <c r="AG114" s="83" t="s">
        <v>307</v>
      </c>
      <c r="AH114" s="84" t="s">
        <v>15</v>
      </c>
      <c r="AI114" s="88"/>
      <c r="AJ114" s="83" t="s">
        <v>307</v>
      </c>
      <c r="AK114" s="84" t="s">
        <v>15</v>
      </c>
      <c r="AL114" s="88"/>
      <c r="AM114" s="83" t="s">
        <v>307</v>
      </c>
      <c r="AN114" s="84" t="s">
        <v>15</v>
      </c>
      <c r="AO114" s="87" t="s">
        <v>321</v>
      </c>
      <c r="AP114" s="83" t="s">
        <v>30</v>
      </c>
      <c r="AQ114" s="84" t="s">
        <v>15</v>
      </c>
      <c r="AR114" s="88"/>
      <c r="AS114" s="83" t="s">
        <v>307</v>
      </c>
      <c r="AT114" s="84" t="s">
        <v>15</v>
      </c>
      <c r="AU114" s="88"/>
      <c r="AV114" s="83" t="s">
        <v>36</v>
      </c>
      <c r="AW114" s="84" t="s">
        <v>15</v>
      </c>
      <c r="AX114" s="87"/>
      <c r="AY114" s="83" t="s">
        <v>30</v>
      </c>
      <c r="AZ114" s="84" t="s">
        <v>540</v>
      </c>
      <c r="BA114" s="87"/>
      <c r="BB114" s="83" t="s">
        <v>30</v>
      </c>
      <c r="BC114" s="84" t="s">
        <v>540</v>
      </c>
      <c r="BD114" s="87"/>
      <c r="BE114" s="83" t="s">
        <v>307</v>
      </c>
      <c r="BF114" s="84" t="s">
        <v>15</v>
      </c>
      <c r="BG114" s="88"/>
      <c r="BH114" s="83" t="s">
        <v>307</v>
      </c>
      <c r="BI114" s="84" t="s">
        <v>15</v>
      </c>
      <c r="BJ114" s="88" t="s">
        <v>321</v>
      </c>
      <c r="BK114" s="83" t="s">
        <v>30</v>
      </c>
      <c r="BL114" s="84" t="s">
        <v>15</v>
      </c>
      <c r="BM114" s="88"/>
      <c r="BN114" s="83" t="s">
        <v>307</v>
      </c>
      <c r="BO114" s="84" t="s">
        <v>15</v>
      </c>
      <c r="BP114" s="88" t="s">
        <v>321</v>
      </c>
      <c r="BQ114" s="83" t="s">
        <v>30</v>
      </c>
      <c r="BR114" s="84" t="s">
        <v>15</v>
      </c>
      <c r="BS114" s="88" t="s">
        <v>321</v>
      </c>
      <c r="BT114" s="83" t="s">
        <v>30</v>
      </c>
      <c r="BU114" s="84" t="s">
        <v>15</v>
      </c>
      <c r="BV114" s="88" t="s">
        <v>321</v>
      </c>
      <c r="BW114" s="83" t="s">
        <v>30</v>
      </c>
      <c r="BX114" s="84" t="s">
        <v>15</v>
      </c>
      <c r="BY114" s="88"/>
      <c r="BZ114" s="83" t="s">
        <v>30</v>
      </c>
      <c r="CA114" s="84" t="s">
        <v>15</v>
      </c>
      <c r="CB114" s="88"/>
      <c r="CC114" s="83" t="s">
        <v>30</v>
      </c>
      <c r="CD114" s="84" t="s">
        <v>15</v>
      </c>
      <c r="CE114" s="172"/>
      <c r="CF114" s="83" t="s">
        <v>30</v>
      </c>
      <c r="CG114" s="84" t="s">
        <v>540</v>
      </c>
      <c r="CH114" s="172"/>
      <c r="CI114" s="83" t="s">
        <v>30</v>
      </c>
      <c r="CJ114" s="84" t="s">
        <v>540</v>
      </c>
      <c r="CK114" s="172" t="s">
        <v>321</v>
      </c>
      <c r="CL114" s="83" t="s">
        <v>30</v>
      </c>
      <c r="CM114" s="84" t="s">
        <v>15</v>
      </c>
      <c r="CN114" s="172" t="s">
        <v>321</v>
      </c>
      <c r="CO114" s="83" t="s">
        <v>30</v>
      </c>
      <c r="CP114" s="84" t="s">
        <v>15</v>
      </c>
      <c r="CQ114" s="88"/>
      <c r="CR114" s="83" t="s">
        <v>30</v>
      </c>
      <c r="CS114" s="84" t="s">
        <v>15</v>
      </c>
    </row>
    <row r="115" spans="1:97" ht="12" customHeight="1" x14ac:dyDescent="0.2">
      <c r="A115" s="81" t="s">
        <v>298</v>
      </c>
      <c r="B115" s="87" t="s">
        <v>321</v>
      </c>
      <c r="C115" s="83" t="s">
        <v>30</v>
      </c>
      <c r="D115" s="84" t="s">
        <v>15</v>
      </c>
      <c r="E115" s="87" t="s">
        <v>321</v>
      </c>
      <c r="F115" s="83" t="s">
        <v>30</v>
      </c>
      <c r="G115" s="84" t="s">
        <v>15</v>
      </c>
      <c r="H115" s="87" t="s">
        <v>321</v>
      </c>
      <c r="I115" s="83" t="s">
        <v>30</v>
      </c>
      <c r="J115" s="84" t="s">
        <v>15</v>
      </c>
      <c r="K115" s="87" t="s">
        <v>321</v>
      </c>
      <c r="L115" s="83" t="s">
        <v>30</v>
      </c>
      <c r="M115" s="84" t="s">
        <v>15</v>
      </c>
      <c r="N115" s="88" t="s">
        <v>321</v>
      </c>
      <c r="O115" s="83" t="s">
        <v>36</v>
      </c>
      <c r="P115" s="84" t="s">
        <v>15</v>
      </c>
      <c r="Q115" s="88"/>
      <c r="R115" s="83" t="s">
        <v>307</v>
      </c>
      <c r="S115" s="84" t="s">
        <v>15</v>
      </c>
      <c r="T115" s="88"/>
      <c r="U115" s="83" t="s">
        <v>307</v>
      </c>
      <c r="V115" s="84" t="s">
        <v>15</v>
      </c>
      <c r="W115" s="88"/>
      <c r="X115" s="83" t="s">
        <v>307</v>
      </c>
      <c r="Y115" s="84" t="s">
        <v>15</v>
      </c>
      <c r="Z115" s="88"/>
      <c r="AA115" s="83" t="s">
        <v>307</v>
      </c>
      <c r="AB115" s="84" t="s">
        <v>15</v>
      </c>
      <c r="AC115" s="88"/>
      <c r="AD115" s="83" t="s">
        <v>307</v>
      </c>
      <c r="AE115" s="84" t="s">
        <v>15</v>
      </c>
      <c r="AF115" s="88"/>
      <c r="AG115" s="83" t="s">
        <v>307</v>
      </c>
      <c r="AH115" s="84" t="s">
        <v>15</v>
      </c>
      <c r="AI115" s="88"/>
      <c r="AJ115" s="83" t="s">
        <v>307</v>
      </c>
      <c r="AK115" s="84" t="s">
        <v>15</v>
      </c>
      <c r="AL115" s="88"/>
      <c r="AM115" s="83" t="s">
        <v>307</v>
      </c>
      <c r="AN115" s="84" t="s">
        <v>15</v>
      </c>
      <c r="AO115" s="87" t="s">
        <v>321</v>
      </c>
      <c r="AP115" s="83" t="s">
        <v>30</v>
      </c>
      <c r="AQ115" s="84" t="s">
        <v>15</v>
      </c>
      <c r="AR115" s="88"/>
      <c r="AS115" s="83" t="s">
        <v>307</v>
      </c>
      <c r="AT115" s="84" t="s">
        <v>15</v>
      </c>
      <c r="AU115" s="88"/>
      <c r="AV115" s="83" t="s">
        <v>36</v>
      </c>
      <c r="AW115" s="84" t="s">
        <v>15</v>
      </c>
      <c r="AX115" s="87"/>
      <c r="AY115" s="83" t="s">
        <v>30</v>
      </c>
      <c r="AZ115" s="84" t="s">
        <v>540</v>
      </c>
      <c r="BA115" s="87"/>
      <c r="BB115" s="83" t="s">
        <v>30</v>
      </c>
      <c r="BC115" s="84" t="s">
        <v>540</v>
      </c>
      <c r="BD115" s="87"/>
      <c r="BE115" s="83" t="s">
        <v>307</v>
      </c>
      <c r="BF115" s="84" t="s">
        <v>15</v>
      </c>
      <c r="BG115" s="88"/>
      <c r="BH115" s="83" t="s">
        <v>307</v>
      </c>
      <c r="BI115" s="84" t="s">
        <v>15</v>
      </c>
      <c r="BJ115" s="88" t="s">
        <v>321</v>
      </c>
      <c r="BK115" s="83" t="s">
        <v>30</v>
      </c>
      <c r="BL115" s="84" t="s">
        <v>15</v>
      </c>
      <c r="BM115" s="88"/>
      <c r="BN115" s="83" t="s">
        <v>307</v>
      </c>
      <c r="BO115" s="84" t="s">
        <v>15</v>
      </c>
      <c r="BP115" s="88" t="s">
        <v>321</v>
      </c>
      <c r="BQ115" s="83" t="s">
        <v>30</v>
      </c>
      <c r="BR115" s="84" t="s">
        <v>15</v>
      </c>
      <c r="BS115" s="88" t="s">
        <v>321</v>
      </c>
      <c r="BT115" s="83" t="s">
        <v>30</v>
      </c>
      <c r="BU115" s="84" t="s">
        <v>15</v>
      </c>
      <c r="BV115" s="88" t="s">
        <v>321</v>
      </c>
      <c r="BW115" s="83" t="s">
        <v>30</v>
      </c>
      <c r="BX115" s="84" t="s">
        <v>15</v>
      </c>
      <c r="BY115" s="88"/>
      <c r="BZ115" s="83" t="s">
        <v>30</v>
      </c>
      <c r="CA115" s="84" t="s">
        <v>15</v>
      </c>
      <c r="CB115" s="88"/>
      <c r="CC115" s="83" t="s">
        <v>30</v>
      </c>
      <c r="CD115" s="84" t="s">
        <v>15</v>
      </c>
      <c r="CE115" s="172"/>
      <c r="CF115" s="83" t="s">
        <v>30</v>
      </c>
      <c r="CG115" s="84" t="s">
        <v>540</v>
      </c>
      <c r="CH115" s="172"/>
      <c r="CI115" s="83" t="s">
        <v>30</v>
      </c>
      <c r="CJ115" s="84" t="s">
        <v>540</v>
      </c>
      <c r="CK115" s="172" t="s">
        <v>321</v>
      </c>
      <c r="CL115" s="83" t="s">
        <v>30</v>
      </c>
      <c r="CM115" s="84" t="s">
        <v>15</v>
      </c>
      <c r="CN115" s="172" t="s">
        <v>321</v>
      </c>
      <c r="CO115" s="83" t="s">
        <v>30</v>
      </c>
      <c r="CP115" s="84" t="s">
        <v>15</v>
      </c>
      <c r="CQ115" s="88"/>
      <c r="CR115" s="83" t="s">
        <v>30</v>
      </c>
      <c r="CS115" s="84" t="s">
        <v>15</v>
      </c>
    </row>
    <row r="116" spans="1:97" ht="12" customHeight="1" x14ac:dyDescent="0.2">
      <c r="A116" s="81" t="s">
        <v>299</v>
      </c>
      <c r="B116" s="87" t="s">
        <v>321</v>
      </c>
      <c r="C116" s="83" t="s">
        <v>30</v>
      </c>
      <c r="D116" s="84" t="s">
        <v>15</v>
      </c>
      <c r="E116" s="87" t="s">
        <v>321</v>
      </c>
      <c r="F116" s="83" t="s">
        <v>30</v>
      </c>
      <c r="G116" s="84" t="s">
        <v>15</v>
      </c>
      <c r="H116" s="87" t="s">
        <v>321</v>
      </c>
      <c r="I116" s="83" t="s">
        <v>30</v>
      </c>
      <c r="J116" s="84" t="s">
        <v>15</v>
      </c>
      <c r="K116" s="87" t="s">
        <v>321</v>
      </c>
      <c r="L116" s="83" t="s">
        <v>30</v>
      </c>
      <c r="M116" s="84" t="s">
        <v>15</v>
      </c>
      <c r="N116" s="88" t="s">
        <v>321</v>
      </c>
      <c r="O116" s="83" t="s">
        <v>36</v>
      </c>
      <c r="P116" s="84" t="s">
        <v>15</v>
      </c>
      <c r="Q116" s="88"/>
      <c r="R116" s="83" t="s">
        <v>307</v>
      </c>
      <c r="S116" s="84" t="s">
        <v>15</v>
      </c>
      <c r="T116" s="88"/>
      <c r="U116" s="83" t="s">
        <v>307</v>
      </c>
      <c r="V116" s="84" t="s">
        <v>15</v>
      </c>
      <c r="W116" s="88"/>
      <c r="X116" s="83" t="s">
        <v>307</v>
      </c>
      <c r="Y116" s="84" t="s">
        <v>15</v>
      </c>
      <c r="Z116" s="88"/>
      <c r="AA116" s="83" t="s">
        <v>307</v>
      </c>
      <c r="AB116" s="84" t="s">
        <v>15</v>
      </c>
      <c r="AC116" s="88"/>
      <c r="AD116" s="83" t="s">
        <v>307</v>
      </c>
      <c r="AE116" s="84" t="s">
        <v>15</v>
      </c>
      <c r="AF116" s="88"/>
      <c r="AG116" s="83" t="s">
        <v>307</v>
      </c>
      <c r="AH116" s="84" t="s">
        <v>15</v>
      </c>
      <c r="AI116" s="88"/>
      <c r="AJ116" s="83" t="s">
        <v>307</v>
      </c>
      <c r="AK116" s="84" t="s">
        <v>15</v>
      </c>
      <c r="AL116" s="88"/>
      <c r="AM116" s="83" t="s">
        <v>307</v>
      </c>
      <c r="AN116" s="84" t="s">
        <v>15</v>
      </c>
      <c r="AO116" s="87" t="s">
        <v>321</v>
      </c>
      <c r="AP116" s="83" t="s">
        <v>30</v>
      </c>
      <c r="AQ116" s="84" t="s">
        <v>15</v>
      </c>
      <c r="AR116" s="88"/>
      <c r="AS116" s="83" t="s">
        <v>307</v>
      </c>
      <c r="AT116" s="84" t="s">
        <v>15</v>
      </c>
      <c r="AU116" s="88"/>
      <c r="AV116" s="83" t="s">
        <v>36</v>
      </c>
      <c r="AW116" s="84" t="s">
        <v>15</v>
      </c>
      <c r="AX116" s="87"/>
      <c r="AY116" s="83" t="s">
        <v>30</v>
      </c>
      <c r="AZ116" s="84" t="s">
        <v>540</v>
      </c>
      <c r="BA116" s="87"/>
      <c r="BB116" s="83" t="s">
        <v>30</v>
      </c>
      <c r="BC116" s="84" t="s">
        <v>540</v>
      </c>
      <c r="BD116" s="87"/>
      <c r="BE116" s="83" t="s">
        <v>307</v>
      </c>
      <c r="BF116" s="84" t="s">
        <v>15</v>
      </c>
      <c r="BG116" s="88"/>
      <c r="BH116" s="83" t="s">
        <v>307</v>
      </c>
      <c r="BI116" s="84" t="s">
        <v>15</v>
      </c>
      <c r="BJ116" s="88" t="s">
        <v>321</v>
      </c>
      <c r="BK116" s="83" t="s">
        <v>30</v>
      </c>
      <c r="BL116" s="84" t="s">
        <v>15</v>
      </c>
      <c r="BM116" s="88"/>
      <c r="BN116" s="83" t="s">
        <v>307</v>
      </c>
      <c r="BO116" s="84" t="s">
        <v>15</v>
      </c>
      <c r="BP116" s="88" t="s">
        <v>321</v>
      </c>
      <c r="BQ116" s="83" t="s">
        <v>30</v>
      </c>
      <c r="BR116" s="84" t="s">
        <v>15</v>
      </c>
      <c r="BS116" s="88" t="s">
        <v>321</v>
      </c>
      <c r="BT116" s="83" t="s">
        <v>30</v>
      </c>
      <c r="BU116" s="84" t="s">
        <v>15</v>
      </c>
      <c r="BV116" s="88" t="s">
        <v>321</v>
      </c>
      <c r="BW116" s="83" t="s">
        <v>30</v>
      </c>
      <c r="BX116" s="84" t="s">
        <v>15</v>
      </c>
      <c r="BY116" s="88"/>
      <c r="BZ116" s="83" t="s">
        <v>30</v>
      </c>
      <c r="CA116" s="84" t="s">
        <v>15</v>
      </c>
      <c r="CB116" s="88"/>
      <c r="CC116" s="83" t="s">
        <v>30</v>
      </c>
      <c r="CD116" s="84" t="s">
        <v>15</v>
      </c>
      <c r="CE116" s="172"/>
      <c r="CF116" s="83" t="s">
        <v>30</v>
      </c>
      <c r="CG116" s="84" t="s">
        <v>540</v>
      </c>
      <c r="CH116" s="172"/>
      <c r="CI116" s="83" t="s">
        <v>30</v>
      </c>
      <c r="CJ116" s="84" t="s">
        <v>540</v>
      </c>
      <c r="CK116" s="172" t="s">
        <v>321</v>
      </c>
      <c r="CL116" s="83" t="s">
        <v>30</v>
      </c>
      <c r="CM116" s="84" t="s">
        <v>15</v>
      </c>
      <c r="CN116" s="172" t="s">
        <v>321</v>
      </c>
      <c r="CO116" s="83" t="s">
        <v>30</v>
      </c>
      <c r="CP116" s="84" t="s">
        <v>15</v>
      </c>
      <c r="CQ116" s="88"/>
      <c r="CR116" s="83" t="s">
        <v>30</v>
      </c>
      <c r="CS116" s="84" t="s">
        <v>15</v>
      </c>
    </row>
    <row r="117" spans="1:97" ht="12" customHeight="1" x14ac:dyDescent="0.2">
      <c r="A117" s="81" t="s">
        <v>300</v>
      </c>
      <c r="B117" s="87" t="s">
        <v>321</v>
      </c>
      <c r="C117" s="83" t="s">
        <v>30</v>
      </c>
      <c r="D117" s="84" t="s">
        <v>15</v>
      </c>
      <c r="E117" s="87" t="s">
        <v>321</v>
      </c>
      <c r="F117" s="83" t="s">
        <v>30</v>
      </c>
      <c r="G117" s="84" t="s">
        <v>15</v>
      </c>
      <c r="H117" s="87" t="s">
        <v>321</v>
      </c>
      <c r="I117" s="83" t="s">
        <v>30</v>
      </c>
      <c r="J117" s="84" t="s">
        <v>15</v>
      </c>
      <c r="K117" s="87" t="s">
        <v>321</v>
      </c>
      <c r="L117" s="83" t="s">
        <v>30</v>
      </c>
      <c r="M117" s="84" t="s">
        <v>15</v>
      </c>
      <c r="N117" s="88" t="s">
        <v>321</v>
      </c>
      <c r="O117" s="83" t="s">
        <v>36</v>
      </c>
      <c r="P117" s="84" t="s">
        <v>15</v>
      </c>
      <c r="Q117" s="88"/>
      <c r="R117" s="83" t="s">
        <v>307</v>
      </c>
      <c r="S117" s="84" t="s">
        <v>15</v>
      </c>
      <c r="T117" s="88"/>
      <c r="U117" s="83" t="s">
        <v>307</v>
      </c>
      <c r="V117" s="84" t="s">
        <v>15</v>
      </c>
      <c r="W117" s="88"/>
      <c r="X117" s="83" t="s">
        <v>307</v>
      </c>
      <c r="Y117" s="84" t="s">
        <v>15</v>
      </c>
      <c r="Z117" s="88"/>
      <c r="AA117" s="83" t="s">
        <v>307</v>
      </c>
      <c r="AB117" s="84" t="s">
        <v>15</v>
      </c>
      <c r="AC117" s="88"/>
      <c r="AD117" s="83" t="s">
        <v>307</v>
      </c>
      <c r="AE117" s="84" t="s">
        <v>15</v>
      </c>
      <c r="AF117" s="88"/>
      <c r="AG117" s="83" t="s">
        <v>307</v>
      </c>
      <c r="AH117" s="84" t="s">
        <v>15</v>
      </c>
      <c r="AI117" s="88"/>
      <c r="AJ117" s="83" t="s">
        <v>307</v>
      </c>
      <c r="AK117" s="84" t="s">
        <v>15</v>
      </c>
      <c r="AL117" s="88"/>
      <c r="AM117" s="83" t="s">
        <v>307</v>
      </c>
      <c r="AN117" s="84" t="s">
        <v>15</v>
      </c>
      <c r="AO117" s="87" t="s">
        <v>321</v>
      </c>
      <c r="AP117" s="83" t="s">
        <v>30</v>
      </c>
      <c r="AQ117" s="84" t="s">
        <v>15</v>
      </c>
      <c r="AR117" s="88"/>
      <c r="AS117" s="83" t="s">
        <v>307</v>
      </c>
      <c r="AT117" s="84" t="s">
        <v>15</v>
      </c>
      <c r="AU117" s="88"/>
      <c r="AV117" s="83" t="s">
        <v>36</v>
      </c>
      <c r="AW117" s="84" t="s">
        <v>15</v>
      </c>
      <c r="AX117" s="87"/>
      <c r="AY117" s="83" t="s">
        <v>30</v>
      </c>
      <c r="AZ117" s="84" t="s">
        <v>540</v>
      </c>
      <c r="BA117" s="87"/>
      <c r="BB117" s="83" t="s">
        <v>30</v>
      </c>
      <c r="BC117" s="84" t="s">
        <v>540</v>
      </c>
      <c r="BD117" s="87"/>
      <c r="BE117" s="83" t="s">
        <v>307</v>
      </c>
      <c r="BF117" s="84" t="s">
        <v>15</v>
      </c>
      <c r="BG117" s="88"/>
      <c r="BH117" s="83" t="s">
        <v>307</v>
      </c>
      <c r="BI117" s="84" t="s">
        <v>15</v>
      </c>
      <c r="BJ117" s="88" t="s">
        <v>321</v>
      </c>
      <c r="BK117" s="83" t="s">
        <v>30</v>
      </c>
      <c r="BL117" s="84" t="s">
        <v>15</v>
      </c>
      <c r="BM117" s="88"/>
      <c r="BN117" s="83" t="s">
        <v>307</v>
      </c>
      <c r="BO117" s="84" t="s">
        <v>15</v>
      </c>
      <c r="BP117" s="88" t="s">
        <v>321</v>
      </c>
      <c r="BQ117" s="83" t="s">
        <v>30</v>
      </c>
      <c r="BR117" s="84" t="s">
        <v>15</v>
      </c>
      <c r="BS117" s="88" t="s">
        <v>321</v>
      </c>
      <c r="BT117" s="83" t="s">
        <v>30</v>
      </c>
      <c r="BU117" s="84" t="s">
        <v>15</v>
      </c>
      <c r="BV117" s="88" t="s">
        <v>321</v>
      </c>
      <c r="BW117" s="83" t="s">
        <v>30</v>
      </c>
      <c r="BX117" s="84" t="s">
        <v>15</v>
      </c>
      <c r="BY117" s="88"/>
      <c r="BZ117" s="83" t="s">
        <v>30</v>
      </c>
      <c r="CA117" s="84" t="s">
        <v>15</v>
      </c>
      <c r="CB117" s="88"/>
      <c r="CC117" s="83" t="s">
        <v>30</v>
      </c>
      <c r="CD117" s="84" t="s">
        <v>15</v>
      </c>
      <c r="CE117" s="172"/>
      <c r="CF117" s="83" t="s">
        <v>30</v>
      </c>
      <c r="CG117" s="84" t="s">
        <v>540</v>
      </c>
      <c r="CH117" s="172"/>
      <c r="CI117" s="83" t="s">
        <v>30</v>
      </c>
      <c r="CJ117" s="84" t="s">
        <v>540</v>
      </c>
      <c r="CK117" s="172" t="s">
        <v>321</v>
      </c>
      <c r="CL117" s="83" t="s">
        <v>30</v>
      </c>
      <c r="CM117" s="84" t="s">
        <v>15</v>
      </c>
      <c r="CN117" s="172" t="s">
        <v>321</v>
      </c>
      <c r="CO117" s="83" t="s">
        <v>30</v>
      </c>
      <c r="CP117" s="84" t="s">
        <v>15</v>
      </c>
      <c r="CQ117" s="88"/>
      <c r="CR117" s="83" t="s">
        <v>30</v>
      </c>
      <c r="CS117" s="84" t="s">
        <v>15</v>
      </c>
    </row>
    <row r="118" spans="1:97" ht="12" customHeight="1" x14ac:dyDescent="0.2">
      <c r="A118" s="81" t="s">
        <v>301</v>
      </c>
      <c r="B118" s="87" t="s">
        <v>321</v>
      </c>
      <c r="C118" s="83" t="s">
        <v>30</v>
      </c>
      <c r="D118" s="84" t="s">
        <v>15</v>
      </c>
      <c r="E118" s="87" t="s">
        <v>321</v>
      </c>
      <c r="F118" s="83" t="s">
        <v>30</v>
      </c>
      <c r="G118" s="84" t="s">
        <v>15</v>
      </c>
      <c r="H118" s="87" t="s">
        <v>321</v>
      </c>
      <c r="I118" s="83" t="s">
        <v>30</v>
      </c>
      <c r="J118" s="84" t="s">
        <v>15</v>
      </c>
      <c r="K118" s="87" t="s">
        <v>321</v>
      </c>
      <c r="L118" s="83" t="s">
        <v>30</v>
      </c>
      <c r="M118" s="84" t="s">
        <v>15</v>
      </c>
      <c r="N118" s="88" t="s">
        <v>321</v>
      </c>
      <c r="O118" s="83" t="s">
        <v>36</v>
      </c>
      <c r="P118" s="84" t="s">
        <v>15</v>
      </c>
      <c r="Q118" s="88"/>
      <c r="R118" s="83" t="s">
        <v>307</v>
      </c>
      <c r="S118" s="84" t="s">
        <v>15</v>
      </c>
      <c r="T118" s="88"/>
      <c r="U118" s="83" t="s">
        <v>307</v>
      </c>
      <c r="V118" s="84" t="s">
        <v>15</v>
      </c>
      <c r="W118" s="88"/>
      <c r="X118" s="83" t="s">
        <v>307</v>
      </c>
      <c r="Y118" s="84" t="s">
        <v>15</v>
      </c>
      <c r="Z118" s="88"/>
      <c r="AA118" s="83" t="s">
        <v>307</v>
      </c>
      <c r="AB118" s="84" t="s">
        <v>15</v>
      </c>
      <c r="AC118" s="88"/>
      <c r="AD118" s="83" t="s">
        <v>307</v>
      </c>
      <c r="AE118" s="84" t="s">
        <v>15</v>
      </c>
      <c r="AF118" s="88"/>
      <c r="AG118" s="83" t="s">
        <v>307</v>
      </c>
      <c r="AH118" s="84" t="s">
        <v>15</v>
      </c>
      <c r="AI118" s="88"/>
      <c r="AJ118" s="83" t="s">
        <v>307</v>
      </c>
      <c r="AK118" s="84" t="s">
        <v>15</v>
      </c>
      <c r="AL118" s="88"/>
      <c r="AM118" s="83" t="s">
        <v>307</v>
      </c>
      <c r="AN118" s="84" t="s">
        <v>15</v>
      </c>
      <c r="AO118" s="87" t="s">
        <v>321</v>
      </c>
      <c r="AP118" s="83" t="s">
        <v>30</v>
      </c>
      <c r="AQ118" s="84" t="s">
        <v>15</v>
      </c>
      <c r="AR118" s="88"/>
      <c r="AS118" s="83" t="s">
        <v>307</v>
      </c>
      <c r="AT118" s="84" t="s">
        <v>15</v>
      </c>
      <c r="AU118" s="88"/>
      <c r="AV118" s="83" t="s">
        <v>36</v>
      </c>
      <c r="AW118" s="84" t="s">
        <v>15</v>
      </c>
      <c r="AX118" s="87"/>
      <c r="AY118" s="83" t="s">
        <v>30</v>
      </c>
      <c r="AZ118" s="84" t="s">
        <v>540</v>
      </c>
      <c r="BA118" s="87"/>
      <c r="BB118" s="83" t="s">
        <v>30</v>
      </c>
      <c r="BC118" s="84" t="s">
        <v>540</v>
      </c>
      <c r="BD118" s="87"/>
      <c r="BE118" s="83" t="s">
        <v>307</v>
      </c>
      <c r="BF118" s="84" t="s">
        <v>15</v>
      </c>
      <c r="BG118" s="88"/>
      <c r="BH118" s="83" t="s">
        <v>307</v>
      </c>
      <c r="BI118" s="84" t="s">
        <v>15</v>
      </c>
      <c r="BJ118" s="88" t="s">
        <v>321</v>
      </c>
      <c r="BK118" s="83" t="s">
        <v>30</v>
      </c>
      <c r="BL118" s="84" t="s">
        <v>15</v>
      </c>
      <c r="BM118" s="88"/>
      <c r="BN118" s="83" t="s">
        <v>307</v>
      </c>
      <c r="BO118" s="84" t="s">
        <v>15</v>
      </c>
      <c r="BP118" s="88" t="s">
        <v>321</v>
      </c>
      <c r="BQ118" s="83" t="s">
        <v>30</v>
      </c>
      <c r="BR118" s="84" t="s">
        <v>15</v>
      </c>
      <c r="BS118" s="88" t="s">
        <v>321</v>
      </c>
      <c r="BT118" s="83" t="s">
        <v>30</v>
      </c>
      <c r="BU118" s="84" t="s">
        <v>15</v>
      </c>
      <c r="BV118" s="88" t="s">
        <v>321</v>
      </c>
      <c r="BW118" s="83" t="s">
        <v>30</v>
      </c>
      <c r="BX118" s="84" t="s">
        <v>15</v>
      </c>
      <c r="BY118" s="88"/>
      <c r="BZ118" s="83" t="s">
        <v>30</v>
      </c>
      <c r="CA118" s="84" t="s">
        <v>15</v>
      </c>
      <c r="CB118" s="88"/>
      <c r="CC118" s="83" t="s">
        <v>30</v>
      </c>
      <c r="CD118" s="84" t="s">
        <v>15</v>
      </c>
      <c r="CE118" s="172"/>
      <c r="CF118" s="83" t="s">
        <v>30</v>
      </c>
      <c r="CG118" s="84" t="s">
        <v>540</v>
      </c>
      <c r="CH118" s="172"/>
      <c r="CI118" s="83" t="s">
        <v>30</v>
      </c>
      <c r="CJ118" s="84" t="s">
        <v>540</v>
      </c>
      <c r="CK118" s="172" t="s">
        <v>321</v>
      </c>
      <c r="CL118" s="83" t="s">
        <v>30</v>
      </c>
      <c r="CM118" s="84" t="s">
        <v>15</v>
      </c>
      <c r="CN118" s="172" t="s">
        <v>321</v>
      </c>
      <c r="CO118" s="83" t="s">
        <v>30</v>
      </c>
      <c r="CP118" s="84" t="s">
        <v>15</v>
      </c>
      <c r="CQ118" s="88"/>
      <c r="CR118" s="83" t="s">
        <v>30</v>
      </c>
      <c r="CS118" s="84" t="s">
        <v>15</v>
      </c>
    </row>
    <row r="119" spans="1:97" ht="12" customHeight="1" x14ac:dyDescent="0.2">
      <c r="A119" s="81" t="s">
        <v>302</v>
      </c>
      <c r="B119" s="87" t="s">
        <v>321</v>
      </c>
      <c r="C119" s="83" t="s">
        <v>30</v>
      </c>
      <c r="D119" s="84" t="s">
        <v>15</v>
      </c>
      <c r="E119" s="87" t="s">
        <v>321</v>
      </c>
      <c r="F119" s="83" t="s">
        <v>30</v>
      </c>
      <c r="G119" s="84" t="s">
        <v>15</v>
      </c>
      <c r="H119" s="87" t="s">
        <v>321</v>
      </c>
      <c r="I119" s="83" t="s">
        <v>30</v>
      </c>
      <c r="J119" s="84" t="s">
        <v>15</v>
      </c>
      <c r="K119" s="87" t="s">
        <v>321</v>
      </c>
      <c r="L119" s="83" t="s">
        <v>30</v>
      </c>
      <c r="M119" s="84" t="s">
        <v>15</v>
      </c>
      <c r="N119" s="88" t="s">
        <v>321</v>
      </c>
      <c r="O119" s="83" t="s">
        <v>36</v>
      </c>
      <c r="P119" s="84" t="s">
        <v>15</v>
      </c>
      <c r="Q119" s="88"/>
      <c r="R119" s="83" t="s">
        <v>307</v>
      </c>
      <c r="S119" s="84" t="s">
        <v>15</v>
      </c>
      <c r="T119" s="88"/>
      <c r="U119" s="83" t="s">
        <v>307</v>
      </c>
      <c r="V119" s="84" t="s">
        <v>15</v>
      </c>
      <c r="W119" s="88"/>
      <c r="X119" s="83" t="s">
        <v>307</v>
      </c>
      <c r="Y119" s="84" t="s">
        <v>15</v>
      </c>
      <c r="Z119" s="88"/>
      <c r="AA119" s="83" t="s">
        <v>307</v>
      </c>
      <c r="AB119" s="84" t="s">
        <v>15</v>
      </c>
      <c r="AC119" s="88"/>
      <c r="AD119" s="83" t="s">
        <v>307</v>
      </c>
      <c r="AE119" s="84" t="s">
        <v>15</v>
      </c>
      <c r="AF119" s="88"/>
      <c r="AG119" s="83" t="s">
        <v>307</v>
      </c>
      <c r="AH119" s="84" t="s">
        <v>15</v>
      </c>
      <c r="AI119" s="88"/>
      <c r="AJ119" s="83" t="s">
        <v>307</v>
      </c>
      <c r="AK119" s="84" t="s">
        <v>15</v>
      </c>
      <c r="AL119" s="88"/>
      <c r="AM119" s="83" t="s">
        <v>307</v>
      </c>
      <c r="AN119" s="84" t="s">
        <v>15</v>
      </c>
      <c r="AO119" s="87" t="s">
        <v>321</v>
      </c>
      <c r="AP119" s="83" t="s">
        <v>30</v>
      </c>
      <c r="AQ119" s="84" t="s">
        <v>15</v>
      </c>
      <c r="AR119" s="88"/>
      <c r="AS119" s="83" t="s">
        <v>307</v>
      </c>
      <c r="AT119" s="84" t="s">
        <v>15</v>
      </c>
      <c r="AU119" s="88"/>
      <c r="AV119" s="83" t="s">
        <v>36</v>
      </c>
      <c r="AW119" s="84" t="s">
        <v>15</v>
      </c>
      <c r="AX119" s="87"/>
      <c r="AY119" s="83" t="s">
        <v>30</v>
      </c>
      <c r="AZ119" s="84" t="s">
        <v>540</v>
      </c>
      <c r="BA119" s="87"/>
      <c r="BB119" s="83" t="s">
        <v>30</v>
      </c>
      <c r="BC119" s="84" t="s">
        <v>540</v>
      </c>
      <c r="BD119" s="87"/>
      <c r="BE119" s="83" t="s">
        <v>307</v>
      </c>
      <c r="BF119" s="84" t="s">
        <v>15</v>
      </c>
      <c r="BG119" s="88"/>
      <c r="BH119" s="83" t="s">
        <v>307</v>
      </c>
      <c r="BI119" s="84" t="s">
        <v>15</v>
      </c>
      <c r="BJ119" s="88" t="s">
        <v>321</v>
      </c>
      <c r="BK119" s="83" t="s">
        <v>30</v>
      </c>
      <c r="BL119" s="84" t="s">
        <v>15</v>
      </c>
      <c r="BM119" s="88"/>
      <c r="BN119" s="83" t="s">
        <v>307</v>
      </c>
      <c r="BO119" s="84" t="s">
        <v>15</v>
      </c>
      <c r="BP119" s="88" t="s">
        <v>321</v>
      </c>
      <c r="BQ119" s="83" t="s">
        <v>30</v>
      </c>
      <c r="BR119" s="84" t="s">
        <v>15</v>
      </c>
      <c r="BS119" s="88" t="s">
        <v>321</v>
      </c>
      <c r="BT119" s="83" t="s">
        <v>30</v>
      </c>
      <c r="BU119" s="84" t="s">
        <v>15</v>
      </c>
      <c r="BV119" s="88" t="s">
        <v>321</v>
      </c>
      <c r="BW119" s="83" t="s">
        <v>30</v>
      </c>
      <c r="BX119" s="84" t="s">
        <v>15</v>
      </c>
      <c r="BY119" s="88"/>
      <c r="BZ119" s="83" t="s">
        <v>30</v>
      </c>
      <c r="CA119" s="84" t="s">
        <v>15</v>
      </c>
      <c r="CB119" s="88"/>
      <c r="CC119" s="83" t="s">
        <v>30</v>
      </c>
      <c r="CD119" s="84" t="s">
        <v>15</v>
      </c>
      <c r="CE119" s="172"/>
      <c r="CF119" s="83" t="s">
        <v>30</v>
      </c>
      <c r="CG119" s="84" t="s">
        <v>540</v>
      </c>
      <c r="CH119" s="172"/>
      <c r="CI119" s="83" t="s">
        <v>30</v>
      </c>
      <c r="CJ119" s="84" t="s">
        <v>540</v>
      </c>
      <c r="CK119" s="172" t="s">
        <v>321</v>
      </c>
      <c r="CL119" s="83" t="s">
        <v>30</v>
      </c>
      <c r="CM119" s="84" t="s">
        <v>15</v>
      </c>
      <c r="CN119" s="172" t="s">
        <v>321</v>
      </c>
      <c r="CO119" s="83" t="s">
        <v>30</v>
      </c>
      <c r="CP119" s="84" t="s">
        <v>15</v>
      </c>
      <c r="CQ119" s="88"/>
      <c r="CR119" s="83" t="s">
        <v>30</v>
      </c>
      <c r="CS119" s="84" t="s">
        <v>15</v>
      </c>
    </row>
    <row r="120" spans="1:97" ht="12" customHeight="1" x14ac:dyDescent="0.2">
      <c r="A120" s="81" t="s">
        <v>303</v>
      </c>
      <c r="B120" s="87" t="s">
        <v>321</v>
      </c>
      <c r="C120" s="83" t="s">
        <v>30</v>
      </c>
      <c r="D120" s="84" t="s">
        <v>15</v>
      </c>
      <c r="E120" s="87" t="s">
        <v>321</v>
      </c>
      <c r="F120" s="83" t="s">
        <v>30</v>
      </c>
      <c r="G120" s="84" t="s">
        <v>15</v>
      </c>
      <c r="H120" s="87" t="s">
        <v>321</v>
      </c>
      <c r="I120" s="83" t="s">
        <v>30</v>
      </c>
      <c r="J120" s="84" t="s">
        <v>15</v>
      </c>
      <c r="K120" s="87" t="s">
        <v>321</v>
      </c>
      <c r="L120" s="83" t="s">
        <v>30</v>
      </c>
      <c r="M120" s="84" t="s">
        <v>15</v>
      </c>
      <c r="N120" s="88" t="s">
        <v>321</v>
      </c>
      <c r="O120" s="83" t="s">
        <v>36</v>
      </c>
      <c r="P120" s="84" t="s">
        <v>15</v>
      </c>
      <c r="Q120" s="88"/>
      <c r="R120" s="83" t="s">
        <v>307</v>
      </c>
      <c r="S120" s="84" t="s">
        <v>15</v>
      </c>
      <c r="T120" s="88"/>
      <c r="U120" s="83" t="s">
        <v>307</v>
      </c>
      <c r="V120" s="84" t="s">
        <v>15</v>
      </c>
      <c r="W120" s="88"/>
      <c r="X120" s="83" t="s">
        <v>307</v>
      </c>
      <c r="Y120" s="84" t="s">
        <v>15</v>
      </c>
      <c r="Z120" s="88"/>
      <c r="AA120" s="83" t="s">
        <v>307</v>
      </c>
      <c r="AB120" s="84" t="s">
        <v>15</v>
      </c>
      <c r="AC120" s="88"/>
      <c r="AD120" s="83" t="s">
        <v>307</v>
      </c>
      <c r="AE120" s="84" t="s">
        <v>15</v>
      </c>
      <c r="AF120" s="88"/>
      <c r="AG120" s="83" t="s">
        <v>307</v>
      </c>
      <c r="AH120" s="84" t="s">
        <v>15</v>
      </c>
      <c r="AI120" s="88"/>
      <c r="AJ120" s="83" t="s">
        <v>307</v>
      </c>
      <c r="AK120" s="84" t="s">
        <v>15</v>
      </c>
      <c r="AL120" s="88"/>
      <c r="AM120" s="83" t="s">
        <v>307</v>
      </c>
      <c r="AN120" s="84" t="s">
        <v>15</v>
      </c>
      <c r="AO120" s="87" t="s">
        <v>321</v>
      </c>
      <c r="AP120" s="83" t="s">
        <v>30</v>
      </c>
      <c r="AQ120" s="84" t="s">
        <v>15</v>
      </c>
      <c r="AR120" s="88"/>
      <c r="AS120" s="83" t="s">
        <v>307</v>
      </c>
      <c r="AT120" s="84" t="s">
        <v>15</v>
      </c>
      <c r="AU120" s="88"/>
      <c r="AV120" s="83" t="s">
        <v>36</v>
      </c>
      <c r="AW120" s="84" t="s">
        <v>15</v>
      </c>
      <c r="AX120" s="87"/>
      <c r="AY120" s="83" t="s">
        <v>30</v>
      </c>
      <c r="AZ120" s="84" t="s">
        <v>540</v>
      </c>
      <c r="BA120" s="87"/>
      <c r="BB120" s="83" t="s">
        <v>30</v>
      </c>
      <c r="BC120" s="84" t="s">
        <v>540</v>
      </c>
      <c r="BD120" s="87"/>
      <c r="BE120" s="83" t="s">
        <v>307</v>
      </c>
      <c r="BF120" s="84" t="s">
        <v>15</v>
      </c>
      <c r="BG120" s="88"/>
      <c r="BH120" s="83" t="s">
        <v>307</v>
      </c>
      <c r="BI120" s="84" t="s">
        <v>15</v>
      </c>
      <c r="BJ120" s="88" t="s">
        <v>321</v>
      </c>
      <c r="BK120" s="83" t="s">
        <v>30</v>
      </c>
      <c r="BL120" s="84" t="s">
        <v>15</v>
      </c>
      <c r="BM120" s="88"/>
      <c r="BN120" s="83" t="s">
        <v>307</v>
      </c>
      <c r="BO120" s="84" t="s">
        <v>15</v>
      </c>
      <c r="BP120" s="88" t="s">
        <v>321</v>
      </c>
      <c r="BQ120" s="83" t="s">
        <v>30</v>
      </c>
      <c r="BR120" s="84" t="s">
        <v>15</v>
      </c>
      <c r="BS120" s="88" t="s">
        <v>321</v>
      </c>
      <c r="BT120" s="83" t="s">
        <v>30</v>
      </c>
      <c r="BU120" s="84" t="s">
        <v>15</v>
      </c>
      <c r="BV120" s="88" t="s">
        <v>321</v>
      </c>
      <c r="BW120" s="83" t="s">
        <v>30</v>
      </c>
      <c r="BX120" s="84" t="s">
        <v>15</v>
      </c>
      <c r="BY120" s="88"/>
      <c r="BZ120" s="83" t="s">
        <v>30</v>
      </c>
      <c r="CA120" s="84" t="s">
        <v>15</v>
      </c>
      <c r="CB120" s="88"/>
      <c r="CC120" s="83" t="s">
        <v>30</v>
      </c>
      <c r="CD120" s="84" t="s">
        <v>15</v>
      </c>
      <c r="CE120" s="172"/>
      <c r="CF120" s="83" t="s">
        <v>30</v>
      </c>
      <c r="CG120" s="84" t="s">
        <v>540</v>
      </c>
      <c r="CH120" s="172"/>
      <c r="CI120" s="83" t="s">
        <v>30</v>
      </c>
      <c r="CJ120" s="84" t="s">
        <v>540</v>
      </c>
      <c r="CK120" s="172" t="s">
        <v>321</v>
      </c>
      <c r="CL120" s="83" t="s">
        <v>30</v>
      </c>
      <c r="CM120" s="84" t="s">
        <v>15</v>
      </c>
      <c r="CN120" s="172" t="s">
        <v>321</v>
      </c>
      <c r="CO120" s="83" t="s">
        <v>30</v>
      </c>
      <c r="CP120" s="84" t="s">
        <v>15</v>
      </c>
      <c r="CQ120" s="88"/>
      <c r="CR120" s="83" t="s">
        <v>30</v>
      </c>
      <c r="CS120" s="84" t="s">
        <v>15</v>
      </c>
    </row>
    <row r="121" spans="1:97" ht="12" customHeight="1" x14ac:dyDescent="0.2">
      <c r="A121" s="81" t="s">
        <v>304</v>
      </c>
      <c r="B121" s="87" t="s">
        <v>321</v>
      </c>
      <c r="C121" s="83" t="s">
        <v>30</v>
      </c>
      <c r="D121" s="84" t="s">
        <v>15</v>
      </c>
      <c r="E121" s="87" t="s">
        <v>321</v>
      </c>
      <c r="F121" s="83" t="s">
        <v>30</v>
      </c>
      <c r="G121" s="84" t="s">
        <v>15</v>
      </c>
      <c r="H121" s="87" t="s">
        <v>321</v>
      </c>
      <c r="I121" s="83" t="s">
        <v>30</v>
      </c>
      <c r="J121" s="84" t="s">
        <v>15</v>
      </c>
      <c r="K121" s="87" t="s">
        <v>321</v>
      </c>
      <c r="L121" s="83" t="s">
        <v>30</v>
      </c>
      <c r="M121" s="84" t="s">
        <v>15</v>
      </c>
      <c r="N121" s="88" t="s">
        <v>321</v>
      </c>
      <c r="O121" s="83" t="s">
        <v>36</v>
      </c>
      <c r="P121" s="84" t="s">
        <v>15</v>
      </c>
      <c r="Q121" s="88"/>
      <c r="R121" s="83" t="s">
        <v>307</v>
      </c>
      <c r="S121" s="84" t="s">
        <v>15</v>
      </c>
      <c r="T121" s="88"/>
      <c r="U121" s="83" t="s">
        <v>307</v>
      </c>
      <c r="V121" s="84" t="s">
        <v>15</v>
      </c>
      <c r="W121" s="88"/>
      <c r="X121" s="83" t="s">
        <v>307</v>
      </c>
      <c r="Y121" s="84" t="s">
        <v>15</v>
      </c>
      <c r="Z121" s="88"/>
      <c r="AA121" s="83" t="s">
        <v>307</v>
      </c>
      <c r="AB121" s="84" t="s">
        <v>15</v>
      </c>
      <c r="AC121" s="88"/>
      <c r="AD121" s="83" t="s">
        <v>307</v>
      </c>
      <c r="AE121" s="84" t="s">
        <v>15</v>
      </c>
      <c r="AF121" s="88"/>
      <c r="AG121" s="83" t="s">
        <v>307</v>
      </c>
      <c r="AH121" s="84" t="s">
        <v>15</v>
      </c>
      <c r="AI121" s="88"/>
      <c r="AJ121" s="83" t="s">
        <v>307</v>
      </c>
      <c r="AK121" s="84" t="s">
        <v>15</v>
      </c>
      <c r="AL121" s="88"/>
      <c r="AM121" s="83" t="s">
        <v>307</v>
      </c>
      <c r="AN121" s="84" t="s">
        <v>15</v>
      </c>
      <c r="AO121" s="87" t="s">
        <v>321</v>
      </c>
      <c r="AP121" s="83" t="s">
        <v>30</v>
      </c>
      <c r="AQ121" s="84" t="s">
        <v>15</v>
      </c>
      <c r="AR121" s="88"/>
      <c r="AS121" s="83" t="s">
        <v>307</v>
      </c>
      <c r="AT121" s="84" t="s">
        <v>15</v>
      </c>
      <c r="AU121" s="88"/>
      <c r="AV121" s="83" t="s">
        <v>36</v>
      </c>
      <c r="AW121" s="84" t="s">
        <v>15</v>
      </c>
      <c r="AX121" s="87"/>
      <c r="AY121" s="83" t="s">
        <v>30</v>
      </c>
      <c r="AZ121" s="84" t="s">
        <v>540</v>
      </c>
      <c r="BA121" s="87"/>
      <c r="BB121" s="83" t="s">
        <v>30</v>
      </c>
      <c r="BC121" s="84" t="s">
        <v>540</v>
      </c>
      <c r="BD121" s="87"/>
      <c r="BE121" s="83" t="s">
        <v>307</v>
      </c>
      <c r="BF121" s="84" t="s">
        <v>15</v>
      </c>
      <c r="BG121" s="88"/>
      <c r="BH121" s="83" t="s">
        <v>307</v>
      </c>
      <c r="BI121" s="84" t="s">
        <v>15</v>
      </c>
      <c r="BJ121" s="88" t="s">
        <v>321</v>
      </c>
      <c r="BK121" s="83" t="s">
        <v>30</v>
      </c>
      <c r="BL121" s="84" t="s">
        <v>15</v>
      </c>
      <c r="BM121" s="88"/>
      <c r="BN121" s="83" t="s">
        <v>307</v>
      </c>
      <c r="BO121" s="84" t="s">
        <v>15</v>
      </c>
      <c r="BP121" s="88" t="s">
        <v>321</v>
      </c>
      <c r="BQ121" s="83" t="s">
        <v>30</v>
      </c>
      <c r="BR121" s="84" t="s">
        <v>15</v>
      </c>
      <c r="BS121" s="88" t="s">
        <v>321</v>
      </c>
      <c r="BT121" s="83" t="s">
        <v>30</v>
      </c>
      <c r="BU121" s="84" t="s">
        <v>15</v>
      </c>
      <c r="BV121" s="88" t="s">
        <v>321</v>
      </c>
      <c r="BW121" s="83" t="s">
        <v>30</v>
      </c>
      <c r="BX121" s="84" t="s">
        <v>15</v>
      </c>
      <c r="BY121" s="88"/>
      <c r="BZ121" s="83" t="s">
        <v>30</v>
      </c>
      <c r="CA121" s="84" t="s">
        <v>15</v>
      </c>
      <c r="CB121" s="88"/>
      <c r="CC121" s="83" t="s">
        <v>30</v>
      </c>
      <c r="CD121" s="84" t="s">
        <v>15</v>
      </c>
      <c r="CE121" s="172"/>
      <c r="CF121" s="83" t="s">
        <v>30</v>
      </c>
      <c r="CG121" s="84" t="s">
        <v>540</v>
      </c>
      <c r="CH121" s="172"/>
      <c r="CI121" s="83" t="s">
        <v>30</v>
      </c>
      <c r="CJ121" s="84" t="s">
        <v>540</v>
      </c>
      <c r="CK121" s="172" t="s">
        <v>321</v>
      </c>
      <c r="CL121" s="83" t="s">
        <v>30</v>
      </c>
      <c r="CM121" s="84" t="s">
        <v>15</v>
      </c>
      <c r="CN121" s="172" t="s">
        <v>321</v>
      </c>
      <c r="CO121" s="83" t="s">
        <v>30</v>
      </c>
      <c r="CP121" s="84" t="s">
        <v>15</v>
      </c>
      <c r="CQ121" s="88"/>
      <c r="CR121" s="83" t="s">
        <v>30</v>
      </c>
      <c r="CS121" s="84" t="s">
        <v>15</v>
      </c>
    </row>
    <row r="122" spans="1:97" ht="12" customHeight="1" x14ac:dyDescent="0.2">
      <c r="A122" s="81" t="s">
        <v>317</v>
      </c>
      <c r="B122" s="87" t="s">
        <v>321</v>
      </c>
      <c r="C122" s="83" t="s">
        <v>30</v>
      </c>
      <c r="D122" s="84" t="s">
        <v>15</v>
      </c>
      <c r="E122" s="87" t="s">
        <v>321</v>
      </c>
      <c r="F122" s="83" t="s">
        <v>30</v>
      </c>
      <c r="G122" s="84" t="s">
        <v>15</v>
      </c>
      <c r="H122" s="87" t="s">
        <v>321</v>
      </c>
      <c r="I122" s="83" t="s">
        <v>30</v>
      </c>
      <c r="J122" s="84" t="s">
        <v>15</v>
      </c>
      <c r="K122" s="87" t="s">
        <v>321</v>
      </c>
      <c r="L122" s="83" t="s">
        <v>30</v>
      </c>
      <c r="M122" s="84" t="s">
        <v>15</v>
      </c>
      <c r="N122" s="88" t="s">
        <v>321</v>
      </c>
      <c r="O122" s="83" t="s">
        <v>36</v>
      </c>
      <c r="P122" s="84" t="s">
        <v>15</v>
      </c>
      <c r="Q122" s="88"/>
      <c r="R122" s="83" t="s">
        <v>307</v>
      </c>
      <c r="S122" s="84" t="s">
        <v>15</v>
      </c>
      <c r="T122" s="88"/>
      <c r="U122" s="83" t="s">
        <v>307</v>
      </c>
      <c r="V122" s="84" t="s">
        <v>15</v>
      </c>
      <c r="W122" s="88"/>
      <c r="X122" s="83" t="s">
        <v>307</v>
      </c>
      <c r="Y122" s="84" t="s">
        <v>15</v>
      </c>
      <c r="Z122" s="88"/>
      <c r="AA122" s="83" t="s">
        <v>307</v>
      </c>
      <c r="AB122" s="84" t="s">
        <v>15</v>
      </c>
      <c r="AC122" s="88"/>
      <c r="AD122" s="83" t="s">
        <v>307</v>
      </c>
      <c r="AE122" s="84" t="s">
        <v>15</v>
      </c>
      <c r="AF122" s="88"/>
      <c r="AG122" s="83" t="s">
        <v>307</v>
      </c>
      <c r="AH122" s="84" t="s">
        <v>15</v>
      </c>
      <c r="AI122" s="88"/>
      <c r="AJ122" s="83" t="s">
        <v>307</v>
      </c>
      <c r="AK122" s="84" t="s">
        <v>15</v>
      </c>
      <c r="AL122" s="88"/>
      <c r="AM122" s="83" t="s">
        <v>307</v>
      </c>
      <c r="AN122" s="84" t="s">
        <v>15</v>
      </c>
      <c r="AO122" s="87" t="s">
        <v>321</v>
      </c>
      <c r="AP122" s="83" t="s">
        <v>30</v>
      </c>
      <c r="AQ122" s="84" t="s">
        <v>15</v>
      </c>
      <c r="AR122" s="88"/>
      <c r="AS122" s="83" t="s">
        <v>307</v>
      </c>
      <c r="AT122" s="84" t="s">
        <v>15</v>
      </c>
      <c r="AU122" s="88"/>
      <c r="AV122" s="83" t="s">
        <v>36</v>
      </c>
      <c r="AW122" s="84" t="s">
        <v>15</v>
      </c>
      <c r="AX122" s="87"/>
      <c r="AY122" s="83" t="s">
        <v>30</v>
      </c>
      <c r="AZ122" s="84" t="s">
        <v>540</v>
      </c>
      <c r="BA122" s="87"/>
      <c r="BB122" s="83" t="s">
        <v>30</v>
      </c>
      <c r="BC122" s="84" t="s">
        <v>540</v>
      </c>
      <c r="BD122" s="87"/>
      <c r="BE122" s="83" t="s">
        <v>307</v>
      </c>
      <c r="BF122" s="84" t="s">
        <v>15</v>
      </c>
      <c r="BG122" s="88"/>
      <c r="BH122" s="83" t="s">
        <v>307</v>
      </c>
      <c r="BI122" s="84" t="s">
        <v>15</v>
      </c>
      <c r="BJ122" s="88" t="s">
        <v>321</v>
      </c>
      <c r="BK122" s="83" t="s">
        <v>30</v>
      </c>
      <c r="BL122" s="84" t="s">
        <v>15</v>
      </c>
      <c r="BM122" s="88"/>
      <c r="BN122" s="83" t="s">
        <v>307</v>
      </c>
      <c r="BO122" s="84" t="s">
        <v>15</v>
      </c>
      <c r="BP122" s="88" t="s">
        <v>321</v>
      </c>
      <c r="BQ122" s="83" t="s">
        <v>30</v>
      </c>
      <c r="BR122" s="84" t="s">
        <v>15</v>
      </c>
      <c r="BS122" s="88" t="s">
        <v>321</v>
      </c>
      <c r="BT122" s="83" t="s">
        <v>30</v>
      </c>
      <c r="BU122" s="84" t="s">
        <v>15</v>
      </c>
      <c r="BV122" s="88" t="s">
        <v>321</v>
      </c>
      <c r="BW122" s="83" t="s">
        <v>30</v>
      </c>
      <c r="BX122" s="84" t="s">
        <v>15</v>
      </c>
      <c r="BY122" s="88"/>
      <c r="BZ122" s="83" t="s">
        <v>30</v>
      </c>
      <c r="CA122" s="84" t="s">
        <v>15</v>
      </c>
      <c r="CB122" s="88"/>
      <c r="CC122" s="83" t="s">
        <v>30</v>
      </c>
      <c r="CD122" s="84" t="s">
        <v>15</v>
      </c>
      <c r="CE122" s="172"/>
      <c r="CF122" s="83" t="s">
        <v>30</v>
      </c>
      <c r="CG122" s="84" t="s">
        <v>540</v>
      </c>
      <c r="CH122" s="172"/>
      <c r="CI122" s="83" t="s">
        <v>30</v>
      </c>
      <c r="CJ122" s="84" t="s">
        <v>540</v>
      </c>
      <c r="CK122" s="172" t="s">
        <v>321</v>
      </c>
      <c r="CL122" s="83" t="s">
        <v>30</v>
      </c>
      <c r="CM122" s="84" t="s">
        <v>15</v>
      </c>
      <c r="CN122" s="172" t="s">
        <v>321</v>
      </c>
      <c r="CO122" s="83" t="s">
        <v>30</v>
      </c>
      <c r="CP122" s="84" t="s">
        <v>15</v>
      </c>
      <c r="CQ122" s="88"/>
      <c r="CR122" s="83" t="s">
        <v>30</v>
      </c>
      <c r="CS122" s="84" t="s">
        <v>15</v>
      </c>
    </row>
    <row r="123" spans="1:97" ht="12" customHeight="1" x14ac:dyDescent="0.2">
      <c r="A123" s="81" t="s">
        <v>318</v>
      </c>
      <c r="B123" s="87" t="s">
        <v>321</v>
      </c>
      <c r="C123" s="83" t="s">
        <v>30</v>
      </c>
      <c r="D123" s="84" t="s">
        <v>15</v>
      </c>
      <c r="E123" s="87" t="s">
        <v>321</v>
      </c>
      <c r="F123" s="83" t="s">
        <v>30</v>
      </c>
      <c r="G123" s="84" t="s">
        <v>15</v>
      </c>
      <c r="H123" s="87" t="s">
        <v>321</v>
      </c>
      <c r="I123" s="83" t="s">
        <v>30</v>
      </c>
      <c r="J123" s="84" t="s">
        <v>15</v>
      </c>
      <c r="K123" s="87" t="s">
        <v>321</v>
      </c>
      <c r="L123" s="83" t="s">
        <v>30</v>
      </c>
      <c r="M123" s="84" t="s">
        <v>15</v>
      </c>
      <c r="N123" s="88" t="s">
        <v>321</v>
      </c>
      <c r="O123" s="83" t="s">
        <v>36</v>
      </c>
      <c r="P123" s="84" t="s">
        <v>15</v>
      </c>
      <c r="Q123" s="88"/>
      <c r="R123" s="83" t="s">
        <v>307</v>
      </c>
      <c r="S123" s="84" t="s">
        <v>15</v>
      </c>
      <c r="T123" s="88"/>
      <c r="U123" s="83" t="s">
        <v>307</v>
      </c>
      <c r="V123" s="84" t="s">
        <v>15</v>
      </c>
      <c r="W123" s="88"/>
      <c r="X123" s="83" t="s">
        <v>307</v>
      </c>
      <c r="Y123" s="84" t="s">
        <v>15</v>
      </c>
      <c r="Z123" s="88"/>
      <c r="AA123" s="83" t="s">
        <v>307</v>
      </c>
      <c r="AB123" s="84" t="s">
        <v>15</v>
      </c>
      <c r="AC123" s="88"/>
      <c r="AD123" s="83" t="s">
        <v>307</v>
      </c>
      <c r="AE123" s="84" t="s">
        <v>15</v>
      </c>
      <c r="AF123" s="88"/>
      <c r="AG123" s="83" t="s">
        <v>307</v>
      </c>
      <c r="AH123" s="84" t="s">
        <v>15</v>
      </c>
      <c r="AI123" s="88"/>
      <c r="AJ123" s="83" t="s">
        <v>307</v>
      </c>
      <c r="AK123" s="84" t="s">
        <v>15</v>
      </c>
      <c r="AL123" s="88"/>
      <c r="AM123" s="83" t="s">
        <v>307</v>
      </c>
      <c r="AN123" s="84" t="s">
        <v>15</v>
      </c>
      <c r="AO123" s="87" t="s">
        <v>321</v>
      </c>
      <c r="AP123" s="83" t="s">
        <v>30</v>
      </c>
      <c r="AQ123" s="84" t="s">
        <v>15</v>
      </c>
      <c r="AR123" s="88"/>
      <c r="AS123" s="83" t="s">
        <v>307</v>
      </c>
      <c r="AT123" s="84" t="s">
        <v>15</v>
      </c>
      <c r="AU123" s="88"/>
      <c r="AV123" s="83" t="s">
        <v>36</v>
      </c>
      <c r="AW123" s="84" t="s">
        <v>15</v>
      </c>
      <c r="AX123" s="87"/>
      <c r="AY123" s="83" t="s">
        <v>30</v>
      </c>
      <c r="AZ123" s="84" t="s">
        <v>540</v>
      </c>
      <c r="BA123" s="87"/>
      <c r="BB123" s="83" t="s">
        <v>30</v>
      </c>
      <c r="BC123" s="84" t="s">
        <v>540</v>
      </c>
      <c r="BD123" s="87"/>
      <c r="BE123" s="83" t="s">
        <v>307</v>
      </c>
      <c r="BF123" s="84" t="s">
        <v>15</v>
      </c>
      <c r="BG123" s="88"/>
      <c r="BH123" s="83" t="s">
        <v>307</v>
      </c>
      <c r="BI123" s="84" t="s">
        <v>15</v>
      </c>
      <c r="BJ123" s="88" t="s">
        <v>321</v>
      </c>
      <c r="BK123" s="83" t="s">
        <v>30</v>
      </c>
      <c r="BL123" s="84" t="s">
        <v>15</v>
      </c>
      <c r="BM123" s="88"/>
      <c r="BN123" s="83" t="s">
        <v>307</v>
      </c>
      <c r="BO123" s="84" t="s">
        <v>15</v>
      </c>
      <c r="BP123" s="88" t="s">
        <v>321</v>
      </c>
      <c r="BQ123" s="83" t="s">
        <v>30</v>
      </c>
      <c r="BR123" s="84" t="s">
        <v>15</v>
      </c>
      <c r="BS123" s="88" t="s">
        <v>321</v>
      </c>
      <c r="BT123" s="83" t="s">
        <v>30</v>
      </c>
      <c r="BU123" s="84" t="s">
        <v>15</v>
      </c>
      <c r="BV123" s="88" t="s">
        <v>321</v>
      </c>
      <c r="BW123" s="83" t="s">
        <v>30</v>
      </c>
      <c r="BX123" s="84" t="s">
        <v>15</v>
      </c>
      <c r="BY123" s="88"/>
      <c r="BZ123" s="83" t="s">
        <v>30</v>
      </c>
      <c r="CA123" s="84" t="s">
        <v>15</v>
      </c>
      <c r="CB123" s="88"/>
      <c r="CC123" s="83" t="s">
        <v>30</v>
      </c>
      <c r="CD123" s="84" t="s">
        <v>15</v>
      </c>
      <c r="CE123" s="172"/>
      <c r="CF123" s="83" t="s">
        <v>30</v>
      </c>
      <c r="CG123" s="84" t="s">
        <v>540</v>
      </c>
      <c r="CH123" s="172"/>
      <c r="CI123" s="83" t="s">
        <v>30</v>
      </c>
      <c r="CJ123" s="84" t="s">
        <v>540</v>
      </c>
      <c r="CK123" s="172" t="s">
        <v>321</v>
      </c>
      <c r="CL123" s="83" t="s">
        <v>30</v>
      </c>
      <c r="CM123" s="84" t="s">
        <v>15</v>
      </c>
      <c r="CN123" s="172" t="s">
        <v>321</v>
      </c>
      <c r="CO123" s="83" t="s">
        <v>30</v>
      </c>
      <c r="CP123" s="84" t="s">
        <v>15</v>
      </c>
      <c r="CQ123" s="88"/>
      <c r="CR123" s="83" t="s">
        <v>30</v>
      </c>
      <c r="CS123" s="84" t="s">
        <v>15</v>
      </c>
    </row>
    <row r="124" spans="1:97" ht="12" customHeight="1" x14ac:dyDescent="0.2">
      <c r="A124" s="81" t="s">
        <v>319</v>
      </c>
      <c r="B124" s="87" t="s">
        <v>321</v>
      </c>
      <c r="C124" s="83" t="s">
        <v>30</v>
      </c>
      <c r="D124" s="84" t="s">
        <v>15</v>
      </c>
      <c r="E124" s="87" t="s">
        <v>321</v>
      </c>
      <c r="F124" s="83" t="s">
        <v>30</v>
      </c>
      <c r="G124" s="84" t="s">
        <v>15</v>
      </c>
      <c r="H124" s="87" t="s">
        <v>321</v>
      </c>
      <c r="I124" s="83" t="s">
        <v>30</v>
      </c>
      <c r="J124" s="84" t="s">
        <v>15</v>
      </c>
      <c r="K124" s="87" t="s">
        <v>321</v>
      </c>
      <c r="L124" s="83" t="s">
        <v>30</v>
      </c>
      <c r="M124" s="84" t="s">
        <v>15</v>
      </c>
      <c r="N124" s="88" t="s">
        <v>321</v>
      </c>
      <c r="O124" s="83" t="s">
        <v>36</v>
      </c>
      <c r="P124" s="84" t="s">
        <v>15</v>
      </c>
      <c r="Q124" s="88"/>
      <c r="R124" s="83" t="s">
        <v>307</v>
      </c>
      <c r="S124" s="84" t="s">
        <v>15</v>
      </c>
      <c r="T124" s="88"/>
      <c r="U124" s="83" t="s">
        <v>307</v>
      </c>
      <c r="V124" s="84" t="s">
        <v>15</v>
      </c>
      <c r="W124" s="88"/>
      <c r="X124" s="83" t="s">
        <v>307</v>
      </c>
      <c r="Y124" s="84" t="s">
        <v>15</v>
      </c>
      <c r="Z124" s="88"/>
      <c r="AA124" s="83" t="s">
        <v>307</v>
      </c>
      <c r="AB124" s="84" t="s">
        <v>15</v>
      </c>
      <c r="AC124" s="88"/>
      <c r="AD124" s="83" t="s">
        <v>307</v>
      </c>
      <c r="AE124" s="84" t="s">
        <v>15</v>
      </c>
      <c r="AF124" s="88"/>
      <c r="AG124" s="83" t="s">
        <v>307</v>
      </c>
      <c r="AH124" s="84" t="s">
        <v>15</v>
      </c>
      <c r="AI124" s="88"/>
      <c r="AJ124" s="83" t="s">
        <v>307</v>
      </c>
      <c r="AK124" s="84" t="s">
        <v>15</v>
      </c>
      <c r="AL124" s="88"/>
      <c r="AM124" s="83" t="s">
        <v>307</v>
      </c>
      <c r="AN124" s="84" t="s">
        <v>15</v>
      </c>
      <c r="AO124" s="87" t="s">
        <v>321</v>
      </c>
      <c r="AP124" s="83" t="s">
        <v>30</v>
      </c>
      <c r="AQ124" s="84" t="s">
        <v>15</v>
      </c>
      <c r="AR124" s="88"/>
      <c r="AS124" s="83" t="s">
        <v>307</v>
      </c>
      <c r="AT124" s="84" t="s">
        <v>15</v>
      </c>
      <c r="AU124" s="88"/>
      <c r="AV124" s="83" t="s">
        <v>36</v>
      </c>
      <c r="AW124" s="84" t="s">
        <v>15</v>
      </c>
      <c r="AX124" s="87"/>
      <c r="AY124" s="83" t="s">
        <v>30</v>
      </c>
      <c r="AZ124" s="84" t="s">
        <v>540</v>
      </c>
      <c r="BA124" s="87"/>
      <c r="BB124" s="83" t="s">
        <v>30</v>
      </c>
      <c r="BC124" s="84" t="s">
        <v>540</v>
      </c>
      <c r="BD124" s="87"/>
      <c r="BE124" s="83" t="s">
        <v>307</v>
      </c>
      <c r="BF124" s="84" t="s">
        <v>15</v>
      </c>
      <c r="BG124" s="88"/>
      <c r="BH124" s="83" t="s">
        <v>307</v>
      </c>
      <c r="BI124" s="84" t="s">
        <v>15</v>
      </c>
      <c r="BJ124" s="88" t="s">
        <v>321</v>
      </c>
      <c r="BK124" s="83" t="s">
        <v>30</v>
      </c>
      <c r="BL124" s="84" t="s">
        <v>15</v>
      </c>
      <c r="BM124" s="88"/>
      <c r="BN124" s="83" t="s">
        <v>307</v>
      </c>
      <c r="BO124" s="84" t="s">
        <v>15</v>
      </c>
      <c r="BP124" s="88" t="s">
        <v>321</v>
      </c>
      <c r="BQ124" s="83" t="s">
        <v>30</v>
      </c>
      <c r="BR124" s="84" t="s">
        <v>15</v>
      </c>
      <c r="BS124" s="88" t="s">
        <v>321</v>
      </c>
      <c r="BT124" s="83" t="s">
        <v>30</v>
      </c>
      <c r="BU124" s="84" t="s">
        <v>15</v>
      </c>
      <c r="BV124" s="88" t="s">
        <v>321</v>
      </c>
      <c r="BW124" s="83" t="s">
        <v>30</v>
      </c>
      <c r="BX124" s="84" t="s">
        <v>15</v>
      </c>
      <c r="BY124" s="88"/>
      <c r="BZ124" s="83" t="s">
        <v>30</v>
      </c>
      <c r="CA124" s="84" t="s">
        <v>15</v>
      </c>
      <c r="CB124" s="88"/>
      <c r="CC124" s="83" t="s">
        <v>30</v>
      </c>
      <c r="CD124" s="84" t="s">
        <v>15</v>
      </c>
      <c r="CE124" s="172"/>
      <c r="CF124" s="83" t="s">
        <v>30</v>
      </c>
      <c r="CG124" s="84" t="s">
        <v>540</v>
      </c>
      <c r="CH124" s="172"/>
      <c r="CI124" s="83" t="s">
        <v>30</v>
      </c>
      <c r="CJ124" s="84" t="s">
        <v>540</v>
      </c>
      <c r="CK124" s="172" t="s">
        <v>321</v>
      </c>
      <c r="CL124" s="83" t="s">
        <v>30</v>
      </c>
      <c r="CM124" s="84" t="s">
        <v>15</v>
      </c>
      <c r="CN124" s="172" t="s">
        <v>321</v>
      </c>
      <c r="CO124" s="83" t="s">
        <v>30</v>
      </c>
      <c r="CP124" s="84" t="s">
        <v>15</v>
      </c>
      <c r="CQ124" s="88"/>
      <c r="CR124" s="83" t="s">
        <v>30</v>
      </c>
      <c r="CS124" s="84" t="s">
        <v>15</v>
      </c>
    </row>
    <row r="125" spans="1:97" ht="12" customHeight="1" x14ac:dyDescent="0.2">
      <c r="A125" s="81" t="s">
        <v>320</v>
      </c>
      <c r="B125" s="87" t="s">
        <v>321</v>
      </c>
      <c r="C125" s="83" t="s">
        <v>30</v>
      </c>
      <c r="D125" s="84" t="s">
        <v>15</v>
      </c>
      <c r="E125" s="87" t="s">
        <v>321</v>
      </c>
      <c r="F125" s="83" t="s">
        <v>30</v>
      </c>
      <c r="G125" s="84" t="s">
        <v>15</v>
      </c>
      <c r="H125" s="87" t="s">
        <v>321</v>
      </c>
      <c r="I125" s="83" t="s">
        <v>30</v>
      </c>
      <c r="J125" s="84" t="s">
        <v>15</v>
      </c>
      <c r="K125" s="87" t="s">
        <v>321</v>
      </c>
      <c r="L125" s="83" t="s">
        <v>30</v>
      </c>
      <c r="M125" s="84" t="s">
        <v>15</v>
      </c>
      <c r="N125" s="88" t="s">
        <v>321</v>
      </c>
      <c r="O125" s="83" t="s">
        <v>36</v>
      </c>
      <c r="P125" s="84" t="s">
        <v>15</v>
      </c>
      <c r="Q125" s="88"/>
      <c r="R125" s="83" t="s">
        <v>307</v>
      </c>
      <c r="S125" s="84" t="s">
        <v>15</v>
      </c>
      <c r="T125" s="88"/>
      <c r="U125" s="83" t="s">
        <v>307</v>
      </c>
      <c r="V125" s="84" t="s">
        <v>15</v>
      </c>
      <c r="W125" s="88"/>
      <c r="X125" s="83" t="s">
        <v>307</v>
      </c>
      <c r="Y125" s="84" t="s">
        <v>15</v>
      </c>
      <c r="Z125" s="88"/>
      <c r="AA125" s="83" t="s">
        <v>307</v>
      </c>
      <c r="AB125" s="84" t="s">
        <v>15</v>
      </c>
      <c r="AC125" s="88"/>
      <c r="AD125" s="83" t="s">
        <v>307</v>
      </c>
      <c r="AE125" s="84" t="s">
        <v>15</v>
      </c>
      <c r="AF125" s="88"/>
      <c r="AG125" s="83" t="s">
        <v>307</v>
      </c>
      <c r="AH125" s="84" t="s">
        <v>15</v>
      </c>
      <c r="AI125" s="88"/>
      <c r="AJ125" s="83" t="s">
        <v>307</v>
      </c>
      <c r="AK125" s="84" t="s">
        <v>15</v>
      </c>
      <c r="AL125" s="88"/>
      <c r="AM125" s="83" t="s">
        <v>307</v>
      </c>
      <c r="AN125" s="84" t="s">
        <v>15</v>
      </c>
      <c r="AO125" s="87" t="s">
        <v>321</v>
      </c>
      <c r="AP125" s="83" t="s">
        <v>30</v>
      </c>
      <c r="AQ125" s="84" t="s">
        <v>15</v>
      </c>
      <c r="AR125" s="88"/>
      <c r="AS125" s="83" t="s">
        <v>307</v>
      </c>
      <c r="AT125" s="84" t="s">
        <v>15</v>
      </c>
      <c r="AU125" s="88"/>
      <c r="AV125" s="83" t="s">
        <v>36</v>
      </c>
      <c r="AW125" s="84" t="s">
        <v>15</v>
      </c>
      <c r="AX125" s="87"/>
      <c r="AY125" s="83" t="s">
        <v>30</v>
      </c>
      <c r="AZ125" s="84" t="s">
        <v>540</v>
      </c>
      <c r="BA125" s="87"/>
      <c r="BB125" s="83" t="s">
        <v>30</v>
      </c>
      <c r="BC125" s="84" t="s">
        <v>540</v>
      </c>
      <c r="BD125" s="87"/>
      <c r="BE125" s="83" t="s">
        <v>307</v>
      </c>
      <c r="BF125" s="84" t="s">
        <v>15</v>
      </c>
      <c r="BG125" s="88"/>
      <c r="BH125" s="83" t="s">
        <v>307</v>
      </c>
      <c r="BI125" s="84" t="s">
        <v>15</v>
      </c>
      <c r="BJ125" s="88" t="s">
        <v>321</v>
      </c>
      <c r="BK125" s="83" t="s">
        <v>30</v>
      </c>
      <c r="BL125" s="84" t="s">
        <v>15</v>
      </c>
      <c r="BM125" s="88"/>
      <c r="BN125" s="83" t="s">
        <v>307</v>
      </c>
      <c r="BO125" s="84" t="s">
        <v>15</v>
      </c>
      <c r="BP125" s="88" t="s">
        <v>321</v>
      </c>
      <c r="BQ125" s="83" t="s">
        <v>30</v>
      </c>
      <c r="BR125" s="84" t="s">
        <v>15</v>
      </c>
      <c r="BS125" s="88" t="s">
        <v>321</v>
      </c>
      <c r="BT125" s="83" t="s">
        <v>30</v>
      </c>
      <c r="BU125" s="84" t="s">
        <v>15</v>
      </c>
      <c r="BV125" s="88" t="s">
        <v>321</v>
      </c>
      <c r="BW125" s="83" t="s">
        <v>30</v>
      </c>
      <c r="BX125" s="84" t="s">
        <v>15</v>
      </c>
      <c r="BY125" s="88"/>
      <c r="BZ125" s="83" t="s">
        <v>30</v>
      </c>
      <c r="CA125" s="84" t="s">
        <v>15</v>
      </c>
      <c r="CB125" s="88"/>
      <c r="CC125" s="83" t="s">
        <v>30</v>
      </c>
      <c r="CD125" s="84" t="s">
        <v>15</v>
      </c>
      <c r="CE125" s="172"/>
      <c r="CF125" s="83" t="s">
        <v>30</v>
      </c>
      <c r="CG125" s="84" t="s">
        <v>540</v>
      </c>
      <c r="CH125" s="172"/>
      <c r="CI125" s="83" t="s">
        <v>30</v>
      </c>
      <c r="CJ125" s="84" t="s">
        <v>540</v>
      </c>
      <c r="CK125" s="172" t="s">
        <v>321</v>
      </c>
      <c r="CL125" s="83" t="s">
        <v>30</v>
      </c>
      <c r="CM125" s="84" t="s">
        <v>15</v>
      </c>
      <c r="CN125" s="172" t="s">
        <v>321</v>
      </c>
      <c r="CO125" s="83" t="s">
        <v>30</v>
      </c>
      <c r="CP125" s="84" t="s">
        <v>15</v>
      </c>
      <c r="CQ125" s="88"/>
      <c r="CR125" s="83" t="s">
        <v>30</v>
      </c>
      <c r="CS125" s="84" t="s">
        <v>15</v>
      </c>
    </row>
    <row r="126" spans="1:97" ht="12" customHeight="1" x14ac:dyDescent="0.2">
      <c r="A126" s="81" t="s">
        <v>410</v>
      </c>
      <c r="B126" s="87" t="s">
        <v>321</v>
      </c>
      <c r="C126" s="83" t="s">
        <v>30</v>
      </c>
      <c r="D126" s="84" t="s">
        <v>15</v>
      </c>
      <c r="E126" s="87" t="s">
        <v>321</v>
      </c>
      <c r="F126" s="83" t="s">
        <v>30</v>
      </c>
      <c r="G126" s="84" t="s">
        <v>15</v>
      </c>
      <c r="H126" s="87" t="s">
        <v>321</v>
      </c>
      <c r="I126" s="83" t="s">
        <v>30</v>
      </c>
      <c r="J126" s="84" t="s">
        <v>15</v>
      </c>
      <c r="K126" s="87" t="s">
        <v>321</v>
      </c>
      <c r="L126" s="83" t="s">
        <v>30</v>
      </c>
      <c r="M126" s="84" t="s">
        <v>15</v>
      </c>
      <c r="N126" s="88" t="s">
        <v>321</v>
      </c>
      <c r="O126" s="83" t="s">
        <v>36</v>
      </c>
      <c r="P126" s="84" t="s">
        <v>15</v>
      </c>
      <c r="Q126" s="88"/>
      <c r="R126" s="83" t="s">
        <v>307</v>
      </c>
      <c r="S126" s="84" t="s">
        <v>15</v>
      </c>
      <c r="T126" s="88"/>
      <c r="U126" s="83" t="s">
        <v>307</v>
      </c>
      <c r="V126" s="84" t="s">
        <v>15</v>
      </c>
      <c r="W126" s="88"/>
      <c r="X126" s="83" t="s">
        <v>307</v>
      </c>
      <c r="Y126" s="84" t="s">
        <v>15</v>
      </c>
      <c r="Z126" s="88"/>
      <c r="AA126" s="83" t="s">
        <v>307</v>
      </c>
      <c r="AB126" s="84" t="s">
        <v>15</v>
      </c>
      <c r="AC126" s="88"/>
      <c r="AD126" s="83" t="s">
        <v>307</v>
      </c>
      <c r="AE126" s="84" t="s">
        <v>15</v>
      </c>
      <c r="AF126" s="88"/>
      <c r="AG126" s="83" t="s">
        <v>307</v>
      </c>
      <c r="AH126" s="84" t="s">
        <v>15</v>
      </c>
      <c r="AI126" s="88"/>
      <c r="AJ126" s="83" t="s">
        <v>307</v>
      </c>
      <c r="AK126" s="84" t="s">
        <v>15</v>
      </c>
      <c r="AL126" s="88"/>
      <c r="AM126" s="83" t="s">
        <v>307</v>
      </c>
      <c r="AN126" s="84" t="s">
        <v>15</v>
      </c>
      <c r="AO126" s="87" t="s">
        <v>321</v>
      </c>
      <c r="AP126" s="83" t="s">
        <v>30</v>
      </c>
      <c r="AQ126" s="84" t="s">
        <v>15</v>
      </c>
      <c r="AR126" s="88"/>
      <c r="AS126" s="83" t="s">
        <v>307</v>
      </c>
      <c r="AT126" s="84" t="s">
        <v>15</v>
      </c>
      <c r="AU126" s="88"/>
      <c r="AV126" s="83" t="s">
        <v>36</v>
      </c>
      <c r="AW126" s="84" t="s">
        <v>15</v>
      </c>
      <c r="AX126" s="87"/>
      <c r="AY126" s="83" t="s">
        <v>30</v>
      </c>
      <c r="AZ126" s="84" t="s">
        <v>540</v>
      </c>
      <c r="BA126" s="87"/>
      <c r="BB126" s="83" t="s">
        <v>30</v>
      </c>
      <c r="BC126" s="84" t="s">
        <v>540</v>
      </c>
      <c r="BD126" s="87"/>
      <c r="BE126" s="83" t="s">
        <v>307</v>
      </c>
      <c r="BF126" s="84" t="s">
        <v>15</v>
      </c>
      <c r="BG126" s="88"/>
      <c r="BH126" s="83" t="s">
        <v>307</v>
      </c>
      <c r="BI126" s="84" t="s">
        <v>15</v>
      </c>
      <c r="BJ126" s="88" t="s">
        <v>321</v>
      </c>
      <c r="BK126" s="83" t="s">
        <v>30</v>
      </c>
      <c r="BL126" s="84" t="s">
        <v>15</v>
      </c>
      <c r="BM126" s="88"/>
      <c r="BN126" s="83" t="s">
        <v>307</v>
      </c>
      <c r="BO126" s="84" t="s">
        <v>15</v>
      </c>
      <c r="BP126" s="88" t="s">
        <v>321</v>
      </c>
      <c r="BQ126" s="83" t="s">
        <v>30</v>
      </c>
      <c r="BR126" s="84" t="s">
        <v>15</v>
      </c>
      <c r="BS126" s="88" t="s">
        <v>321</v>
      </c>
      <c r="BT126" s="83" t="s">
        <v>30</v>
      </c>
      <c r="BU126" s="84" t="s">
        <v>15</v>
      </c>
      <c r="BV126" s="88" t="s">
        <v>321</v>
      </c>
      <c r="BW126" s="83" t="s">
        <v>30</v>
      </c>
      <c r="BX126" s="84" t="s">
        <v>15</v>
      </c>
      <c r="BY126" s="88"/>
      <c r="BZ126" s="83" t="s">
        <v>30</v>
      </c>
      <c r="CA126" s="84" t="s">
        <v>15</v>
      </c>
      <c r="CB126" s="88"/>
      <c r="CC126" s="83" t="s">
        <v>30</v>
      </c>
      <c r="CD126" s="84" t="s">
        <v>15</v>
      </c>
      <c r="CE126" s="172"/>
      <c r="CF126" s="83" t="s">
        <v>30</v>
      </c>
      <c r="CG126" s="84" t="s">
        <v>540</v>
      </c>
      <c r="CH126" s="172"/>
      <c r="CI126" s="83" t="s">
        <v>30</v>
      </c>
      <c r="CJ126" s="84" t="s">
        <v>540</v>
      </c>
      <c r="CK126" s="172" t="s">
        <v>321</v>
      </c>
      <c r="CL126" s="83" t="s">
        <v>30</v>
      </c>
      <c r="CM126" s="84" t="s">
        <v>15</v>
      </c>
      <c r="CN126" s="172" t="s">
        <v>321</v>
      </c>
      <c r="CO126" s="83" t="s">
        <v>30</v>
      </c>
      <c r="CP126" s="84" t="s">
        <v>15</v>
      </c>
      <c r="CQ126" s="88"/>
      <c r="CR126" s="83" t="s">
        <v>30</v>
      </c>
      <c r="CS126" s="84" t="s">
        <v>15</v>
      </c>
    </row>
    <row r="127" spans="1:97" ht="12" customHeight="1" x14ac:dyDescent="0.2">
      <c r="A127" s="81" t="s">
        <v>411</v>
      </c>
      <c r="B127" s="87" t="s">
        <v>321</v>
      </c>
      <c r="C127" s="83" t="s">
        <v>30</v>
      </c>
      <c r="D127" s="84" t="s">
        <v>15</v>
      </c>
      <c r="E127" s="87" t="s">
        <v>321</v>
      </c>
      <c r="F127" s="83" t="s">
        <v>30</v>
      </c>
      <c r="G127" s="84" t="s">
        <v>15</v>
      </c>
      <c r="H127" s="87" t="s">
        <v>321</v>
      </c>
      <c r="I127" s="83" t="s">
        <v>30</v>
      </c>
      <c r="J127" s="84" t="s">
        <v>15</v>
      </c>
      <c r="K127" s="87" t="s">
        <v>321</v>
      </c>
      <c r="L127" s="83" t="s">
        <v>30</v>
      </c>
      <c r="M127" s="84" t="s">
        <v>15</v>
      </c>
      <c r="N127" s="88" t="s">
        <v>321</v>
      </c>
      <c r="O127" s="83" t="s">
        <v>36</v>
      </c>
      <c r="P127" s="84" t="s">
        <v>15</v>
      </c>
      <c r="Q127" s="88"/>
      <c r="R127" s="83" t="s">
        <v>307</v>
      </c>
      <c r="S127" s="84" t="s">
        <v>15</v>
      </c>
      <c r="T127" s="88"/>
      <c r="U127" s="83" t="s">
        <v>307</v>
      </c>
      <c r="V127" s="84" t="s">
        <v>15</v>
      </c>
      <c r="W127" s="88"/>
      <c r="X127" s="83" t="s">
        <v>307</v>
      </c>
      <c r="Y127" s="84" t="s">
        <v>15</v>
      </c>
      <c r="Z127" s="88"/>
      <c r="AA127" s="83" t="s">
        <v>307</v>
      </c>
      <c r="AB127" s="84" t="s">
        <v>15</v>
      </c>
      <c r="AC127" s="88"/>
      <c r="AD127" s="83" t="s">
        <v>307</v>
      </c>
      <c r="AE127" s="84" t="s">
        <v>15</v>
      </c>
      <c r="AF127" s="88"/>
      <c r="AG127" s="83" t="s">
        <v>307</v>
      </c>
      <c r="AH127" s="84" t="s">
        <v>15</v>
      </c>
      <c r="AI127" s="88"/>
      <c r="AJ127" s="83" t="s">
        <v>307</v>
      </c>
      <c r="AK127" s="84" t="s">
        <v>15</v>
      </c>
      <c r="AL127" s="88"/>
      <c r="AM127" s="83" t="s">
        <v>307</v>
      </c>
      <c r="AN127" s="84" t="s">
        <v>15</v>
      </c>
      <c r="AO127" s="87" t="s">
        <v>321</v>
      </c>
      <c r="AP127" s="83" t="s">
        <v>30</v>
      </c>
      <c r="AQ127" s="84" t="s">
        <v>15</v>
      </c>
      <c r="AR127" s="88"/>
      <c r="AS127" s="83" t="s">
        <v>307</v>
      </c>
      <c r="AT127" s="84" t="s">
        <v>15</v>
      </c>
      <c r="AU127" s="88"/>
      <c r="AV127" s="83" t="s">
        <v>36</v>
      </c>
      <c r="AW127" s="84" t="s">
        <v>15</v>
      </c>
      <c r="AX127" s="87"/>
      <c r="AY127" s="83" t="s">
        <v>30</v>
      </c>
      <c r="AZ127" s="84" t="s">
        <v>540</v>
      </c>
      <c r="BA127" s="87"/>
      <c r="BB127" s="83" t="s">
        <v>30</v>
      </c>
      <c r="BC127" s="84" t="s">
        <v>540</v>
      </c>
      <c r="BD127" s="87"/>
      <c r="BE127" s="83" t="s">
        <v>307</v>
      </c>
      <c r="BF127" s="84" t="s">
        <v>15</v>
      </c>
      <c r="BG127" s="88"/>
      <c r="BH127" s="83" t="s">
        <v>307</v>
      </c>
      <c r="BI127" s="84" t="s">
        <v>15</v>
      </c>
      <c r="BJ127" s="88" t="s">
        <v>321</v>
      </c>
      <c r="BK127" s="83" t="s">
        <v>30</v>
      </c>
      <c r="BL127" s="84" t="s">
        <v>15</v>
      </c>
      <c r="BM127" s="88"/>
      <c r="BN127" s="83" t="s">
        <v>307</v>
      </c>
      <c r="BO127" s="84" t="s">
        <v>15</v>
      </c>
      <c r="BP127" s="88" t="s">
        <v>321</v>
      </c>
      <c r="BQ127" s="83" t="s">
        <v>30</v>
      </c>
      <c r="BR127" s="84" t="s">
        <v>15</v>
      </c>
      <c r="BS127" s="88" t="s">
        <v>321</v>
      </c>
      <c r="BT127" s="83" t="s">
        <v>30</v>
      </c>
      <c r="BU127" s="84" t="s">
        <v>15</v>
      </c>
      <c r="BV127" s="88" t="s">
        <v>321</v>
      </c>
      <c r="BW127" s="83" t="s">
        <v>30</v>
      </c>
      <c r="BX127" s="84" t="s">
        <v>15</v>
      </c>
      <c r="BY127" s="88"/>
      <c r="BZ127" s="83" t="s">
        <v>30</v>
      </c>
      <c r="CA127" s="84" t="s">
        <v>15</v>
      </c>
      <c r="CB127" s="88"/>
      <c r="CC127" s="83" t="s">
        <v>30</v>
      </c>
      <c r="CD127" s="84" t="s">
        <v>15</v>
      </c>
      <c r="CE127" s="172"/>
      <c r="CF127" s="83" t="s">
        <v>30</v>
      </c>
      <c r="CG127" s="84" t="s">
        <v>540</v>
      </c>
      <c r="CH127" s="172"/>
      <c r="CI127" s="83" t="s">
        <v>30</v>
      </c>
      <c r="CJ127" s="84" t="s">
        <v>540</v>
      </c>
      <c r="CK127" s="172" t="s">
        <v>321</v>
      </c>
      <c r="CL127" s="83" t="s">
        <v>30</v>
      </c>
      <c r="CM127" s="84" t="s">
        <v>15</v>
      </c>
      <c r="CN127" s="172" t="s">
        <v>321</v>
      </c>
      <c r="CO127" s="83" t="s">
        <v>30</v>
      </c>
      <c r="CP127" s="84" t="s">
        <v>15</v>
      </c>
      <c r="CQ127" s="88"/>
      <c r="CR127" s="83" t="s">
        <v>30</v>
      </c>
      <c r="CS127" s="84" t="s">
        <v>15</v>
      </c>
    </row>
    <row r="128" spans="1:97" ht="12" customHeight="1" x14ac:dyDescent="0.2">
      <c r="A128" s="81" t="s">
        <v>413</v>
      </c>
      <c r="B128" s="87" t="s">
        <v>321</v>
      </c>
      <c r="C128" s="83" t="s">
        <v>30</v>
      </c>
      <c r="D128" s="84" t="s">
        <v>15</v>
      </c>
      <c r="E128" s="87" t="s">
        <v>321</v>
      </c>
      <c r="F128" s="83" t="s">
        <v>30</v>
      </c>
      <c r="G128" s="84" t="s">
        <v>15</v>
      </c>
      <c r="H128" s="87" t="s">
        <v>321</v>
      </c>
      <c r="I128" s="83" t="s">
        <v>30</v>
      </c>
      <c r="J128" s="84" t="s">
        <v>15</v>
      </c>
      <c r="K128" s="87" t="s">
        <v>321</v>
      </c>
      <c r="L128" s="83" t="s">
        <v>30</v>
      </c>
      <c r="M128" s="84" t="s">
        <v>15</v>
      </c>
      <c r="N128" s="88" t="s">
        <v>321</v>
      </c>
      <c r="O128" s="83" t="s">
        <v>36</v>
      </c>
      <c r="P128" s="84" t="s">
        <v>15</v>
      </c>
      <c r="Q128" s="88"/>
      <c r="R128" s="83" t="s">
        <v>307</v>
      </c>
      <c r="S128" s="84" t="s">
        <v>15</v>
      </c>
      <c r="T128" s="88"/>
      <c r="U128" s="83" t="s">
        <v>307</v>
      </c>
      <c r="V128" s="84" t="s">
        <v>15</v>
      </c>
      <c r="W128" s="88"/>
      <c r="X128" s="83" t="s">
        <v>307</v>
      </c>
      <c r="Y128" s="84" t="s">
        <v>15</v>
      </c>
      <c r="Z128" s="88"/>
      <c r="AA128" s="83" t="s">
        <v>307</v>
      </c>
      <c r="AB128" s="84" t="s">
        <v>15</v>
      </c>
      <c r="AC128" s="88"/>
      <c r="AD128" s="83" t="s">
        <v>307</v>
      </c>
      <c r="AE128" s="84" t="s">
        <v>15</v>
      </c>
      <c r="AF128" s="88"/>
      <c r="AG128" s="83" t="s">
        <v>307</v>
      </c>
      <c r="AH128" s="84" t="s">
        <v>15</v>
      </c>
      <c r="AI128" s="88"/>
      <c r="AJ128" s="83" t="s">
        <v>307</v>
      </c>
      <c r="AK128" s="84" t="s">
        <v>15</v>
      </c>
      <c r="AL128" s="88"/>
      <c r="AM128" s="83" t="s">
        <v>307</v>
      </c>
      <c r="AN128" s="84" t="s">
        <v>15</v>
      </c>
      <c r="AO128" s="87" t="s">
        <v>321</v>
      </c>
      <c r="AP128" s="83" t="s">
        <v>30</v>
      </c>
      <c r="AQ128" s="84" t="s">
        <v>15</v>
      </c>
      <c r="AR128" s="88"/>
      <c r="AS128" s="83" t="s">
        <v>307</v>
      </c>
      <c r="AT128" s="84" t="s">
        <v>15</v>
      </c>
      <c r="AU128" s="88"/>
      <c r="AV128" s="83" t="s">
        <v>36</v>
      </c>
      <c r="AW128" s="84" t="s">
        <v>15</v>
      </c>
      <c r="AX128" s="87"/>
      <c r="AY128" s="83" t="s">
        <v>30</v>
      </c>
      <c r="AZ128" s="84" t="s">
        <v>540</v>
      </c>
      <c r="BA128" s="87"/>
      <c r="BB128" s="83" t="s">
        <v>30</v>
      </c>
      <c r="BC128" s="84" t="s">
        <v>540</v>
      </c>
      <c r="BD128" s="87"/>
      <c r="BE128" s="83" t="s">
        <v>307</v>
      </c>
      <c r="BF128" s="84" t="s">
        <v>15</v>
      </c>
      <c r="BG128" s="88"/>
      <c r="BH128" s="83" t="s">
        <v>307</v>
      </c>
      <c r="BI128" s="84" t="s">
        <v>15</v>
      </c>
      <c r="BJ128" s="88" t="s">
        <v>321</v>
      </c>
      <c r="BK128" s="83" t="s">
        <v>30</v>
      </c>
      <c r="BL128" s="84" t="s">
        <v>15</v>
      </c>
      <c r="BM128" s="88"/>
      <c r="BN128" s="83" t="s">
        <v>307</v>
      </c>
      <c r="BO128" s="84" t="s">
        <v>15</v>
      </c>
      <c r="BP128" s="88" t="s">
        <v>321</v>
      </c>
      <c r="BQ128" s="83" t="s">
        <v>30</v>
      </c>
      <c r="BR128" s="84" t="s">
        <v>15</v>
      </c>
      <c r="BS128" s="88" t="s">
        <v>321</v>
      </c>
      <c r="BT128" s="83" t="s">
        <v>30</v>
      </c>
      <c r="BU128" s="84" t="s">
        <v>15</v>
      </c>
      <c r="BV128" s="88" t="s">
        <v>321</v>
      </c>
      <c r="BW128" s="83" t="s">
        <v>30</v>
      </c>
      <c r="BX128" s="84" t="s">
        <v>15</v>
      </c>
      <c r="BY128" s="88"/>
      <c r="BZ128" s="83" t="s">
        <v>30</v>
      </c>
      <c r="CA128" s="84" t="s">
        <v>15</v>
      </c>
      <c r="CB128" s="88"/>
      <c r="CC128" s="83" t="s">
        <v>30</v>
      </c>
      <c r="CD128" s="84" t="s">
        <v>15</v>
      </c>
      <c r="CE128" s="172"/>
      <c r="CF128" s="83" t="s">
        <v>30</v>
      </c>
      <c r="CG128" s="84" t="s">
        <v>540</v>
      </c>
      <c r="CH128" s="172"/>
      <c r="CI128" s="83" t="s">
        <v>30</v>
      </c>
      <c r="CJ128" s="84" t="s">
        <v>540</v>
      </c>
      <c r="CK128" s="172" t="s">
        <v>321</v>
      </c>
      <c r="CL128" s="83" t="s">
        <v>30</v>
      </c>
      <c r="CM128" s="84" t="s">
        <v>15</v>
      </c>
      <c r="CN128" s="172" t="s">
        <v>321</v>
      </c>
      <c r="CO128" s="83" t="s">
        <v>30</v>
      </c>
      <c r="CP128" s="84" t="s">
        <v>15</v>
      </c>
      <c r="CQ128" s="88"/>
      <c r="CR128" s="83" t="s">
        <v>30</v>
      </c>
      <c r="CS128" s="84" t="s">
        <v>15</v>
      </c>
    </row>
    <row r="129" spans="1:97" ht="12" customHeight="1" x14ac:dyDescent="0.2">
      <c r="A129" s="81" t="s">
        <v>416</v>
      </c>
      <c r="B129" s="87" t="s">
        <v>321</v>
      </c>
      <c r="C129" s="83" t="s">
        <v>30</v>
      </c>
      <c r="D129" s="84" t="s">
        <v>15</v>
      </c>
      <c r="E129" s="87" t="s">
        <v>321</v>
      </c>
      <c r="F129" s="83" t="s">
        <v>30</v>
      </c>
      <c r="G129" s="84" t="s">
        <v>15</v>
      </c>
      <c r="H129" s="87" t="s">
        <v>321</v>
      </c>
      <c r="I129" s="83" t="s">
        <v>30</v>
      </c>
      <c r="J129" s="84" t="s">
        <v>15</v>
      </c>
      <c r="K129" s="87" t="s">
        <v>321</v>
      </c>
      <c r="L129" s="83" t="s">
        <v>30</v>
      </c>
      <c r="M129" s="84" t="s">
        <v>15</v>
      </c>
      <c r="N129" s="88" t="s">
        <v>321</v>
      </c>
      <c r="O129" s="83" t="s">
        <v>36</v>
      </c>
      <c r="P129" s="84" t="s">
        <v>15</v>
      </c>
      <c r="Q129" s="88"/>
      <c r="R129" s="83" t="s">
        <v>307</v>
      </c>
      <c r="S129" s="84" t="s">
        <v>15</v>
      </c>
      <c r="T129" s="88"/>
      <c r="U129" s="83" t="s">
        <v>307</v>
      </c>
      <c r="V129" s="84" t="s">
        <v>15</v>
      </c>
      <c r="W129" s="88"/>
      <c r="X129" s="83" t="s">
        <v>307</v>
      </c>
      <c r="Y129" s="84" t="s">
        <v>15</v>
      </c>
      <c r="Z129" s="88"/>
      <c r="AA129" s="83" t="s">
        <v>307</v>
      </c>
      <c r="AB129" s="84" t="s">
        <v>15</v>
      </c>
      <c r="AC129" s="88"/>
      <c r="AD129" s="83" t="s">
        <v>307</v>
      </c>
      <c r="AE129" s="84" t="s">
        <v>15</v>
      </c>
      <c r="AF129" s="88"/>
      <c r="AG129" s="83" t="s">
        <v>307</v>
      </c>
      <c r="AH129" s="84" t="s">
        <v>15</v>
      </c>
      <c r="AI129" s="88"/>
      <c r="AJ129" s="83" t="s">
        <v>307</v>
      </c>
      <c r="AK129" s="84" t="s">
        <v>15</v>
      </c>
      <c r="AL129" s="88"/>
      <c r="AM129" s="83" t="s">
        <v>307</v>
      </c>
      <c r="AN129" s="84" t="s">
        <v>15</v>
      </c>
      <c r="AO129" s="87" t="s">
        <v>321</v>
      </c>
      <c r="AP129" s="83" t="s">
        <v>30</v>
      </c>
      <c r="AQ129" s="84" t="s">
        <v>15</v>
      </c>
      <c r="AR129" s="88"/>
      <c r="AS129" s="83" t="s">
        <v>307</v>
      </c>
      <c r="AT129" s="84" t="s">
        <v>15</v>
      </c>
      <c r="AU129" s="88"/>
      <c r="AV129" s="83" t="s">
        <v>36</v>
      </c>
      <c r="AW129" s="84" t="s">
        <v>15</v>
      </c>
      <c r="AX129" s="87"/>
      <c r="AY129" s="83" t="s">
        <v>30</v>
      </c>
      <c r="AZ129" s="84" t="s">
        <v>540</v>
      </c>
      <c r="BA129" s="87"/>
      <c r="BB129" s="83" t="s">
        <v>30</v>
      </c>
      <c r="BC129" s="84" t="s">
        <v>540</v>
      </c>
      <c r="BD129" s="87"/>
      <c r="BE129" s="83" t="s">
        <v>307</v>
      </c>
      <c r="BF129" s="84" t="s">
        <v>15</v>
      </c>
      <c r="BG129" s="88"/>
      <c r="BH129" s="83" t="s">
        <v>307</v>
      </c>
      <c r="BI129" s="84" t="s">
        <v>15</v>
      </c>
      <c r="BJ129" s="88" t="s">
        <v>321</v>
      </c>
      <c r="BK129" s="83" t="s">
        <v>30</v>
      </c>
      <c r="BL129" s="84" t="s">
        <v>15</v>
      </c>
      <c r="BM129" s="88"/>
      <c r="BN129" s="83" t="s">
        <v>307</v>
      </c>
      <c r="BO129" s="84" t="s">
        <v>15</v>
      </c>
      <c r="BP129" s="88" t="s">
        <v>321</v>
      </c>
      <c r="BQ129" s="83" t="s">
        <v>30</v>
      </c>
      <c r="BR129" s="84" t="s">
        <v>15</v>
      </c>
      <c r="BS129" s="88" t="s">
        <v>321</v>
      </c>
      <c r="BT129" s="83" t="s">
        <v>30</v>
      </c>
      <c r="BU129" s="84" t="s">
        <v>15</v>
      </c>
      <c r="BV129" s="88" t="s">
        <v>321</v>
      </c>
      <c r="BW129" s="83" t="s">
        <v>30</v>
      </c>
      <c r="BX129" s="84" t="s">
        <v>15</v>
      </c>
      <c r="BY129" s="88"/>
      <c r="BZ129" s="83" t="s">
        <v>30</v>
      </c>
      <c r="CA129" s="84" t="s">
        <v>15</v>
      </c>
      <c r="CB129" s="88"/>
      <c r="CC129" s="83" t="s">
        <v>30</v>
      </c>
      <c r="CD129" s="84" t="s">
        <v>15</v>
      </c>
      <c r="CE129" s="172"/>
      <c r="CF129" s="83" t="s">
        <v>30</v>
      </c>
      <c r="CG129" s="84" t="s">
        <v>540</v>
      </c>
      <c r="CH129" s="172"/>
      <c r="CI129" s="83" t="s">
        <v>30</v>
      </c>
      <c r="CJ129" s="84" t="s">
        <v>540</v>
      </c>
      <c r="CK129" s="172" t="s">
        <v>321</v>
      </c>
      <c r="CL129" s="83" t="s">
        <v>30</v>
      </c>
      <c r="CM129" s="84" t="s">
        <v>15</v>
      </c>
      <c r="CN129" s="172" t="s">
        <v>321</v>
      </c>
      <c r="CO129" s="83" t="s">
        <v>30</v>
      </c>
      <c r="CP129" s="84" t="s">
        <v>15</v>
      </c>
      <c r="CQ129" s="88"/>
      <c r="CR129" s="83" t="s">
        <v>30</v>
      </c>
      <c r="CS129" s="84" t="s">
        <v>15</v>
      </c>
    </row>
    <row r="130" spans="1:97" ht="12" customHeight="1" x14ac:dyDescent="0.2">
      <c r="A130" s="81" t="s">
        <v>420</v>
      </c>
      <c r="B130" s="87" t="s">
        <v>321</v>
      </c>
      <c r="C130" s="83" t="s">
        <v>30</v>
      </c>
      <c r="D130" s="84" t="s">
        <v>15</v>
      </c>
      <c r="E130" s="87" t="s">
        <v>321</v>
      </c>
      <c r="F130" s="83" t="s">
        <v>30</v>
      </c>
      <c r="G130" s="84" t="s">
        <v>15</v>
      </c>
      <c r="H130" s="87" t="s">
        <v>321</v>
      </c>
      <c r="I130" s="83" t="s">
        <v>30</v>
      </c>
      <c r="J130" s="84" t="s">
        <v>15</v>
      </c>
      <c r="K130" s="87" t="s">
        <v>321</v>
      </c>
      <c r="L130" s="83" t="s">
        <v>30</v>
      </c>
      <c r="M130" s="84" t="s">
        <v>15</v>
      </c>
      <c r="N130" s="88" t="s">
        <v>321</v>
      </c>
      <c r="O130" s="83" t="s">
        <v>36</v>
      </c>
      <c r="P130" s="84" t="s">
        <v>15</v>
      </c>
      <c r="Q130" s="88"/>
      <c r="R130" s="83" t="s">
        <v>307</v>
      </c>
      <c r="S130" s="84" t="s">
        <v>15</v>
      </c>
      <c r="T130" s="88"/>
      <c r="U130" s="83" t="s">
        <v>307</v>
      </c>
      <c r="V130" s="84" t="s">
        <v>15</v>
      </c>
      <c r="W130" s="88"/>
      <c r="X130" s="83" t="s">
        <v>307</v>
      </c>
      <c r="Y130" s="84" t="s">
        <v>15</v>
      </c>
      <c r="Z130" s="88"/>
      <c r="AA130" s="83" t="s">
        <v>307</v>
      </c>
      <c r="AB130" s="84" t="s">
        <v>15</v>
      </c>
      <c r="AC130" s="88"/>
      <c r="AD130" s="83" t="s">
        <v>307</v>
      </c>
      <c r="AE130" s="84" t="s">
        <v>15</v>
      </c>
      <c r="AF130" s="88"/>
      <c r="AG130" s="83" t="s">
        <v>307</v>
      </c>
      <c r="AH130" s="84" t="s">
        <v>15</v>
      </c>
      <c r="AI130" s="88"/>
      <c r="AJ130" s="83" t="s">
        <v>307</v>
      </c>
      <c r="AK130" s="84" t="s">
        <v>15</v>
      </c>
      <c r="AL130" s="88"/>
      <c r="AM130" s="83" t="s">
        <v>307</v>
      </c>
      <c r="AN130" s="84" t="s">
        <v>15</v>
      </c>
      <c r="AO130" s="87" t="s">
        <v>321</v>
      </c>
      <c r="AP130" s="83" t="s">
        <v>30</v>
      </c>
      <c r="AQ130" s="84" t="s">
        <v>15</v>
      </c>
      <c r="AR130" s="88"/>
      <c r="AS130" s="83" t="s">
        <v>307</v>
      </c>
      <c r="AT130" s="84" t="s">
        <v>15</v>
      </c>
      <c r="AU130" s="88"/>
      <c r="AV130" s="83" t="s">
        <v>36</v>
      </c>
      <c r="AW130" s="84" t="s">
        <v>15</v>
      </c>
      <c r="AX130" s="87"/>
      <c r="AY130" s="83" t="s">
        <v>30</v>
      </c>
      <c r="AZ130" s="84" t="s">
        <v>540</v>
      </c>
      <c r="BA130" s="87"/>
      <c r="BB130" s="83" t="s">
        <v>30</v>
      </c>
      <c r="BC130" s="84" t="s">
        <v>540</v>
      </c>
      <c r="BD130" s="87"/>
      <c r="BE130" s="83" t="s">
        <v>307</v>
      </c>
      <c r="BF130" s="84" t="s">
        <v>15</v>
      </c>
      <c r="BG130" s="88"/>
      <c r="BH130" s="83" t="s">
        <v>307</v>
      </c>
      <c r="BI130" s="84" t="s">
        <v>15</v>
      </c>
      <c r="BJ130" s="88" t="s">
        <v>321</v>
      </c>
      <c r="BK130" s="83" t="s">
        <v>30</v>
      </c>
      <c r="BL130" s="84" t="s">
        <v>15</v>
      </c>
      <c r="BM130" s="88"/>
      <c r="BN130" s="83" t="s">
        <v>307</v>
      </c>
      <c r="BO130" s="84" t="s">
        <v>15</v>
      </c>
      <c r="BP130" s="88" t="s">
        <v>321</v>
      </c>
      <c r="BQ130" s="83" t="s">
        <v>30</v>
      </c>
      <c r="BR130" s="84" t="s">
        <v>15</v>
      </c>
      <c r="BS130" s="88" t="s">
        <v>321</v>
      </c>
      <c r="BT130" s="83" t="s">
        <v>30</v>
      </c>
      <c r="BU130" s="84" t="s">
        <v>15</v>
      </c>
      <c r="BV130" s="88" t="s">
        <v>321</v>
      </c>
      <c r="BW130" s="83" t="s">
        <v>30</v>
      </c>
      <c r="BX130" s="84" t="s">
        <v>15</v>
      </c>
      <c r="BY130" s="88"/>
      <c r="BZ130" s="83" t="s">
        <v>30</v>
      </c>
      <c r="CA130" s="84" t="s">
        <v>15</v>
      </c>
      <c r="CB130" s="88"/>
      <c r="CC130" s="83" t="s">
        <v>30</v>
      </c>
      <c r="CD130" s="84" t="s">
        <v>15</v>
      </c>
      <c r="CE130" s="172"/>
      <c r="CF130" s="83" t="s">
        <v>30</v>
      </c>
      <c r="CG130" s="84" t="s">
        <v>540</v>
      </c>
      <c r="CH130" s="172"/>
      <c r="CI130" s="83" t="s">
        <v>30</v>
      </c>
      <c r="CJ130" s="84" t="s">
        <v>540</v>
      </c>
      <c r="CK130" s="172" t="s">
        <v>321</v>
      </c>
      <c r="CL130" s="83" t="s">
        <v>30</v>
      </c>
      <c r="CM130" s="84" t="s">
        <v>15</v>
      </c>
      <c r="CN130" s="172" t="s">
        <v>321</v>
      </c>
      <c r="CO130" s="83" t="s">
        <v>30</v>
      </c>
      <c r="CP130" s="84" t="s">
        <v>15</v>
      </c>
      <c r="CQ130" s="88"/>
      <c r="CR130" s="83" t="s">
        <v>30</v>
      </c>
      <c r="CS130" s="84" t="s">
        <v>15</v>
      </c>
    </row>
    <row r="131" spans="1:97" ht="12" customHeight="1" x14ac:dyDescent="0.2">
      <c r="A131" s="81" t="s">
        <v>422</v>
      </c>
      <c r="B131" s="87" t="s">
        <v>321</v>
      </c>
      <c r="C131" s="83" t="s">
        <v>30</v>
      </c>
      <c r="D131" s="84" t="s">
        <v>15</v>
      </c>
      <c r="E131" s="87" t="s">
        <v>321</v>
      </c>
      <c r="F131" s="83" t="s">
        <v>30</v>
      </c>
      <c r="G131" s="84" t="s">
        <v>15</v>
      </c>
      <c r="H131" s="87" t="s">
        <v>321</v>
      </c>
      <c r="I131" s="83" t="s">
        <v>30</v>
      </c>
      <c r="J131" s="84" t="s">
        <v>15</v>
      </c>
      <c r="K131" s="87" t="s">
        <v>321</v>
      </c>
      <c r="L131" s="83" t="s">
        <v>30</v>
      </c>
      <c r="M131" s="84" t="s">
        <v>15</v>
      </c>
      <c r="N131" s="88" t="s">
        <v>321</v>
      </c>
      <c r="O131" s="83" t="s">
        <v>36</v>
      </c>
      <c r="P131" s="84" t="s">
        <v>15</v>
      </c>
      <c r="Q131" s="88"/>
      <c r="R131" s="83" t="s">
        <v>307</v>
      </c>
      <c r="S131" s="84" t="s">
        <v>15</v>
      </c>
      <c r="T131" s="88"/>
      <c r="U131" s="83" t="s">
        <v>307</v>
      </c>
      <c r="V131" s="84" t="s">
        <v>15</v>
      </c>
      <c r="W131" s="88"/>
      <c r="X131" s="83" t="s">
        <v>307</v>
      </c>
      <c r="Y131" s="84" t="s">
        <v>15</v>
      </c>
      <c r="Z131" s="88"/>
      <c r="AA131" s="83" t="s">
        <v>307</v>
      </c>
      <c r="AB131" s="84" t="s">
        <v>15</v>
      </c>
      <c r="AC131" s="88"/>
      <c r="AD131" s="83" t="s">
        <v>307</v>
      </c>
      <c r="AE131" s="84" t="s">
        <v>15</v>
      </c>
      <c r="AF131" s="88"/>
      <c r="AG131" s="83" t="s">
        <v>307</v>
      </c>
      <c r="AH131" s="84" t="s">
        <v>15</v>
      </c>
      <c r="AI131" s="88"/>
      <c r="AJ131" s="83" t="s">
        <v>307</v>
      </c>
      <c r="AK131" s="84" t="s">
        <v>15</v>
      </c>
      <c r="AL131" s="88"/>
      <c r="AM131" s="83" t="s">
        <v>307</v>
      </c>
      <c r="AN131" s="84" t="s">
        <v>15</v>
      </c>
      <c r="AO131" s="87" t="s">
        <v>321</v>
      </c>
      <c r="AP131" s="83" t="s">
        <v>30</v>
      </c>
      <c r="AQ131" s="84" t="s">
        <v>15</v>
      </c>
      <c r="AR131" s="88"/>
      <c r="AS131" s="83" t="s">
        <v>307</v>
      </c>
      <c r="AT131" s="84" t="s">
        <v>15</v>
      </c>
      <c r="AU131" s="88"/>
      <c r="AV131" s="83" t="s">
        <v>36</v>
      </c>
      <c r="AW131" s="84" t="s">
        <v>15</v>
      </c>
      <c r="AX131" s="87"/>
      <c r="AY131" s="83" t="s">
        <v>30</v>
      </c>
      <c r="AZ131" s="84" t="s">
        <v>540</v>
      </c>
      <c r="BA131" s="87"/>
      <c r="BB131" s="83" t="s">
        <v>30</v>
      </c>
      <c r="BC131" s="84" t="s">
        <v>540</v>
      </c>
      <c r="BD131" s="87"/>
      <c r="BE131" s="83" t="s">
        <v>307</v>
      </c>
      <c r="BF131" s="84" t="s">
        <v>15</v>
      </c>
      <c r="BG131" s="88"/>
      <c r="BH131" s="83" t="s">
        <v>307</v>
      </c>
      <c r="BI131" s="84" t="s">
        <v>15</v>
      </c>
      <c r="BJ131" s="88" t="s">
        <v>321</v>
      </c>
      <c r="BK131" s="83" t="s">
        <v>30</v>
      </c>
      <c r="BL131" s="84" t="s">
        <v>15</v>
      </c>
      <c r="BM131" s="88"/>
      <c r="BN131" s="83" t="s">
        <v>307</v>
      </c>
      <c r="BO131" s="84" t="s">
        <v>15</v>
      </c>
      <c r="BP131" s="88" t="s">
        <v>321</v>
      </c>
      <c r="BQ131" s="83" t="s">
        <v>30</v>
      </c>
      <c r="BR131" s="84" t="s">
        <v>15</v>
      </c>
      <c r="BS131" s="88" t="s">
        <v>321</v>
      </c>
      <c r="BT131" s="83" t="s">
        <v>30</v>
      </c>
      <c r="BU131" s="84" t="s">
        <v>15</v>
      </c>
      <c r="BV131" s="88" t="s">
        <v>321</v>
      </c>
      <c r="BW131" s="83" t="s">
        <v>30</v>
      </c>
      <c r="BX131" s="84" t="s">
        <v>15</v>
      </c>
      <c r="BY131" s="88"/>
      <c r="BZ131" s="83" t="s">
        <v>30</v>
      </c>
      <c r="CA131" s="84" t="s">
        <v>15</v>
      </c>
      <c r="CB131" s="88"/>
      <c r="CC131" s="83" t="s">
        <v>30</v>
      </c>
      <c r="CD131" s="84" t="s">
        <v>15</v>
      </c>
      <c r="CE131" s="172"/>
      <c r="CF131" s="83" t="s">
        <v>30</v>
      </c>
      <c r="CG131" s="84" t="s">
        <v>540</v>
      </c>
      <c r="CH131" s="172"/>
      <c r="CI131" s="83" t="s">
        <v>30</v>
      </c>
      <c r="CJ131" s="84" t="s">
        <v>540</v>
      </c>
      <c r="CK131" s="172" t="s">
        <v>321</v>
      </c>
      <c r="CL131" s="83" t="s">
        <v>30</v>
      </c>
      <c r="CM131" s="84" t="s">
        <v>15</v>
      </c>
      <c r="CN131" s="172" t="s">
        <v>321</v>
      </c>
      <c r="CO131" s="83" t="s">
        <v>30</v>
      </c>
      <c r="CP131" s="84" t="s">
        <v>15</v>
      </c>
      <c r="CQ131" s="88"/>
      <c r="CR131" s="83" t="s">
        <v>30</v>
      </c>
      <c r="CS131" s="84" t="s">
        <v>15</v>
      </c>
    </row>
    <row r="132" spans="1:97" ht="12" customHeight="1" x14ac:dyDescent="0.2">
      <c r="A132" s="81" t="s">
        <v>423</v>
      </c>
      <c r="B132" s="87" t="s">
        <v>321</v>
      </c>
      <c r="C132" s="83" t="s">
        <v>30</v>
      </c>
      <c r="D132" s="84" t="s">
        <v>15</v>
      </c>
      <c r="E132" s="87" t="s">
        <v>321</v>
      </c>
      <c r="F132" s="83" t="s">
        <v>30</v>
      </c>
      <c r="G132" s="84" t="s">
        <v>15</v>
      </c>
      <c r="H132" s="87" t="s">
        <v>321</v>
      </c>
      <c r="I132" s="83" t="s">
        <v>30</v>
      </c>
      <c r="J132" s="84" t="s">
        <v>15</v>
      </c>
      <c r="K132" s="87" t="s">
        <v>321</v>
      </c>
      <c r="L132" s="83" t="s">
        <v>30</v>
      </c>
      <c r="M132" s="84" t="s">
        <v>15</v>
      </c>
      <c r="N132" s="88" t="s">
        <v>321</v>
      </c>
      <c r="O132" s="83" t="s">
        <v>36</v>
      </c>
      <c r="P132" s="84" t="s">
        <v>15</v>
      </c>
      <c r="Q132" s="88"/>
      <c r="R132" s="83" t="s">
        <v>307</v>
      </c>
      <c r="S132" s="84" t="s">
        <v>15</v>
      </c>
      <c r="T132" s="88"/>
      <c r="U132" s="83" t="s">
        <v>307</v>
      </c>
      <c r="V132" s="84" t="s">
        <v>15</v>
      </c>
      <c r="W132" s="88"/>
      <c r="X132" s="83" t="s">
        <v>307</v>
      </c>
      <c r="Y132" s="84" t="s">
        <v>15</v>
      </c>
      <c r="Z132" s="88"/>
      <c r="AA132" s="83" t="s">
        <v>307</v>
      </c>
      <c r="AB132" s="84" t="s">
        <v>15</v>
      </c>
      <c r="AC132" s="88"/>
      <c r="AD132" s="83" t="s">
        <v>307</v>
      </c>
      <c r="AE132" s="84" t="s">
        <v>15</v>
      </c>
      <c r="AF132" s="88"/>
      <c r="AG132" s="83" t="s">
        <v>307</v>
      </c>
      <c r="AH132" s="84" t="s">
        <v>15</v>
      </c>
      <c r="AI132" s="88"/>
      <c r="AJ132" s="83" t="s">
        <v>307</v>
      </c>
      <c r="AK132" s="84" t="s">
        <v>15</v>
      </c>
      <c r="AL132" s="88"/>
      <c r="AM132" s="83" t="s">
        <v>307</v>
      </c>
      <c r="AN132" s="84" t="s">
        <v>15</v>
      </c>
      <c r="AO132" s="87" t="s">
        <v>321</v>
      </c>
      <c r="AP132" s="83" t="s">
        <v>30</v>
      </c>
      <c r="AQ132" s="84" t="s">
        <v>15</v>
      </c>
      <c r="AR132" s="88"/>
      <c r="AS132" s="83" t="s">
        <v>307</v>
      </c>
      <c r="AT132" s="84" t="s">
        <v>15</v>
      </c>
      <c r="AU132" s="88"/>
      <c r="AV132" s="83" t="s">
        <v>36</v>
      </c>
      <c r="AW132" s="84" t="s">
        <v>15</v>
      </c>
      <c r="AX132" s="87"/>
      <c r="AY132" s="83" t="s">
        <v>30</v>
      </c>
      <c r="AZ132" s="84" t="s">
        <v>540</v>
      </c>
      <c r="BA132" s="87"/>
      <c r="BB132" s="83" t="s">
        <v>30</v>
      </c>
      <c r="BC132" s="84" t="s">
        <v>540</v>
      </c>
      <c r="BD132" s="87"/>
      <c r="BE132" s="83" t="s">
        <v>307</v>
      </c>
      <c r="BF132" s="84" t="s">
        <v>15</v>
      </c>
      <c r="BG132" s="88"/>
      <c r="BH132" s="83" t="s">
        <v>307</v>
      </c>
      <c r="BI132" s="84" t="s">
        <v>15</v>
      </c>
      <c r="BJ132" s="88" t="s">
        <v>321</v>
      </c>
      <c r="BK132" s="83" t="s">
        <v>30</v>
      </c>
      <c r="BL132" s="84" t="s">
        <v>15</v>
      </c>
      <c r="BM132" s="88"/>
      <c r="BN132" s="83" t="s">
        <v>307</v>
      </c>
      <c r="BO132" s="84" t="s">
        <v>15</v>
      </c>
      <c r="BP132" s="88" t="s">
        <v>321</v>
      </c>
      <c r="BQ132" s="83" t="s">
        <v>30</v>
      </c>
      <c r="BR132" s="84" t="s">
        <v>15</v>
      </c>
      <c r="BS132" s="88" t="s">
        <v>321</v>
      </c>
      <c r="BT132" s="83" t="s">
        <v>30</v>
      </c>
      <c r="BU132" s="84" t="s">
        <v>15</v>
      </c>
      <c r="BV132" s="88" t="s">
        <v>321</v>
      </c>
      <c r="BW132" s="83" t="s">
        <v>30</v>
      </c>
      <c r="BX132" s="84" t="s">
        <v>15</v>
      </c>
      <c r="BY132" s="88"/>
      <c r="BZ132" s="83" t="s">
        <v>30</v>
      </c>
      <c r="CA132" s="84" t="s">
        <v>15</v>
      </c>
      <c r="CB132" s="88"/>
      <c r="CC132" s="83" t="s">
        <v>30</v>
      </c>
      <c r="CD132" s="84" t="s">
        <v>15</v>
      </c>
      <c r="CE132" s="172"/>
      <c r="CF132" s="83" t="s">
        <v>30</v>
      </c>
      <c r="CG132" s="84" t="s">
        <v>540</v>
      </c>
      <c r="CH132" s="172"/>
      <c r="CI132" s="83" t="s">
        <v>30</v>
      </c>
      <c r="CJ132" s="84" t="s">
        <v>540</v>
      </c>
      <c r="CK132" s="172" t="s">
        <v>321</v>
      </c>
      <c r="CL132" s="83" t="s">
        <v>30</v>
      </c>
      <c r="CM132" s="84" t="s">
        <v>15</v>
      </c>
      <c r="CN132" s="172" t="s">
        <v>321</v>
      </c>
      <c r="CO132" s="83" t="s">
        <v>30</v>
      </c>
      <c r="CP132" s="84" t="s">
        <v>15</v>
      </c>
      <c r="CQ132" s="88"/>
      <c r="CR132" s="83" t="s">
        <v>30</v>
      </c>
      <c r="CS132" s="84" t="s">
        <v>15</v>
      </c>
    </row>
    <row r="133" spans="1:97" ht="12" customHeight="1" x14ac:dyDescent="0.2">
      <c r="A133" s="81" t="s">
        <v>425</v>
      </c>
      <c r="B133" s="87" t="s">
        <v>321</v>
      </c>
      <c r="C133" s="83" t="s">
        <v>30</v>
      </c>
      <c r="D133" s="84" t="s">
        <v>15</v>
      </c>
      <c r="E133" s="87" t="s">
        <v>321</v>
      </c>
      <c r="F133" s="83" t="s">
        <v>30</v>
      </c>
      <c r="G133" s="84" t="s">
        <v>15</v>
      </c>
      <c r="H133" s="87" t="s">
        <v>321</v>
      </c>
      <c r="I133" s="83" t="s">
        <v>30</v>
      </c>
      <c r="J133" s="84" t="s">
        <v>15</v>
      </c>
      <c r="K133" s="87" t="s">
        <v>321</v>
      </c>
      <c r="L133" s="83" t="s">
        <v>30</v>
      </c>
      <c r="M133" s="84" t="s">
        <v>15</v>
      </c>
      <c r="N133" s="88" t="s">
        <v>321</v>
      </c>
      <c r="O133" s="83" t="s">
        <v>36</v>
      </c>
      <c r="P133" s="84" t="s">
        <v>15</v>
      </c>
      <c r="Q133" s="88"/>
      <c r="R133" s="83" t="s">
        <v>307</v>
      </c>
      <c r="S133" s="84" t="s">
        <v>15</v>
      </c>
      <c r="T133" s="88"/>
      <c r="U133" s="83" t="s">
        <v>307</v>
      </c>
      <c r="V133" s="84" t="s">
        <v>15</v>
      </c>
      <c r="W133" s="88"/>
      <c r="X133" s="83" t="s">
        <v>307</v>
      </c>
      <c r="Y133" s="84" t="s">
        <v>15</v>
      </c>
      <c r="Z133" s="88"/>
      <c r="AA133" s="83" t="s">
        <v>307</v>
      </c>
      <c r="AB133" s="84" t="s">
        <v>15</v>
      </c>
      <c r="AC133" s="88"/>
      <c r="AD133" s="83" t="s">
        <v>307</v>
      </c>
      <c r="AE133" s="84" t="s">
        <v>15</v>
      </c>
      <c r="AF133" s="88"/>
      <c r="AG133" s="83" t="s">
        <v>307</v>
      </c>
      <c r="AH133" s="84" t="s">
        <v>15</v>
      </c>
      <c r="AI133" s="88"/>
      <c r="AJ133" s="83" t="s">
        <v>307</v>
      </c>
      <c r="AK133" s="84" t="s">
        <v>15</v>
      </c>
      <c r="AL133" s="88"/>
      <c r="AM133" s="83" t="s">
        <v>307</v>
      </c>
      <c r="AN133" s="84" t="s">
        <v>15</v>
      </c>
      <c r="AO133" s="87" t="s">
        <v>321</v>
      </c>
      <c r="AP133" s="83" t="s">
        <v>30</v>
      </c>
      <c r="AQ133" s="84" t="s">
        <v>15</v>
      </c>
      <c r="AR133" s="88"/>
      <c r="AS133" s="83" t="s">
        <v>307</v>
      </c>
      <c r="AT133" s="84" t="s">
        <v>15</v>
      </c>
      <c r="AU133" s="88"/>
      <c r="AV133" s="83" t="s">
        <v>36</v>
      </c>
      <c r="AW133" s="84" t="s">
        <v>15</v>
      </c>
      <c r="AX133" s="87"/>
      <c r="AY133" s="83" t="s">
        <v>30</v>
      </c>
      <c r="AZ133" s="84" t="s">
        <v>540</v>
      </c>
      <c r="BA133" s="87"/>
      <c r="BB133" s="83" t="s">
        <v>30</v>
      </c>
      <c r="BC133" s="84" t="s">
        <v>540</v>
      </c>
      <c r="BD133" s="87"/>
      <c r="BE133" s="83" t="s">
        <v>307</v>
      </c>
      <c r="BF133" s="84" t="s">
        <v>15</v>
      </c>
      <c r="BG133" s="88"/>
      <c r="BH133" s="83" t="s">
        <v>307</v>
      </c>
      <c r="BI133" s="84" t="s">
        <v>15</v>
      </c>
      <c r="BJ133" s="88" t="s">
        <v>321</v>
      </c>
      <c r="BK133" s="83" t="s">
        <v>30</v>
      </c>
      <c r="BL133" s="84" t="s">
        <v>15</v>
      </c>
      <c r="BM133" s="88"/>
      <c r="BN133" s="83" t="s">
        <v>307</v>
      </c>
      <c r="BO133" s="84" t="s">
        <v>15</v>
      </c>
      <c r="BP133" s="88" t="s">
        <v>321</v>
      </c>
      <c r="BQ133" s="83" t="s">
        <v>30</v>
      </c>
      <c r="BR133" s="84" t="s">
        <v>15</v>
      </c>
      <c r="BS133" s="88" t="s">
        <v>321</v>
      </c>
      <c r="BT133" s="83" t="s">
        <v>30</v>
      </c>
      <c r="BU133" s="84" t="s">
        <v>15</v>
      </c>
      <c r="BV133" s="88" t="s">
        <v>321</v>
      </c>
      <c r="BW133" s="83" t="s">
        <v>30</v>
      </c>
      <c r="BX133" s="84" t="s">
        <v>15</v>
      </c>
      <c r="BY133" s="88"/>
      <c r="BZ133" s="83" t="s">
        <v>30</v>
      </c>
      <c r="CA133" s="84" t="s">
        <v>15</v>
      </c>
      <c r="CB133" s="88"/>
      <c r="CC133" s="83" t="s">
        <v>30</v>
      </c>
      <c r="CD133" s="84" t="s">
        <v>15</v>
      </c>
      <c r="CE133" s="172"/>
      <c r="CF133" s="83" t="s">
        <v>30</v>
      </c>
      <c r="CG133" s="84" t="s">
        <v>540</v>
      </c>
      <c r="CH133" s="172"/>
      <c r="CI133" s="83" t="s">
        <v>30</v>
      </c>
      <c r="CJ133" s="84" t="s">
        <v>540</v>
      </c>
      <c r="CK133" s="172" t="s">
        <v>321</v>
      </c>
      <c r="CL133" s="83" t="s">
        <v>30</v>
      </c>
      <c r="CM133" s="84" t="s">
        <v>15</v>
      </c>
      <c r="CN133" s="172" t="s">
        <v>321</v>
      </c>
      <c r="CO133" s="83" t="s">
        <v>30</v>
      </c>
      <c r="CP133" s="84" t="s">
        <v>15</v>
      </c>
      <c r="CQ133" s="88"/>
      <c r="CR133" s="83" t="s">
        <v>30</v>
      </c>
      <c r="CS133" s="84" t="s">
        <v>15</v>
      </c>
    </row>
    <row r="134" spans="1:97" ht="12" customHeight="1" x14ac:dyDescent="0.2">
      <c r="A134" s="81" t="s">
        <v>427</v>
      </c>
      <c r="B134" s="87" t="s">
        <v>321</v>
      </c>
      <c r="C134" s="83" t="s">
        <v>30</v>
      </c>
      <c r="D134" s="84" t="s">
        <v>15</v>
      </c>
      <c r="E134" s="87" t="s">
        <v>321</v>
      </c>
      <c r="F134" s="83" t="s">
        <v>30</v>
      </c>
      <c r="G134" s="84" t="s">
        <v>15</v>
      </c>
      <c r="H134" s="87" t="s">
        <v>321</v>
      </c>
      <c r="I134" s="83" t="s">
        <v>30</v>
      </c>
      <c r="J134" s="84" t="s">
        <v>15</v>
      </c>
      <c r="K134" s="87" t="s">
        <v>321</v>
      </c>
      <c r="L134" s="83" t="s">
        <v>30</v>
      </c>
      <c r="M134" s="84" t="s">
        <v>15</v>
      </c>
      <c r="N134" s="88" t="s">
        <v>321</v>
      </c>
      <c r="O134" s="83" t="s">
        <v>36</v>
      </c>
      <c r="P134" s="84" t="s">
        <v>15</v>
      </c>
      <c r="Q134" s="88"/>
      <c r="R134" s="83" t="s">
        <v>307</v>
      </c>
      <c r="S134" s="84" t="s">
        <v>15</v>
      </c>
      <c r="T134" s="88"/>
      <c r="U134" s="83" t="s">
        <v>307</v>
      </c>
      <c r="V134" s="84" t="s">
        <v>15</v>
      </c>
      <c r="W134" s="88"/>
      <c r="X134" s="83" t="s">
        <v>307</v>
      </c>
      <c r="Y134" s="84" t="s">
        <v>15</v>
      </c>
      <c r="Z134" s="88"/>
      <c r="AA134" s="83" t="s">
        <v>307</v>
      </c>
      <c r="AB134" s="84" t="s">
        <v>15</v>
      </c>
      <c r="AC134" s="88"/>
      <c r="AD134" s="83" t="s">
        <v>307</v>
      </c>
      <c r="AE134" s="84" t="s">
        <v>15</v>
      </c>
      <c r="AF134" s="88"/>
      <c r="AG134" s="83" t="s">
        <v>307</v>
      </c>
      <c r="AH134" s="84" t="s">
        <v>15</v>
      </c>
      <c r="AI134" s="88"/>
      <c r="AJ134" s="83" t="s">
        <v>307</v>
      </c>
      <c r="AK134" s="84" t="s">
        <v>15</v>
      </c>
      <c r="AL134" s="88"/>
      <c r="AM134" s="83" t="s">
        <v>307</v>
      </c>
      <c r="AN134" s="84" t="s">
        <v>15</v>
      </c>
      <c r="AO134" s="87" t="s">
        <v>321</v>
      </c>
      <c r="AP134" s="83" t="s">
        <v>30</v>
      </c>
      <c r="AQ134" s="84" t="s">
        <v>15</v>
      </c>
      <c r="AR134" s="88"/>
      <c r="AS134" s="83" t="s">
        <v>307</v>
      </c>
      <c r="AT134" s="84" t="s">
        <v>15</v>
      </c>
      <c r="AU134" s="88"/>
      <c r="AV134" s="83" t="s">
        <v>36</v>
      </c>
      <c r="AW134" s="84" t="s">
        <v>15</v>
      </c>
      <c r="AX134" s="87"/>
      <c r="AY134" s="83" t="s">
        <v>30</v>
      </c>
      <c r="AZ134" s="84" t="s">
        <v>540</v>
      </c>
      <c r="BA134" s="87"/>
      <c r="BB134" s="83" t="s">
        <v>30</v>
      </c>
      <c r="BC134" s="84" t="s">
        <v>540</v>
      </c>
      <c r="BD134" s="87"/>
      <c r="BE134" s="83" t="s">
        <v>307</v>
      </c>
      <c r="BF134" s="84" t="s">
        <v>15</v>
      </c>
      <c r="BG134" s="88"/>
      <c r="BH134" s="83" t="s">
        <v>307</v>
      </c>
      <c r="BI134" s="84" t="s">
        <v>15</v>
      </c>
      <c r="BJ134" s="88" t="s">
        <v>321</v>
      </c>
      <c r="BK134" s="83" t="s">
        <v>30</v>
      </c>
      <c r="BL134" s="84" t="s">
        <v>15</v>
      </c>
      <c r="BM134" s="88"/>
      <c r="BN134" s="83" t="s">
        <v>307</v>
      </c>
      <c r="BO134" s="84" t="s">
        <v>15</v>
      </c>
      <c r="BP134" s="88" t="s">
        <v>321</v>
      </c>
      <c r="BQ134" s="83" t="s">
        <v>30</v>
      </c>
      <c r="BR134" s="84" t="s">
        <v>15</v>
      </c>
      <c r="BS134" s="88" t="s">
        <v>321</v>
      </c>
      <c r="BT134" s="83" t="s">
        <v>30</v>
      </c>
      <c r="BU134" s="84" t="s">
        <v>15</v>
      </c>
      <c r="BV134" s="88" t="s">
        <v>321</v>
      </c>
      <c r="BW134" s="83" t="s">
        <v>30</v>
      </c>
      <c r="BX134" s="84" t="s">
        <v>15</v>
      </c>
      <c r="BY134" s="88"/>
      <c r="BZ134" s="83" t="s">
        <v>30</v>
      </c>
      <c r="CA134" s="84" t="s">
        <v>15</v>
      </c>
      <c r="CB134" s="88"/>
      <c r="CC134" s="83" t="s">
        <v>30</v>
      </c>
      <c r="CD134" s="84" t="s">
        <v>15</v>
      </c>
      <c r="CE134" s="172"/>
      <c r="CF134" s="83" t="s">
        <v>30</v>
      </c>
      <c r="CG134" s="84" t="s">
        <v>540</v>
      </c>
      <c r="CH134" s="172"/>
      <c r="CI134" s="83" t="s">
        <v>30</v>
      </c>
      <c r="CJ134" s="84" t="s">
        <v>540</v>
      </c>
      <c r="CK134" s="172" t="s">
        <v>321</v>
      </c>
      <c r="CL134" s="83" t="s">
        <v>30</v>
      </c>
      <c r="CM134" s="84" t="s">
        <v>15</v>
      </c>
      <c r="CN134" s="172" t="s">
        <v>321</v>
      </c>
      <c r="CO134" s="83" t="s">
        <v>30</v>
      </c>
      <c r="CP134" s="84" t="s">
        <v>15</v>
      </c>
      <c r="CQ134" s="88"/>
      <c r="CR134" s="83" t="s">
        <v>30</v>
      </c>
      <c r="CS134" s="84" t="s">
        <v>15</v>
      </c>
    </row>
    <row r="135" spans="1:97" ht="12" customHeight="1" x14ac:dyDescent="0.2">
      <c r="A135" s="81" t="s">
        <v>429</v>
      </c>
      <c r="B135" s="87" t="s">
        <v>321</v>
      </c>
      <c r="C135" s="83" t="s">
        <v>30</v>
      </c>
      <c r="D135" s="84" t="s">
        <v>15</v>
      </c>
      <c r="E135" s="87" t="s">
        <v>321</v>
      </c>
      <c r="F135" s="83" t="s">
        <v>30</v>
      </c>
      <c r="G135" s="84" t="s">
        <v>15</v>
      </c>
      <c r="H135" s="87" t="s">
        <v>321</v>
      </c>
      <c r="I135" s="83" t="s">
        <v>30</v>
      </c>
      <c r="J135" s="84" t="s">
        <v>15</v>
      </c>
      <c r="K135" s="87" t="s">
        <v>321</v>
      </c>
      <c r="L135" s="83" t="s">
        <v>30</v>
      </c>
      <c r="M135" s="84" t="s">
        <v>15</v>
      </c>
      <c r="N135" s="88" t="s">
        <v>321</v>
      </c>
      <c r="O135" s="83" t="s">
        <v>36</v>
      </c>
      <c r="P135" s="84" t="s">
        <v>15</v>
      </c>
      <c r="Q135" s="88"/>
      <c r="R135" s="83" t="s">
        <v>307</v>
      </c>
      <c r="S135" s="84" t="s">
        <v>15</v>
      </c>
      <c r="T135" s="88"/>
      <c r="U135" s="83" t="s">
        <v>307</v>
      </c>
      <c r="V135" s="84" t="s">
        <v>15</v>
      </c>
      <c r="W135" s="88"/>
      <c r="X135" s="83" t="s">
        <v>307</v>
      </c>
      <c r="Y135" s="84" t="s">
        <v>15</v>
      </c>
      <c r="Z135" s="88"/>
      <c r="AA135" s="83" t="s">
        <v>307</v>
      </c>
      <c r="AB135" s="84" t="s">
        <v>15</v>
      </c>
      <c r="AC135" s="88"/>
      <c r="AD135" s="83" t="s">
        <v>307</v>
      </c>
      <c r="AE135" s="84" t="s">
        <v>15</v>
      </c>
      <c r="AF135" s="88"/>
      <c r="AG135" s="83" t="s">
        <v>307</v>
      </c>
      <c r="AH135" s="84" t="s">
        <v>15</v>
      </c>
      <c r="AI135" s="88"/>
      <c r="AJ135" s="83" t="s">
        <v>307</v>
      </c>
      <c r="AK135" s="84" t="s">
        <v>15</v>
      </c>
      <c r="AL135" s="88"/>
      <c r="AM135" s="83" t="s">
        <v>307</v>
      </c>
      <c r="AN135" s="84" t="s">
        <v>15</v>
      </c>
      <c r="AO135" s="87" t="s">
        <v>321</v>
      </c>
      <c r="AP135" s="83" t="s">
        <v>30</v>
      </c>
      <c r="AQ135" s="84" t="s">
        <v>15</v>
      </c>
      <c r="AR135" s="88"/>
      <c r="AS135" s="83" t="s">
        <v>307</v>
      </c>
      <c r="AT135" s="84" t="s">
        <v>15</v>
      </c>
      <c r="AU135" s="88"/>
      <c r="AV135" s="83" t="s">
        <v>36</v>
      </c>
      <c r="AW135" s="84" t="s">
        <v>15</v>
      </c>
      <c r="AX135" s="87"/>
      <c r="AY135" s="83" t="s">
        <v>30</v>
      </c>
      <c r="AZ135" s="84" t="s">
        <v>540</v>
      </c>
      <c r="BA135" s="87"/>
      <c r="BB135" s="83" t="s">
        <v>30</v>
      </c>
      <c r="BC135" s="84" t="s">
        <v>540</v>
      </c>
      <c r="BD135" s="87"/>
      <c r="BE135" s="83" t="s">
        <v>307</v>
      </c>
      <c r="BF135" s="84" t="s">
        <v>15</v>
      </c>
      <c r="BG135" s="88"/>
      <c r="BH135" s="83" t="s">
        <v>307</v>
      </c>
      <c r="BI135" s="84" t="s">
        <v>15</v>
      </c>
      <c r="BJ135" s="88" t="s">
        <v>321</v>
      </c>
      <c r="BK135" s="83" t="s">
        <v>30</v>
      </c>
      <c r="BL135" s="84" t="s">
        <v>15</v>
      </c>
      <c r="BM135" s="88"/>
      <c r="BN135" s="83" t="s">
        <v>307</v>
      </c>
      <c r="BO135" s="84" t="s">
        <v>15</v>
      </c>
      <c r="BP135" s="88" t="s">
        <v>321</v>
      </c>
      <c r="BQ135" s="83" t="s">
        <v>30</v>
      </c>
      <c r="BR135" s="84" t="s">
        <v>15</v>
      </c>
      <c r="BS135" s="88" t="s">
        <v>321</v>
      </c>
      <c r="BT135" s="83" t="s">
        <v>30</v>
      </c>
      <c r="BU135" s="84" t="s">
        <v>15</v>
      </c>
      <c r="BV135" s="88" t="s">
        <v>321</v>
      </c>
      <c r="BW135" s="83" t="s">
        <v>30</v>
      </c>
      <c r="BX135" s="84" t="s">
        <v>15</v>
      </c>
      <c r="BY135" s="88"/>
      <c r="BZ135" s="83" t="s">
        <v>30</v>
      </c>
      <c r="CA135" s="84" t="s">
        <v>15</v>
      </c>
      <c r="CB135" s="88"/>
      <c r="CC135" s="83" t="s">
        <v>30</v>
      </c>
      <c r="CD135" s="84" t="s">
        <v>15</v>
      </c>
      <c r="CE135" s="172"/>
      <c r="CF135" s="83" t="s">
        <v>30</v>
      </c>
      <c r="CG135" s="84" t="s">
        <v>540</v>
      </c>
      <c r="CH135" s="172"/>
      <c r="CI135" s="83" t="s">
        <v>30</v>
      </c>
      <c r="CJ135" s="84" t="s">
        <v>540</v>
      </c>
      <c r="CK135" s="172" t="s">
        <v>321</v>
      </c>
      <c r="CL135" s="83" t="s">
        <v>30</v>
      </c>
      <c r="CM135" s="84" t="s">
        <v>15</v>
      </c>
      <c r="CN135" s="172" t="s">
        <v>321</v>
      </c>
      <c r="CO135" s="83" t="s">
        <v>30</v>
      </c>
      <c r="CP135" s="84" t="s">
        <v>15</v>
      </c>
      <c r="CQ135" s="88"/>
      <c r="CR135" s="83" t="s">
        <v>30</v>
      </c>
      <c r="CS135" s="84" t="s">
        <v>15</v>
      </c>
    </row>
    <row r="136" spans="1:97" ht="12" customHeight="1" x14ac:dyDescent="0.2">
      <c r="A136" s="81" t="s">
        <v>432</v>
      </c>
      <c r="B136" s="87" t="s">
        <v>321</v>
      </c>
      <c r="C136" s="83" t="s">
        <v>30</v>
      </c>
      <c r="D136" s="84" t="s">
        <v>15</v>
      </c>
      <c r="E136" s="87" t="s">
        <v>321</v>
      </c>
      <c r="F136" s="83" t="s">
        <v>30</v>
      </c>
      <c r="G136" s="84" t="s">
        <v>15</v>
      </c>
      <c r="H136" s="87" t="s">
        <v>321</v>
      </c>
      <c r="I136" s="83" t="s">
        <v>30</v>
      </c>
      <c r="J136" s="84" t="s">
        <v>15</v>
      </c>
      <c r="K136" s="87" t="s">
        <v>321</v>
      </c>
      <c r="L136" s="83" t="s">
        <v>30</v>
      </c>
      <c r="M136" s="84" t="s">
        <v>15</v>
      </c>
      <c r="N136" s="88" t="s">
        <v>321</v>
      </c>
      <c r="O136" s="83" t="s">
        <v>36</v>
      </c>
      <c r="P136" s="84" t="s">
        <v>15</v>
      </c>
      <c r="Q136" s="88"/>
      <c r="R136" s="83" t="s">
        <v>307</v>
      </c>
      <c r="S136" s="84" t="s">
        <v>15</v>
      </c>
      <c r="T136" s="88"/>
      <c r="U136" s="83" t="s">
        <v>307</v>
      </c>
      <c r="V136" s="84" t="s">
        <v>15</v>
      </c>
      <c r="W136" s="88"/>
      <c r="X136" s="83" t="s">
        <v>307</v>
      </c>
      <c r="Y136" s="84" t="s">
        <v>15</v>
      </c>
      <c r="Z136" s="88"/>
      <c r="AA136" s="83" t="s">
        <v>307</v>
      </c>
      <c r="AB136" s="84" t="s">
        <v>15</v>
      </c>
      <c r="AC136" s="88"/>
      <c r="AD136" s="83" t="s">
        <v>307</v>
      </c>
      <c r="AE136" s="84" t="s">
        <v>15</v>
      </c>
      <c r="AF136" s="88"/>
      <c r="AG136" s="83" t="s">
        <v>307</v>
      </c>
      <c r="AH136" s="84" t="s">
        <v>15</v>
      </c>
      <c r="AI136" s="88"/>
      <c r="AJ136" s="83" t="s">
        <v>307</v>
      </c>
      <c r="AK136" s="84" t="s">
        <v>15</v>
      </c>
      <c r="AL136" s="88"/>
      <c r="AM136" s="83" t="s">
        <v>307</v>
      </c>
      <c r="AN136" s="84" t="s">
        <v>15</v>
      </c>
      <c r="AO136" s="87" t="s">
        <v>321</v>
      </c>
      <c r="AP136" s="83" t="s">
        <v>30</v>
      </c>
      <c r="AQ136" s="84" t="s">
        <v>15</v>
      </c>
      <c r="AR136" s="88"/>
      <c r="AS136" s="83" t="s">
        <v>307</v>
      </c>
      <c r="AT136" s="84" t="s">
        <v>15</v>
      </c>
      <c r="AU136" s="88"/>
      <c r="AV136" s="83" t="s">
        <v>36</v>
      </c>
      <c r="AW136" s="84" t="s">
        <v>15</v>
      </c>
      <c r="AX136" s="87"/>
      <c r="AY136" s="83" t="s">
        <v>30</v>
      </c>
      <c r="AZ136" s="84" t="s">
        <v>540</v>
      </c>
      <c r="BA136" s="87"/>
      <c r="BB136" s="83" t="s">
        <v>30</v>
      </c>
      <c r="BC136" s="84" t="s">
        <v>540</v>
      </c>
      <c r="BD136" s="87"/>
      <c r="BE136" s="83" t="s">
        <v>307</v>
      </c>
      <c r="BF136" s="84" t="s">
        <v>15</v>
      </c>
      <c r="BG136" s="88"/>
      <c r="BH136" s="83" t="s">
        <v>307</v>
      </c>
      <c r="BI136" s="84" t="s">
        <v>15</v>
      </c>
      <c r="BJ136" s="88" t="s">
        <v>321</v>
      </c>
      <c r="BK136" s="83" t="s">
        <v>30</v>
      </c>
      <c r="BL136" s="84" t="s">
        <v>15</v>
      </c>
      <c r="BM136" s="88"/>
      <c r="BN136" s="83" t="s">
        <v>307</v>
      </c>
      <c r="BO136" s="84" t="s">
        <v>15</v>
      </c>
      <c r="BP136" s="88" t="s">
        <v>321</v>
      </c>
      <c r="BQ136" s="83" t="s">
        <v>30</v>
      </c>
      <c r="BR136" s="84" t="s">
        <v>15</v>
      </c>
      <c r="BS136" s="88" t="s">
        <v>321</v>
      </c>
      <c r="BT136" s="83" t="s">
        <v>30</v>
      </c>
      <c r="BU136" s="84" t="s">
        <v>15</v>
      </c>
      <c r="BV136" s="88" t="s">
        <v>321</v>
      </c>
      <c r="BW136" s="83" t="s">
        <v>30</v>
      </c>
      <c r="BX136" s="84" t="s">
        <v>15</v>
      </c>
      <c r="BY136" s="88"/>
      <c r="BZ136" s="83" t="s">
        <v>30</v>
      </c>
      <c r="CA136" s="84" t="s">
        <v>15</v>
      </c>
      <c r="CB136" s="88"/>
      <c r="CC136" s="83" t="s">
        <v>30</v>
      </c>
      <c r="CD136" s="84" t="s">
        <v>15</v>
      </c>
      <c r="CE136" s="172"/>
      <c r="CF136" s="83" t="s">
        <v>30</v>
      </c>
      <c r="CG136" s="84" t="s">
        <v>540</v>
      </c>
      <c r="CH136" s="172"/>
      <c r="CI136" s="83" t="s">
        <v>30</v>
      </c>
      <c r="CJ136" s="84" t="s">
        <v>540</v>
      </c>
      <c r="CK136" s="172" t="s">
        <v>321</v>
      </c>
      <c r="CL136" s="83" t="s">
        <v>30</v>
      </c>
      <c r="CM136" s="84" t="s">
        <v>15</v>
      </c>
      <c r="CN136" s="172" t="s">
        <v>321</v>
      </c>
      <c r="CO136" s="83" t="s">
        <v>30</v>
      </c>
      <c r="CP136" s="84" t="s">
        <v>15</v>
      </c>
      <c r="CQ136" s="88"/>
      <c r="CR136" s="83" t="s">
        <v>30</v>
      </c>
      <c r="CS136" s="84" t="s">
        <v>15</v>
      </c>
    </row>
    <row r="137" spans="1:97" ht="12" customHeight="1" x14ac:dyDescent="0.2">
      <c r="A137" s="81" t="s">
        <v>434</v>
      </c>
      <c r="B137" s="87" t="s">
        <v>321</v>
      </c>
      <c r="C137" s="83" t="s">
        <v>30</v>
      </c>
      <c r="D137" s="84" t="s">
        <v>15</v>
      </c>
      <c r="E137" s="87" t="s">
        <v>321</v>
      </c>
      <c r="F137" s="83" t="s">
        <v>30</v>
      </c>
      <c r="G137" s="84" t="s">
        <v>15</v>
      </c>
      <c r="H137" s="87" t="s">
        <v>321</v>
      </c>
      <c r="I137" s="83" t="s">
        <v>30</v>
      </c>
      <c r="J137" s="84" t="s">
        <v>15</v>
      </c>
      <c r="K137" s="87" t="s">
        <v>321</v>
      </c>
      <c r="L137" s="83" t="s">
        <v>30</v>
      </c>
      <c r="M137" s="84" t="s">
        <v>15</v>
      </c>
      <c r="N137" s="88" t="s">
        <v>321</v>
      </c>
      <c r="O137" s="83" t="s">
        <v>36</v>
      </c>
      <c r="P137" s="84" t="s">
        <v>15</v>
      </c>
      <c r="Q137" s="88"/>
      <c r="R137" s="83" t="s">
        <v>307</v>
      </c>
      <c r="S137" s="84" t="s">
        <v>15</v>
      </c>
      <c r="T137" s="88"/>
      <c r="U137" s="83" t="s">
        <v>307</v>
      </c>
      <c r="V137" s="84" t="s">
        <v>15</v>
      </c>
      <c r="W137" s="88"/>
      <c r="X137" s="83" t="s">
        <v>307</v>
      </c>
      <c r="Y137" s="84" t="s">
        <v>15</v>
      </c>
      <c r="Z137" s="88"/>
      <c r="AA137" s="83" t="s">
        <v>307</v>
      </c>
      <c r="AB137" s="84" t="s">
        <v>15</v>
      </c>
      <c r="AC137" s="88"/>
      <c r="AD137" s="83" t="s">
        <v>307</v>
      </c>
      <c r="AE137" s="84" t="s">
        <v>15</v>
      </c>
      <c r="AF137" s="88"/>
      <c r="AG137" s="83" t="s">
        <v>307</v>
      </c>
      <c r="AH137" s="84" t="s">
        <v>15</v>
      </c>
      <c r="AI137" s="88"/>
      <c r="AJ137" s="83" t="s">
        <v>307</v>
      </c>
      <c r="AK137" s="84" t="s">
        <v>15</v>
      </c>
      <c r="AL137" s="88"/>
      <c r="AM137" s="83" t="s">
        <v>307</v>
      </c>
      <c r="AN137" s="84" t="s">
        <v>15</v>
      </c>
      <c r="AO137" s="87" t="s">
        <v>321</v>
      </c>
      <c r="AP137" s="83" t="s">
        <v>30</v>
      </c>
      <c r="AQ137" s="84" t="s">
        <v>15</v>
      </c>
      <c r="AR137" s="88"/>
      <c r="AS137" s="83" t="s">
        <v>307</v>
      </c>
      <c r="AT137" s="84" t="s">
        <v>15</v>
      </c>
      <c r="AU137" s="88"/>
      <c r="AV137" s="83" t="s">
        <v>36</v>
      </c>
      <c r="AW137" s="84" t="s">
        <v>15</v>
      </c>
      <c r="AX137" s="87"/>
      <c r="AY137" s="83" t="s">
        <v>30</v>
      </c>
      <c r="AZ137" s="84" t="s">
        <v>540</v>
      </c>
      <c r="BA137" s="87"/>
      <c r="BB137" s="83" t="s">
        <v>30</v>
      </c>
      <c r="BC137" s="84" t="s">
        <v>540</v>
      </c>
      <c r="BD137" s="87"/>
      <c r="BE137" s="83" t="s">
        <v>307</v>
      </c>
      <c r="BF137" s="84" t="s">
        <v>15</v>
      </c>
      <c r="BG137" s="88"/>
      <c r="BH137" s="83" t="s">
        <v>307</v>
      </c>
      <c r="BI137" s="84" t="s">
        <v>15</v>
      </c>
      <c r="BJ137" s="88" t="s">
        <v>321</v>
      </c>
      <c r="BK137" s="83" t="s">
        <v>30</v>
      </c>
      <c r="BL137" s="84" t="s">
        <v>15</v>
      </c>
      <c r="BM137" s="88"/>
      <c r="BN137" s="83" t="s">
        <v>307</v>
      </c>
      <c r="BO137" s="84" t="s">
        <v>15</v>
      </c>
      <c r="BP137" s="88" t="s">
        <v>321</v>
      </c>
      <c r="BQ137" s="83" t="s">
        <v>30</v>
      </c>
      <c r="BR137" s="84" t="s">
        <v>15</v>
      </c>
      <c r="BS137" s="88" t="s">
        <v>321</v>
      </c>
      <c r="BT137" s="83" t="s">
        <v>30</v>
      </c>
      <c r="BU137" s="84" t="s">
        <v>15</v>
      </c>
      <c r="BV137" s="88" t="s">
        <v>321</v>
      </c>
      <c r="BW137" s="83" t="s">
        <v>30</v>
      </c>
      <c r="BX137" s="84" t="s">
        <v>15</v>
      </c>
      <c r="BY137" s="88"/>
      <c r="BZ137" s="83" t="s">
        <v>30</v>
      </c>
      <c r="CA137" s="84" t="s">
        <v>15</v>
      </c>
      <c r="CB137" s="88"/>
      <c r="CC137" s="83" t="s">
        <v>30</v>
      </c>
      <c r="CD137" s="84" t="s">
        <v>15</v>
      </c>
      <c r="CE137" s="172"/>
      <c r="CF137" s="83" t="s">
        <v>30</v>
      </c>
      <c r="CG137" s="84" t="s">
        <v>540</v>
      </c>
      <c r="CH137" s="172"/>
      <c r="CI137" s="83" t="s">
        <v>30</v>
      </c>
      <c r="CJ137" s="84" t="s">
        <v>540</v>
      </c>
      <c r="CK137" s="172" t="s">
        <v>321</v>
      </c>
      <c r="CL137" s="83" t="s">
        <v>30</v>
      </c>
      <c r="CM137" s="84" t="s">
        <v>15</v>
      </c>
      <c r="CN137" s="172" t="s">
        <v>321</v>
      </c>
      <c r="CO137" s="83" t="s">
        <v>30</v>
      </c>
      <c r="CP137" s="84" t="s">
        <v>15</v>
      </c>
      <c r="CQ137" s="88"/>
      <c r="CR137" s="83" t="s">
        <v>30</v>
      </c>
      <c r="CS137" s="84" t="s">
        <v>15</v>
      </c>
    </row>
    <row r="138" spans="1:97" ht="12" customHeight="1" x14ac:dyDescent="0.2">
      <c r="A138" s="81" t="s">
        <v>436</v>
      </c>
      <c r="B138" s="87" t="s">
        <v>321</v>
      </c>
      <c r="C138" s="83" t="s">
        <v>30</v>
      </c>
      <c r="D138" s="84" t="s">
        <v>15</v>
      </c>
      <c r="E138" s="87" t="s">
        <v>321</v>
      </c>
      <c r="F138" s="83" t="s">
        <v>30</v>
      </c>
      <c r="G138" s="84" t="s">
        <v>15</v>
      </c>
      <c r="H138" s="87" t="s">
        <v>321</v>
      </c>
      <c r="I138" s="83" t="s">
        <v>30</v>
      </c>
      <c r="J138" s="84" t="s">
        <v>15</v>
      </c>
      <c r="K138" s="87" t="s">
        <v>321</v>
      </c>
      <c r="L138" s="83" t="s">
        <v>30</v>
      </c>
      <c r="M138" s="84" t="s">
        <v>15</v>
      </c>
      <c r="N138" s="88" t="s">
        <v>321</v>
      </c>
      <c r="O138" s="83" t="s">
        <v>36</v>
      </c>
      <c r="P138" s="84" t="s">
        <v>15</v>
      </c>
      <c r="Q138" s="88"/>
      <c r="R138" s="83" t="s">
        <v>307</v>
      </c>
      <c r="S138" s="84" t="s">
        <v>15</v>
      </c>
      <c r="T138" s="88"/>
      <c r="U138" s="83" t="s">
        <v>307</v>
      </c>
      <c r="V138" s="84" t="s">
        <v>15</v>
      </c>
      <c r="W138" s="88"/>
      <c r="X138" s="83" t="s">
        <v>307</v>
      </c>
      <c r="Y138" s="84" t="s">
        <v>15</v>
      </c>
      <c r="Z138" s="88"/>
      <c r="AA138" s="83" t="s">
        <v>307</v>
      </c>
      <c r="AB138" s="84" t="s">
        <v>15</v>
      </c>
      <c r="AC138" s="88"/>
      <c r="AD138" s="83" t="s">
        <v>307</v>
      </c>
      <c r="AE138" s="84" t="s">
        <v>15</v>
      </c>
      <c r="AF138" s="88"/>
      <c r="AG138" s="83" t="s">
        <v>307</v>
      </c>
      <c r="AH138" s="84" t="s">
        <v>15</v>
      </c>
      <c r="AI138" s="88"/>
      <c r="AJ138" s="83" t="s">
        <v>307</v>
      </c>
      <c r="AK138" s="84" t="s">
        <v>15</v>
      </c>
      <c r="AL138" s="88"/>
      <c r="AM138" s="83" t="s">
        <v>307</v>
      </c>
      <c r="AN138" s="84" t="s">
        <v>15</v>
      </c>
      <c r="AO138" s="87" t="s">
        <v>321</v>
      </c>
      <c r="AP138" s="83" t="s">
        <v>30</v>
      </c>
      <c r="AQ138" s="84" t="s">
        <v>15</v>
      </c>
      <c r="AR138" s="88"/>
      <c r="AS138" s="83" t="s">
        <v>307</v>
      </c>
      <c r="AT138" s="84" t="s">
        <v>15</v>
      </c>
      <c r="AU138" s="88"/>
      <c r="AV138" s="83" t="s">
        <v>36</v>
      </c>
      <c r="AW138" s="84" t="s">
        <v>15</v>
      </c>
      <c r="AX138" s="87"/>
      <c r="AY138" s="83" t="s">
        <v>30</v>
      </c>
      <c r="AZ138" s="84" t="s">
        <v>540</v>
      </c>
      <c r="BA138" s="87"/>
      <c r="BB138" s="83" t="s">
        <v>30</v>
      </c>
      <c r="BC138" s="84" t="s">
        <v>540</v>
      </c>
      <c r="BD138" s="87"/>
      <c r="BE138" s="83" t="s">
        <v>307</v>
      </c>
      <c r="BF138" s="84" t="s">
        <v>15</v>
      </c>
      <c r="BG138" s="88"/>
      <c r="BH138" s="83" t="s">
        <v>307</v>
      </c>
      <c r="BI138" s="84" t="s">
        <v>15</v>
      </c>
      <c r="BJ138" s="88" t="s">
        <v>321</v>
      </c>
      <c r="BK138" s="83" t="s">
        <v>30</v>
      </c>
      <c r="BL138" s="84" t="s">
        <v>15</v>
      </c>
      <c r="BM138" s="88"/>
      <c r="BN138" s="83" t="s">
        <v>307</v>
      </c>
      <c r="BO138" s="84" t="s">
        <v>15</v>
      </c>
      <c r="BP138" s="88" t="s">
        <v>321</v>
      </c>
      <c r="BQ138" s="83" t="s">
        <v>30</v>
      </c>
      <c r="BR138" s="84" t="s">
        <v>15</v>
      </c>
      <c r="BS138" s="88" t="s">
        <v>321</v>
      </c>
      <c r="BT138" s="83" t="s">
        <v>30</v>
      </c>
      <c r="BU138" s="84" t="s">
        <v>15</v>
      </c>
      <c r="BV138" s="88" t="s">
        <v>321</v>
      </c>
      <c r="BW138" s="83" t="s">
        <v>30</v>
      </c>
      <c r="BX138" s="84" t="s">
        <v>15</v>
      </c>
      <c r="BY138" s="88"/>
      <c r="BZ138" s="83" t="s">
        <v>30</v>
      </c>
      <c r="CA138" s="84" t="s">
        <v>15</v>
      </c>
      <c r="CB138" s="88"/>
      <c r="CC138" s="83" t="s">
        <v>30</v>
      </c>
      <c r="CD138" s="84" t="s">
        <v>15</v>
      </c>
      <c r="CE138" s="172"/>
      <c r="CF138" s="83" t="s">
        <v>30</v>
      </c>
      <c r="CG138" s="84" t="s">
        <v>540</v>
      </c>
      <c r="CH138" s="172"/>
      <c r="CI138" s="83" t="s">
        <v>30</v>
      </c>
      <c r="CJ138" s="84" t="s">
        <v>540</v>
      </c>
      <c r="CK138" s="172" t="s">
        <v>321</v>
      </c>
      <c r="CL138" s="83" t="s">
        <v>30</v>
      </c>
      <c r="CM138" s="84" t="s">
        <v>15</v>
      </c>
      <c r="CN138" s="172" t="s">
        <v>321</v>
      </c>
      <c r="CO138" s="83" t="s">
        <v>30</v>
      </c>
      <c r="CP138" s="84" t="s">
        <v>15</v>
      </c>
      <c r="CQ138" s="88"/>
      <c r="CR138" s="83" t="s">
        <v>30</v>
      </c>
      <c r="CS138" s="84" t="s">
        <v>15</v>
      </c>
    </row>
    <row r="139" spans="1:97" ht="12" customHeight="1" x14ac:dyDescent="0.2">
      <c r="A139" s="81" t="s">
        <v>437</v>
      </c>
      <c r="B139" s="87" t="s">
        <v>321</v>
      </c>
      <c r="C139" s="83" t="s">
        <v>30</v>
      </c>
      <c r="D139" s="84" t="s">
        <v>15</v>
      </c>
      <c r="E139" s="87" t="s">
        <v>321</v>
      </c>
      <c r="F139" s="83" t="s">
        <v>30</v>
      </c>
      <c r="G139" s="84" t="s">
        <v>15</v>
      </c>
      <c r="H139" s="87" t="s">
        <v>321</v>
      </c>
      <c r="I139" s="83" t="s">
        <v>30</v>
      </c>
      <c r="J139" s="84" t="s">
        <v>15</v>
      </c>
      <c r="K139" s="87" t="s">
        <v>321</v>
      </c>
      <c r="L139" s="83" t="s">
        <v>30</v>
      </c>
      <c r="M139" s="84" t="s">
        <v>15</v>
      </c>
      <c r="N139" s="88" t="s">
        <v>321</v>
      </c>
      <c r="O139" s="83" t="s">
        <v>36</v>
      </c>
      <c r="P139" s="84" t="s">
        <v>15</v>
      </c>
      <c r="Q139" s="88"/>
      <c r="R139" s="83" t="s">
        <v>307</v>
      </c>
      <c r="S139" s="84" t="s">
        <v>15</v>
      </c>
      <c r="T139" s="88"/>
      <c r="U139" s="83" t="s">
        <v>307</v>
      </c>
      <c r="V139" s="84" t="s">
        <v>15</v>
      </c>
      <c r="W139" s="88"/>
      <c r="X139" s="83" t="s">
        <v>307</v>
      </c>
      <c r="Y139" s="84" t="s">
        <v>15</v>
      </c>
      <c r="Z139" s="88"/>
      <c r="AA139" s="83" t="s">
        <v>307</v>
      </c>
      <c r="AB139" s="84" t="s">
        <v>15</v>
      </c>
      <c r="AC139" s="88"/>
      <c r="AD139" s="83" t="s">
        <v>307</v>
      </c>
      <c r="AE139" s="84" t="s">
        <v>15</v>
      </c>
      <c r="AF139" s="88"/>
      <c r="AG139" s="83" t="s">
        <v>307</v>
      </c>
      <c r="AH139" s="84" t="s">
        <v>15</v>
      </c>
      <c r="AI139" s="88"/>
      <c r="AJ139" s="83" t="s">
        <v>307</v>
      </c>
      <c r="AK139" s="84" t="s">
        <v>15</v>
      </c>
      <c r="AL139" s="88"/>
      <c r="AM139" s="83" t="s">
        <v>307</v>
      </c>
      <c r="AN139" s="84" t="s">
        <v>15</v>
      </c>
      <c r="AO139" s="87" t="s">
        <v>321</v>
      </c>
      <c r="AP139" s="83" t="s">
        <v>30</v>
      </c>
      <c r="AQ139" s="84" t="s">
        <v>15</v>
      </c>
      <c r="AR139" s="88"/>
      <c r="AS139" s="83" t="s">
        <v>307</v>
      </c>
      <c r="AT139" s="84" t="s">
        <v>15</v>
      </c>
      <c r="AU139" s="88"/>
      <c r="AV139" s="83" t="s">
        <v>36</v>
      </c>
      <c r="AW139" s="84" t="s">
        <v>15</v>
      </c>
      <c r="AX139" s="87"/>
      <c r="AY139" s="83" t="s">
        <v>30</v>
      </c>
      <c r="AZ139" s="84" t="s">
        <v>540</v>
      </c>
      <c r="BA139" s="87"/>
      <c r="BB139" s="83" t="s">
        <v>30</v>
      </c>
      <c r="BC139" s="84" t="s">
        <v>540</v>
      </c>
      <c r="BD139" s="87"/>
      <c r="BE139" s="83" t="s">
        <v>307</v>
      </c>
      <c r="BF139" s="84" t="s">
        <v>15</v>
      </c>
      <c r="BG139" s="88"/>
      <c r="BH139" s="83" t="s">
        <v>307</v>
      </c>
      <c r="BI139" s="84" t="s">
        <v>15</v>
      </c>
      <c r="BJ139" s="88" t="s">
        <v>321</v>
      </c>
      <c r="BK139" s="83" t="s">
        <v>30</v>
      </c>
      <c r="BL139" s="84" t="s">
        <v>15</v>
      </c>
      <c r="BM139" s="88"/>
      <c r="BN139" s="83" t="s">
        <v>307</v>
      </c>
      <c r="BO139" s="84" t="s">
        <v>15</v>
      </c>
      <c r="BP139" s="88" t="s">
        <v>321</v>
      </c>
      <c r="BQ139" s="83" t="s">
        <v>30</v>
      </c>
      <c r="BR139" s="84" t="s">
        <v>15</v>
      </c>
      <c r="BS139" s="88" t="s">
        <v>321</v>
      </c>
      <c r="BT139" s="83" t="s">
        <v>30</v>
      </c>
      <c r="BU139" s="84" t="s">
        <v>15</v>
      </c>
      <c r="BV139" s="88" t="s">
        <v>321</v>
      </c>
      <c r="BW139" s="83" t="s">
        <v>30</v>
      </c>
      <c r="BX139" s="84" t="s">
        <v>15</v>
      </c>
      <c r="BY139" s="88"/>
      <c r="BZ139" s="83" t="s">
        <v>30</v>
      </c>
      <c r="CA139" s="84" t="s">
        <v>15</v>
      </c>
      <c r="CB139" s="88"/>
      <c r="CC139" s="83" t="s">
        <v>30</v>
      </c>
      <c r="CD139" s="84" t="s">
        <v>15</v>
      </c>
      <c r="CE139" s="172"/>
      <c r="CF139" s="83" t="s">
        <v>30</v>
      </c>
      <c r="CG139" s="84" t="s">
        <v>540</v>
      </c>
      <c r="CH139" s="172"/>
      <c r="CI139" s="83" t="s">
        <v>30</v>
      </c>
      <c r="CJ139" s="84" t="s">
        <v>540</v>
      </c>
      <c r="CK139" s="172" t="s">
        <v>321</v>
      </c>
      <c r="CL139" s="83" t="s">
        <v>30</v>
      </c>
      <c r="CM139" s="84" t="s">
        <v>15</v>
      </c>
      <c r="CN139" s="172" t="s">
        <v>321</v>
      </c>
      <c r="CO139" s="83" t="s">
        <v>30</v>
      </c>
      <c r="CP139" s="84" t="s">
        <v>15</v>
      </c>
      <c r="CQ139" s="88"/>
      <c r="CR139" s="83" t="s">
        <v>30</v>
      </c>
      <c r="CS139" s="84" t="s">
        <v>15</v>
      </c>
    </row>
    <row r="140" spans="1:97" ht="12" customHeight="1" x14ac:dyDescent="0.2">
      <c r="A140" s="81" t="s">
        <v>439</v>
      </c>
      <c r="B140" s="87" t="s">
        <v>321</v>
      </c>
      <c r="C140" s="83" t="s">
        <v>30</v>
      </c>
      <c r="D140" s="84" t="s">
        <v>15</v>
      </c>
      <c r="E140" s="87" t="s">
        <v>321</v>
      </c>
      <c r="F140" s="89" t="s">
        <v>30</v>
      </c>
      <c r="G140" s="84" t="s">
        <v>15</v>
      </c>
      <c r="H140" s="87" t="s">
        <v>321</v>
      </c>
      <c r="I140" s="89" t="s">
        <v>30</v>
      </c>
      <c r="J140" s="84" t="s">
        <v>15</v>
      </c>
      <c r="K140" s="87" t="s">
        <v>321</v>
      </c>
      <c r="L140" s="89" t="s">
        <v>30</v>
      </c>
      <c r="M140" s="84" t="s">
        <v>15</v>
      </c>
      <c r="N140" s="88" t="s">
        <v>321</v>
      </c>
      <c r="O140" s="83" t="s">
        <v>36</v>
      </c>
      <c r="P140" s="84" t="s">
        <v>15</v>
      </c>
      <c r="Q140" s="88"/>
      <c r="R140" s="83" t="s">
        <v>307</v>
      </c>
      <c r="S140" s="84" t="s">
        <v>15</v>
      </c>
      <c r="T140" s="88"/>
      <c r="U140" s="83" t="s">
        <v>307</v>
      </c>
      <c r="V140" s="84" t="s">
        <v>15</v>
      </c>
      <c r="W140" s="88"/>
      <c r="X140" s="83" t="s">
        <v>307</v>
      </c>
      <c r="Y140" s="84" t="s">
        <v>15</v>
      </c>
      <c r="Z140" s="88"/>
      <c r="AA140" s="83" t="s">
        <v>307</v>
      </c>
      <c r="AB140" s="84" t="s">
        <v>15</v>
      </c>
      <c r="AC140" s="88"/>
      <c r="AD140" s="83" t="s">
        <v>307</v>
      </c>
      <c r="AE140" s="84" t="s">
        <v>15</v>
      </c>
      <c r="AF140" s="88"/>
      <c r="AG140" s="83" t="s">
        <v>307</v>
      </c>
      <c r="AH140" s="84" t="s">
        <v>15</v>
      </c>
      <c r="AI140" s="88"/>
      <c r="AJ140" s="83" t="s">
        <v>307</v>
      </c>
      <c r="AK140" s="84" t="s">
        <v>15</v>
      </c>
      <c r="AL140" s="88"/>
      <c r="AM140" s="83" t="s">
        <v>307</v>
      </c>
      <c r="AN140" s="84" t="s">
        <v>15</v>
      </c>
      <c r="AO140" s="87" t="s">
        <v>321</v>
      </c>
      <c r="AP140" s="83" t="s">
        <v>30</v>
      </c>
      <c r="AQ140" s="84" t="s">
        <v>15</v>
      </c>
      <c r="AR140" s="88"/>
      <c r="AS140" s="83" t="s">
        <v>307</v>
      </c>
      <c r="AT140" s="84" t="s">
        <v>15</v>
      </c>
      <c r="AU140" s="88"/>
      <c r="AV140" s="83" t="s">
        <v>36</v>
      </c>
      <c r="AW140" s="84" t="s">
        <v>15</v>
      </c>
      <c r="AX140" s="87"/>
      <c r="AY140" s="83" t="s">
        <v>30</v>
      </c>
      <c r="AZ140" s="84" t="s">
        <v>540</v>
      </c>
      <c r="BA140" s="87"/>
      <c r="BB140" s="83" t="s">
        <v>30</v>
      </c>
      <c r="BC140" s="84" t="s">
        <v>540</v>
      </c>
      <c r="BD140" s="87"/>
      <c r="BE140" s="83" t="s">
        <v>307</v>
      </c>
      <c r="BF140" s="84" t="s">
        <v>15</v>
      </c>
      <c r="BG140" s="88"/>
      <c r="BH140" s="83" t="s">
        <v>307</v>
      </c>
      <c r="BI140" s="84" t="s">
        <v>15</v>
      </c>
      <c r="BJ140" s="88" t="s">
        <v>321</v>
      </c>
      <c r="BK140" s="89" t="s">
        <v>30</v>
      </c>
      <c r="BL140" s="84" t="s">
        <v>15</v>
      </c>
      <c r="BM140" s="88"/>
      <c r="BN140" s="83" t="s">
        <v>307</v>
      </c>
      <c r="BO140" s="84" t="s">
        <v>15</v>
      </c>
      <c r="BP140" s="88" t="s">
        <v>321</v>
      </c>
      <c r="BQ140" s="89" t="s">
        <v>30</v>
      </c>
      <c r="BR140" s="84" t="s">
        <v>15</v>
      </c>
      <c r="BS140" s="88" t="s">
        <v>321</v>
      </c>
      <c r="BT140" s="89" t="s">
        <v>30</v>
      </c>
      <c r="BU140" s="84" t="s">
        <v>15</v>
      </c>
      <c r="BV140" s="88" t="s">
        <v>321</v>
      </c>
      <c r="BW140" s="83" t="s">
        <v>30</v>
      </c>
      <c r="BX140" s="84" t="s">
        <v>15</v>
      </c>
      <c r="BY140" s="88"/>
      <c r="BZ140" s="89" t="s">
        <v>30</v>
      </c>
      <c r="CA140" s="84" t="s">
        <v>15</v>
      </c>
      <c r="CB140" s="88"/>
      <c r="CC140" s="89" t="s">
        <v>30</v>
      </c>
      <c r="CD140" s="84" t="s">
        <v>15</v>
      </c>
      <c r="CE140" s="172"/>
      <c r="CF140" s="83" t="s">
        <v>30</v>
      </c>
      <c r="CG140" s="84" t="s">
        <v>540</v>
      </c>
      <c r="CH140" s="172"/>
      <c r="CI140" s="83" t="s">
        <v>30</v>
      </c>
      <c r="CJ140" s="84" t="s">
        <v>540</v>
      </c>
      <c r="CK140" s="172" t="s">
        <v>321</v>
      </c>
      <c r="CL140" s="89" t="s">
        <v>30</v>
      </c>
      <c r="CM140" s="84" t="s">
        <v>15</v>
      </c>
      <c r="CN140" s="172" t="s">
        <v>321</v>
      </c>
      <c r="CO140" s="89" t="s">
        <v>30</v>
      </c>
      <c r="CP140" s="84" t="s">
        <v>15</v>
      </c>
      <c r="CQ140" s="88"/>
      <c r="CR140" s="89" t="s">
        <v>30</v>
      </c>
      <c r="CS140" s="84" t="s">
        <v>15</v>
      </c>
    </row>
    <row r="141" spans="1:97" ht="12" customHeight="1" x14ac:dyDescent="0.2">
      <c r="A141" s="81" t="s">
        <v>442</v>
      </c>
      <c r="B141" s="87" t="s">
        <v>321</v>
      </c>
      <c r="C141" s="83" t="s">
        <v>30</v>
      </c>
      <c r="D141" s="84" t="s">
        <v>15</v>
      </c>
      <c r="E141" s="87" t="s">
        <v>321</v>
      </c>
      <c r="F141" s="89" t="s">
        <v>30</v>
      </c>
      <c r="G141" s="84" t="s">
        <v>15</v>
      </c>
      <c r="H141" s="87" t="s">
        <v>321</v>
      </c>
      <c r="I141" s="89" t="s">
        <v>30</v>
      </c>
      <c r="J141" s="84" t="s">
        <v>15</v>
      </c>
      <c r="K141" s="87" t="s">
        <v>321</v>
      </c>
      <c r="L141" s="89" t="s">
        <v>30</v>
      </c>
      <c r="M141" s="84" t="s">
        <v>15</v>
      </c>
      <c r="N141" s="88" t="s">
        <v>321</v>
      </c>
      <c r="O141" s="83" t="s">
        <v>36</v>
      </c>
      <c r="P141" s="84" t="s">
        <v>15</v>
      </c>
      <c r="Q141" s="88"/>
      <c r="R141" s="83" t="s">
        <v>307</v>
      </c>
      <c r="S141" s="84" t="s">
        <v>15</v>
      </c>
      <c r="T141" s="88"/>
      <c r="U141" s="83" t="s">
        <v>307</v>
      </c>
      <c r="V141" s="84" t="s">
        <v>15</v>
      </c>
      <c r="W141" s="88"/>
      <c r="X141" s="83" t="s">
        <v>307</v>
      </c>
      <c r="Y141" s="84" t="s">
        <v>15</v>
      </c>
      <c r="Z141" s="88"/>
      <c r="AA141" s="83" t="s">
        <v>307</v>
      </c>
      <c r="AB141" s="84" t="s">
        <v>15</v>
      </c>
      <c r="AC141" s="88"/>
      <c r="AD141" s="83" t="s">
        <v>307</v>
      </c>
      <c r="AE141" s="84" t="s">
        <v>15</v>
      </c>
      <c r="AF141" s="88"/>
      <c r="AG141" s="83" t="s">
        <v>307</v>
      </c>
      <c r="AH141" s="84" t="s">
        <v>15</v>
      </c>
      <c r="AI141" s="88"/>
      <c r="AJ141" s="83" t="s">
        <v>307</v>
      </c>
      <c r="AK141" s="84" t="s">
        <v>15</v>
      </c>
      <c r="AL141" s="88"/>
      <c r="AM141" s="83" t="s">
        <v>307</v>
      </c>
      <c r="AN141" s="84" t="s">
        <v>15</v>
      </c>
      <c r="AO141" s="87" t="s">
        <v>321</v>
      </c>
      <c r="AP141" s="83" t="s">
        <v>30</v>
      </c>
      <c r="AQ141" s="84" t="s">
        <v>15</v>
      </c>
      <c r="AR141" s="88"/>
      <c r="AS141" s="83" t="s">
        <v>307</v>
      </c>
      <c r="AT141" s="84" t="s">
        <v>15</v>
      </c>
      <c r="AU141" s="88"/>
      <c r="AV141" s="83" t="s">
        <v>36</v>
      </c>
      <c r="AW141" s="84" t="s">
        <v>15</v>
      </c>
      <c r="AX141" s="87"/>
      <c r="AY141" s="83" t="s">
        <v>30</v>
      </c>
      <c r="AZ141" s="84" t="s">
        <v>540</v>
      </c>
      <c r="BA141" s="87"/>
      <c r="BB141" s="83" t="s">
        <v>30</v>
      </c>
      <c r="BC141" s="84" t="s">
        <v>540</v>
      </c>
      <c r="BD141" s="87"/>
      <c r="BE141" s="83" t="s">
        <v>307</v>
      </c>
      <c r="BF141" s="84" t="s">
        <v>15</v>
      </c>
      <c r="BG141" s="88"/>
      <c r="BH141" s="83" t="s">
        <v>307</v>
      </c>
      <c r="BI141" s="84" t="s">
        <v>15</v>
      </c>
      <c r="BJ141" s="88" t="s">
        <v>321</v>
      </c>
      <c r="BK141" s="89" t="s">
        <v>30</v>
      </c>
      <c r="BL141" s="84" t="s">
        <v>15</v>
      </c>
      <c r="BM141" s="88"/>
      <c r="BN141" s="83" t="s">
        <v>307</v>
      </c>
      <c r="BO141" s="84" t="s">
        <v>15</v>
      </c>
      <c r="BP141" s="88" t="s">
        <v>321</v>
      </c>
      <c r="BQ141" s="89" t="s">
        <v>30</v>
      </c>
      <c r="BR141" s="84" t="s">
        <v>15</v>
      </c>
      <c r="BS141" s="88" t="s">
        <v>321</v>
      </c>
      <c r="BT141" s="89" t="s">
        <v>30</v>
      </c>
      <c r="BU141" s="84" t="s">
        <v>15</v>
      </c>
      <c r="BV141" s="88" t="s">
        <v>321</v>
      </c>
      <c r="BW141" s="83" t="s">
        <v>30</v>
      </c>
      <c r="BX141" s="84" t="s">
        <v>15</v>
      </c>
      <c r="BY141" s="88"/>
      <c r="BZ141" s="89" t="s">
        <v>30</v>
      </c>
      <c r="CA141" s="84" t="s">
        <v>15</v>
      </c>
      <c r="CB141" s="88"/>
      <c r="CC141" s="89" t="s">
        <v>30</v>
      </c>
      <c r="CD141" s="84" t="s">
        <v>15</v>
      </c>
      <c r="CE141" s="172"/>
      <c r="CF141" s="83" t="s">
        <v>30</v>
      </c>
      <c r="CG141" s="84" t="s">
        <v>540</v>
      </c>
      <c r="CH141" s="172"/>
      <c r="CI141" s="83" t="s">
        <v>30</v>
      </c>
      <c r="CJ141" s="84" t="s">
        <v>540</v>
      </c>
      <c r="CK141" s="172" t="s">
        <v>321</v>
      </c>
      <c r="CL141" s="89" t="s">
        <v>30</v>
      </c>
      <c r="CM141" s="84" t="s">
        <v>15</v>
      </c>
      <c r="CN141" s="172" t="s">
        <v>321</v>
      </c>
      <c r="CO141" s="89" t="s">
        <v>30</v>
      </c>
      <c r="CP141" s="84" t="s">
        <v>15</v>
      </c>
      <c r="CQ141" s="88"/>
      <c r="CR141" s="89" t="s">
        <v>30</v>
      </c>
      <c r="CS141" s="84" t="s">
        <v>15</v>
      </c>
    </row>
    <row r="142" spans="1:97" ht="12" customHeight="1" x14ac:dyDescent="0.2">
      <c r="A142" s="81" t="s">
        <v>444</v>
      </c>
      <c r="B142" s="87" t="s">
        <v>321</v>
      </c>
      <c r="C142" s="83" t="s">
        <v>30</v>
      </c>
      <c r="D142" s="84" t="s">
        <v>15</v>
      </c>
      <c r="E142" s="87" t="s">
        <v>321</v>
      </c>
      <c r="F142" s="89" t="s">
        <v>30</v>
      </c>
      <c r="G142" s="84" t="s">
        <v>15</v>
      </c>
      <c r="H142" s="87" t="s">
        <v>321</v>
      </c>
      <c r="I142" s="89" t="s">
        <v>30</v>
      </c>
      <c r="J142" s="84" t="s">
        <v>15</v>
      </c>
      <c r="K142" s="87" t="s">
        <v>321</v>
      </c>
      <c r="L142" s="89" t="s">
        <v>30</v>
      </c>
      <c r="M142" s="84" t="s">
        <v>15</v>
      </c>
      <c r="N142" s="88" t="s">
        <v>321</v>
      </c>
      <c r="O142" s="83" t="s">
        <v>36</v>
      </c>
      <c r="P142" s="84" t="s">
        <v>15</v>
      </c>
      <c r="Q142" s="88"/>
      <c r="R142" s="83" t="s">
        <v>307</v>
      </c>
      <c r="S142" s="84" t="s">
        <v>15</v>
      </c>
      <c r="T142" s="88"/>
      <c r="U142" s="83" t="s">
        <v>307</v>
      </c>
      <c r="V142" s="84" t="s">
        <v>15</v>
      </c>
      <c r="W142" s="88"/>
      <c r="X142" s="83" t="s">
        <v>307</v>
      </c>
      <c r="Y142" s="84" t="s">
        <v>15</v>
      </c>
      <c r="Z142" s="88"/>
      <c r="AA142" s="83" t="s">
        <v>307</v>
      </c>
      <c r="AB142" s="84" t="s">
        <v>15</v>
      </c>
      <c r="AC142" s="88"/>
      <c r="AD142" s="83" t="s">
        <v>307</v>
      </c>
      <c r="AE142" s="84" t="s">
        <v>15</v>
      </c>
      <c r="AF142" s="88"/>
      <c r="AG142" s="83" t="s">
        <v>307</v>
      </c>
      <c r="AH142" s="84" t="s">
        <v>15</v>
      </c>
      <c r="AI142" s="88"/>
      <c r="AJ142" s="83" t="s">
        <v>307</v>
      </c>
      <c r="AK142" s="84" t="s">
        <v>15</v>
      </c>
      <c r="AL142" s="88"/>
      <c r="AM142" s="83" t="s">
        <v>307</v>
      </c>
      <c r="AN142" s="84" t="s">
        <v>15</v>
      </c>
      <c r="AO142" s="87" t="s">
        <v>321</v>
      </c>
      <c r="AP142" s="83" t="s">
        <v>30</v>
      </c>
      <c r="AQ142" s="84" t="s">
        <v>15</v>
      </c>
      <c r="AR142" s="88"/>
      <c r="AS142" s="83" t="s">
        <v>307</v>
      </c>
      <c r="AT142" s="84" t="s">
        <v>15</v>
      </c>
      <c r="AU142" s="88"/>
      <c r="AV142" s="83" t="s">
        <v>36</v>
      </c>
      <c r="AW142" s="84" t="s">
        <v>15</v>
      </c>
      <c r="AX142" s="87"/>
      <c r="AY142" s="83" t="s">
        <v>30</v>
      </c>
      <c r="AZ142" s="84" t="s">
        <v>540</v>
      </c>
      <c r="BA142" s="87"/>
      <c r="BB142" s="83" t="s">
        <v>30</v>
      </c>
      <c r="BC142" s="84" t="s">
        <v>540</v>
      </c>
      <c r="BD142" s="87"/>
      <c r="BE142" s="83" t="s">
        <v>307</v>
      </c>
      <c r="BF142" s="84" t="s">
        <v>15</v>
      </c>
      <c r="BG142" s="88"/>
      <c r="BH142" s="83" t="s">
        <v>307</v>
      </c>
      <c r="BI142" s="84" t="s">
        <v>15</v>
      </c>
      <c r="BJ142" s="88" t="s">
        <v>321</v>
      </c>
      <c r="BK142" s="89" t="s">
        <v>30</v>
      </c>
      <c r="BL142" s="84" t="s">
        <v>15</v>
      </c>
      <c r="BM142" s="88"/>
      <c r="BN142" s="83" t="s">
        <v>307</v>
      </c>
      <c r="BO142" s="84" t="s">
        <v>15</v>
      </c>
      <c r="BP142" s="88" t="s">
        <v>321</v>
      </c>
      <c r="BQ142" s="89" t="s">
        <v>30</v>
      </c>
      <c r="BR142" s="84" t="s">
        <v>15</v>
      </c>
      <c r="BS142" s="88" t="s">
        <v>321</v>
      </c>
      <c r="BT142" s="89" t="s">
        <v>30</v>
      </c>
      <c r="BU142" s="84" t="s">
        <v>15</v>
      </c>
      <c r="BV142" s="88" t="s">
        <v>321</v>
      </c>
      <c r="BW142" s="83" t="s">
        <v>30</v>
      </c>
      <c r="BX142" s="84" t="s">
        <v>15</v>
      </c>
      <c r="BY142" s="88"/>
      <c r="BZ142" s="89" t="s">
        <v>30</v>
      </c>
      <c r="CA142" s="84" t="s">
        <v>15</v>
      </c>
      <c r="CB142" s="88"/>
      <c r="CC142" s="89" t="s">
        <v>30</v>
      </c>
      <c r="CD142" s="84" t="s">
        <v>15</v>
      </c>
      <c r="CE142" s="172"/>
      <c r="CF142" s="83" t="s">
        <v>30</v>
      </c>
      <c r="CG142" s="84" t="s">
        <v>540</v>
      </c>
      <c r="CH142" s="172"/>
      <c r="CI142" s="83" t="s">
        <v>30</v>
      </c>
      <c r="CJ142" s="84" t="s">
        <v>540</v>
      </c>
      <c r="CK142" s="172" t="s">
        <v>321</v>
      </c>
      <c r="CL142" s="89" t="s">
        <v>30</v>
      </c>
      <c r="CM142" s="84" t="s">
        <v>15</v>
      </c>
      <c r="CN142" s="172" t="s">
        <v>321</v>
      </c>
      <c r="CO142" s="89" t="s">
        <v>30</v>
      </c>
      <c r="CP142" s="84" t="s">
        <v>15</v>
      </c>
      <c r="CQ142" s="88"/>
      <c r="CR142" s="89" t="s">
        <v>30</v>
      </c>
      <c r="CS142" s="84" t="s">
        <v>15</v>
      </c>
    </row>
    <row r="143" spans="1:97" ht="12" customHeight="1" x14ac:dyDescent="0.2">
      <c r="A143" s="81" t="s">
        <v>446</v>
      </c>
      <c r="B143" s="87" t="s">
        <v>321</v>
      </c>
      <c r="C143" s="83" t="s">
        <v>30</v>
      </c>
      <c r="D143" s="84" t="s">
        <v>15</v>
      </c>
      <c r="E143" s="87" t="s">
        <v>321</v>
      </c>
      <c r="F143" s="89" t="s">
        <v>30</v>
      </c>
      <c r="G143" s="84" t="s">
        <v>15</v>
      </c>
      <c r="H143" s="87" t="s">
        <v>321</v>
      </c>
      <c r="I143" s="89" t="s">
        <v>30</v>
      </c>
      <c r="J143" s="84" t="s">
        <v>15</v>
      </c>
      <c r="K143" s="87" t="s">
        <v>321</v>
      </c>
      <c r="L143" s="89" t="s">
        <v>30</v>
      </c>
      <c r="M143" s="84" t="s">
        <v>15</v>
      </c>
      <c r="N143" s="88" t="s">
        <v>321</v>
      </c>
      <c r="O143" s="83" t="s">
        <v>36</v>
      </c>
      <c r="P143" s="84" t="s">
        <v>15</v>
      </c>
      <c r="Q143" s="88"/>
      <c r="R143" s="83" t="s">
        <v>307</v>
      </c>
      <c r="S143" s="84" t="s">
        <v>15</v>
      </c>
      <c r="T143" s="88"/>
      <c r="U143" s="83" t="s">
        <v>307</v>
      </c>
      <c r="V143" s="84" t="s">
        <v>15</v>
      </c>
      <c r="W143" s="88"/>
      <c r="X143" s="83" t="s">
        <v>307</v>
      </c>
      <c r="Y143" s="84" t="s">
        <v>15</v>
      </c>
      <c r="Z143" s="88"/>
      <c r="AA143" s="83" t="s">
        <v>307</v>
      </c>
      <c r="AB143" s="84" t="s">
        <v>15</v>
      </c>
      <c r="AC143" s="88"/>
      <c r="AD143" s="83" t="s">
        <v>307</v>
      </c>
      <c r="AE143" s="84" t="s">
        <v>15</v>
      </c>
      <c r="AF143" s="88"/>
      <c r="AG143" s="83" t="s">
        <v>307</v>
      </c>
      <c r="AH143" s="84" t="s">
        <v>15</v>
      </c>
      <c r="AI143" s="88"/>
      <c r="AJ143" s="83" t="s">
        <v>307</v>
      </c>
      <c r="AK143" s="84" t="s">
        <v>15</v>
      </c>
      <c r="AL143" s="88"/>
      <c r="AM143" s="83" t="s">
        <v>307</v>
      </c>
      <c r="AN143" s="84" t="s">
        <v>15</v>
      </c>
      <c r="AO143" s="87" t="s">
        <v>321</v>
      </c>
      <c r="AP143" s="83" t="s">
        <v>30</v>
      </c>
      <c r="AQ143" s="84" t="s">
        <v>15</v>
      </c>
      <c r="AR143" s="88"/>
      <c r="AS143" s="83" t="s">
        <v>307</v>
      </c>
      <c r="AT143" s="84" t="s">
        <v>15</v>
      </c>
      <c r="AU143" s="88"/>
      <c r="AV143" s="83" t="s">
        <v>36</v>
      </c>
      <c r="AW143" s="84" t="s">
        <v>15</v>
      </c>
      <c r="AX143" s="87"/>
      <c r="AY143" s="83" t="s">
        <v>30</v>
      </c>
      <c r="AZ143" s="84" t="s">
        <v>540</v>
      </c>
      <c r="BA143" s="87"/>
      <c r="BB143" s="83" t="s">
        <v>30</v>
      </c>
      <c r="BC143" s="84" t="s">
        <v>540</v>
      </c>
      <c r="BD143" s="87"/>
      <c r="BE143" s="83" t="s">
        <v>307</v>
      </c>
      <c r="BF143" s="84" t="s">
        <v>15</v>
      </c>
      <c r="BG143" s="88"/>
      <c r="BH143" s="83" t="s">
        <v>307</v>
      </c>
      <c r="BI143" s="84" t="s">
        <v>15</v>
      </c>
      <c r="BJ143" s="88" t="s">
        <v>321</v>
      </c>
      <c r="BK143" s="89" t="s">
        <v>30</v>
      </c>
      <c r="BL143" s="84" t="s">
        <v>15</v>
      </c>
      <c r="BM143" s="88"/>
      <c r="BN143" s="83" t="s">
        <v>307</v>
      </c>
      <c r="BO143" s="84" t="s">
        <v>15</v>
      </c>
      <c r="BP143" s="88" t="s">
        <v>321</v>
      </c>
      <c r="BQ143" s="89" t="s">
        <v>30</v>
      </c>
      <c r="BR143" s="84" t="s">
        <v>15</v>
      </c>
      <c r="BS143" s="88" t="s">
        <v>321</v>
      </c>
      <c r="BT143" s="89" t="s">
        <v>30</v>
      </c>
      <c r="BU143" s="84" t="s">
        <v>15</v>
      </c>
      <c r="BV143" s="88" t="s">
        <v>321</v>
      </c>
      <c r="BW143" s="83" t="s">
        <v>30</v>
      </c>
      <c r="BX143" s="84" t="s">
        <v>15</v>
      </c>
      <c r="BY143" s="88"/>
      <c r="BZ143" s="89" t="s">
        <v>30</v>
      </c>
      <c r="CA143" s="84" t="s">
        <v>15</v>
      </c>
      <c r="CB143" s="88"/>
      <c r="CC143" s="89" t="s">
        <v>30</v>
      </c>
      <c r="CD143" s="84" t="s">
        <v>15</v>
      </c>
      <c r="CE143" s="172"/>
      <c r="CF143" s="83" t="s">
        <v>30</v>
      </c>
      <c r="CG143" s="84" t="s">
        <v>540</v>
      </c>
      <c r="CH143" s="172"/>
      <c r="CI143" s="83" t="s">
        <v>30</v>
      </c>
      <c r="CJ143" s="84" t="s">
        <v>540</v>
      </c>
      <c r="CK143" s="172" t="s">
        <v>321</v>
      </c>
      <c r="CL143" s="89" t="s">
        <v>30</v>
      </c>
      <c r="CM143" s="84" t="s">
        <v>15</v>
      </c>
      <c r="CN143" s="172" t="s">
        <v>321</v>
      </c>
      <c r="CO143" s="89" t="s">
        <v>30</v>
      </c>
      <c r="CP143" s="84" t="s">
        <v>15</v>
      </c>
      <c r="CQ143" s="88"/>
      <c r="CR143" s="89" t="s">
        <v>30</v>
      </c>
      <c r="CS143" s="84" t="s">
        <v>15</v>
      </c>
    </row>
    <row r="144" spans="1:97" ht="12" customHeight="1" x14ac:dyDescent="0.2">
      <c r="A144" s="81" t="s">
        <v>447</v>
      </c>
      <c r="B144" s="87" t="s">
        <v>321</v>
      </c>
      <c r="C144" s="83" t="s">
        <v>30</v>
      </c>
      <c r="D144" s="84" t="s">
        <v>15</v>
      </c>
      <c r="E144" s="87" t="s">
        <v>321</v>
      </c>
      <c r="F144" s="89" t="s">
        <v>30</v>
      </c>
      <c r="G144" s="84" t="s">
        <v>15</v>
      </c>
      <c r="H144" s="87" t="s">
        <v>321</v>
      </c>
      <c r="I144" s="89" t="s">
        <v>30</v>
      </c>
      <c r="J144" s="84" t="s">
        <v>15</v>
      </c>
      <c r="K144" s="87" t="s">
        <v>321</v>
      </c>
      <c r="L144" s="89" t="s">
        <v>30</v>
      </c>
      <c r="M144" s="84" t="s">
        <v>15</v>
      </c>
      <c r="N144" s="88" t="s">
        <v>321</v>
      </c>
      <c r="O144" s="83" t="s">
        <v>36</v>
      </c>
      <c r="P144" s="84" t="s">
        <v>15</v>
      </c>
      <c r="Q144" s="88"/>
      <c r="R144" s="83" t="s">
        <v>307</v>
      </c>
      <c r="S144" s="84" t="s">
        <v>15</v>
      </c>
      <c r="T144" s="88"/>
      <c r="U144" s="83" t="s">
        <v>307</v>
      </c>
      <c r="V144" s="84" t="s">
        <v>15</v>
      </c>
      <c r="W144" s="88"/>
      <c r="X144" s="83" t="s">
        <v>307</v>
      </c>
      <c r="Y144" s="84" t="s">
        <v>15</v>
      </c>
      <c r="Z144" s="88"/>
      <c r="AA144" s="83" t="s">
        <v>307</v>
      </c>
      <c r="AB144" s="84" t="s">
        <v>15</v>
      </c>
      <c r="AC144" s="88"/>
      <c r="AD144" s="83" t="s">
        <v>307</v>
      </c>
      <c r="AE144" s="84" t="s">
        <v>15</v>
      </c>
      <c r="AF144" s="88"/>
      <c r="AG144" s="83" t="s">
        <v>307</v>
      </c>
      <c r="AH144" s="84" t="s">
        <v>15</v>
      </c>
      <c r="AI144" s="88"/>
      <c r="AJ144" s="83" t="s">
        <v>307</v>
      </c>
      <c r="AK144" s="84" t="s">
        <v>15</v>
      </c>
      <c r="AL144" s="88"/>
      <c r="AM144" s="83" t="s">
        <v>307</v>
      </c>
      <c r="AN144" s="84" t="s">
        <v>15</v>
      </c>
      <c r="AO144" s="87" t="s">
        <v>321</v>
      </c>
      <c r="AP144" s="83" t="s">
        <v>30</v>
      </c>
      <c r="AQ144" s="84" t="s">
        <v>15</v>
      </c>
      <c r="AR144" s="88"/>
      <c r="AS144" s="83" t="s">
        <v>307</v>
      </c>
      <c r="AT144" s="84" t="s">
        <v>15</v>
      </c>
      <c r="AU144" s="88"/>
      <c r="AV144" s="83" t="s">
        <v>36</v>
      </c>
      <c r="AW144" s="84" t="s">
        <v>15</v>
      </c>
      <c r="AX144" s="87"/>
      <c r="AY144" s="83" t="s">
        <v>30</v>
      </c>
      <c r="AZ144" s="84" t="s">
        <v>540</v>
      </c>
      <c r="BA144" s="87"/>
      <c r="BB144" s="83" t="s">
        <v>30</v>
      </c>
      <c r="BC144" s="84" t="s">
        <v>540</v>
      </c>
      <c r="BD144" s="87"/>
      <c r="BE144" s="83" t="s">
        <v>307</v>
      </c>
      <c r="BF144" s="84" t="s">
        <v>15</v>
      </c>
      <c r="BG144" s="88"/>
      <c r="BH144" s="83" t="s">
        <v>307</v>
      </c>
      <c r="BI144" s="84" t="s">
        <v>15</v>
      </c>
      <c r="BJ144" s="88" t="s">
        <v>321</v>
      </c>
      <c r="BK144" s="89" t="s">
        <v>30</v>
      </c>
      <c r="BL144" s="84" t="s">
        <v>15</v>
      </c>
      <c r="BM144" s="88"/>
      <c r="BN144" s="83" t="s">
        <v>307</v>
      </c>
      <c r="BO144" s="84" t="s">
        <v>15</v>
      </c>
      <c r="BP144" s="88" t="s">
        <v>321</v>
      </c>
      <c r="BQ144" s="89" t="s">
        <v>30</v>
      </c>
      <c r="BR144" s="84" t="s">
        <v>15</v>
      </c>
      <c r="BS144" s="88" t="s">
        <v>321</v>
      </c>
      <c r="BT144" s="89" t="s">
        <v>30</v>
      </c>
      <c r="BU144" s="84" t="s">
        <v>15</v>
      </c>
      <c r="BV144" s="88" t="s">
        <v>321</v>
      </c>
      <c r="BW144" s="83" t="s">
        <v>30</v>
      </c>
      <c r="BX144" s="84" t="s">
        <v>15</v>
      </c>
      <c r="BY144" s="88"/>
      <c r="BZ144" s="89" t="s">
        <v>30</v>
      </c>
      <c r="CA144" s="84" t="s">
        <v>15</v>
      </c>
      <c r="CB144" s="88"/>
      <c r="CC144" s="89" t="s">
        <v>30</v>
      </c>
      <c r="CD144" s="84" t="s">
        <v>15</v>
      </c>
      <c r="CE144" s="172"/>
      <c r="CF144" s="83" t="s">
        <v>30</v>
      </c>
      <c r="CG144" s="84" t="s">
        <v>540</v>
      </c>
      <c r="CH144" s="172"/>
      <c r="CI144" s="83" t="s">
        <v>30</v>
      </c>
      <c r="CJ144" s="84" t="s">
        <v>540</v>
      </c>
      <c r="CK144" s="172" t="s">
        <v>321</v>
      </c>
      <c r="CL144" s="89" t="s">
        <v>30</v>
      </c>
      <c r="CM144" s="84" t="s">
        <v>15</v>
      </c>
      <c r="CN144" s="172" t="s">
        <v>321</v>
      </c>
      <c r="CO144" s="89" t="s">
        <v>30</v>
      </c>
      <c r="CP144" s="84" t="s">
        <v>15</v>
      </c>
      <c r="CQ144" s="88"/>
      <c r="CR144" s="89" t="s">
        <v>30</v>
      </c>
      <c r="CS144" s="84" t="s">
        <v>15</v>
      </c>
    </row>
    <row r="145" spans="1:97" ht="12" customHeight="1" x14ac:dyDescent="0.2">
      <c r="A145" s="81" t="s">
        <v>450</v>
      </c>
      <c r="B145" s="87" t="s">
        <v>321</v>
      </c>
      <c r="C145" s="83" t="s">
        <v>30</v>
      </c>
      <c r="D145" s="84" t="s">
        <v>15</v>
      </c>
      <c r="E145" s="87" t="s">
        <v>321</v>
      </c>
      <c r="F145" s="89" t="s">
        <v>30</v>
      </c>
      <c r="G145" s="84" t="s">
        <v>15</v>
      </c>
      <c r="H145" s="87" t="s">
        <v>321</v>
      </c>
      <c r="I145" s="89" t="s">
        <v>30</v>
      </c>
      <c r="J145" s="84" t="s">
        <v>15</v>
      </c>
      <c r="K145" s="87" t="s">
        <v>321</v>
      </c>
      <c r="L145" s="89" t="s">
        <v>30</v>
      </c>
      <c r="M145" s="84" t="s">
        <v>15</v>
      </c>
      <c r="N145" s="88" t="s">
        <v>321</v>
      </c>
      <c r="O145" s="83" t="s">
        <v>36</v>
      </c>
      <c r="P145" s="84" t="s">
        <v>15</v>
      </c>
      <c r="Q145" s="88"/>
      <c r="R145" s="83" t="s">
        <v>307</v>
      </c>
      <c r="S145" s="84" t="s">
        <v>15</v>
      </c>
      <c r="T145" s="88"/>
      <c r="U145" s="83" t="s">
        <v>307</v>
      </c>
      <c r="V145" s="84" t="s">
        <v>15</v>
      </c>
      <c r="W145" s="88"/>
      <c r="X145" s="83" t="s">
        <v>307</v>
      </c>
      <c r="Y145" s="84" t="s">
        <v>15</v>
      </c>
      <c r="Z145" s="88"/>
      <c r="AA145" s="83" t="s">
        <v>307</v>
      </c>
      <c r="AB145" s="84" t="s">
        <v>15</v>
      </c>
      <c r="AC145" s="88"/>
      <c r="AD145" s="83" t="s">
        <v>307</v>
      </c>
      <c r="AE145" s="84" t="s">
        <v>15</v>
      </c>
      <c r="AF145" s="88"/>
      <c r="AG145" s="83" t="s">
        <v>307</v>
      </c>
      <c r="AH145" s="84" t="s">
        <v>15</v>
      </c>
      <c r="AI145" s="88"/>
      <c r="AJ145" s="83" t="s">
        <v>307</v>
      </c>
      <c r="AK145" s="84" t="s">
        <v>15</v>
      </c>
      <c r="AL145" s="88"/>
      <c r="AM145" s="83" t="s">
        <v>307</v>
      </c>
      <c r="AN145" s="84" t="s">
        <v>15</v>
      </c>
      <c r="AO145" s="87" t="s">
        <v>321</v>
      </c>
      <c r="AP145" s="83" t="s">
        <v>30</v>
      </c>
      <c r="AQ145" s="84" t="s">
        <v>15</v>
      </c>
      <c r="AR145" s="88"/>
      <c r="AS145" s="83" t="s">
        <v>307</v>
      </c>
      <c r="AT145" s="84" t="s">
        <v>15</v>
      </c>
      <c r="AU145" s="88"/>
      <c r="AV145" s="83" t="s">
        <v>36</v>
      </c>
      <c r="AW145" s="84" t="s">
        <v>15</v>
      </c>
      <c r="AX145" s="87"/>
      <c r="AY145" s="83" t="s">
        <v>30</v>
      </c>
      <c r="AZ145" s="84" t="s">
        <v>540</v>
      </c>
      <c r="BA145" s="87"/>
      <c r="BB145" s="83" t="s">
        <v>30</v>
      </c>
      <c r="BC145" s="84" t="s">
        <v>540</v>
      </c>
      <c r="BD145" s="87"/>
      <c r="BE145" s="83" t="s">
        <v>307</v>
      </c>
      <c r="BF145" s="84" t="s">
        <v>15</v>
      </c>
      <c r="BG145" s="88"/>
      <c r="BH145" s="83" t="s">
        <v>307</v>
      </c>
      <c r="BI145" s="84" t="s">
        <v>15</v>
      </c>
      <c r="BJ145" s="88" t="s">
        <v>321</v>
      </c>
      <c r="BK145" s="89" t="s">
        <v>30</v>
      </c>
      <c r="BL145" s="84" t="s">
        <v>15</v>
      </c>
      <c r="BM145" s="88"/>
      <c r="BN145" s="83" t="s">
        <v>307</v>
      </c>
      <c r="BO145" s="84" t="s">
        <v>15</v>
      </c>
      <c r="BP145" s="88" t="s">
        <v>321</v>
      </c>
      <c r="BQ145" s="89" t="s">
        <v>30</v>
      </c>
      <c r="BR145" s="84" t="s">
        <v>15</v>
      </c>
      <c r="BS145" s="88" t="s">
        <v>321</v>
      </c>
      <c r="BT145" s="89" t="s">
        <v>30</v>
      </c>
      <c r="BU145" s="84" t="s">
        <v>15</v>
      </c>
      <c r="BV145" s="88" t="s">
        <v>321</v>
      </c>
      <c r="BW145" s="83" t="s">
        <v>30</v>
      </c>
      <c r="BX145" s="84" t="s">
        <v>15</v>
      </c>
      <c r="BY145" s="88"/>
      <c r="BZ145" s="89" t="s">
        <v>30</v>
      </c>
      <c r="CA145" s="84" t="s">
        <v>15</v>
      </c>
      <c r="CB145" s="88"/>
      <c r="CC145" s="89" t="s">
        <v>30</v>
      </c>
      <c r="CD145" s="84" t="s">
        <v>15</v>
      </c>
      <c r="CE145" s="172"/>
      <c r="CF145" s="83" t="s">
        <v>30</v>
      </c>
      <c r="CG145" s="84" t="s">
        <v>540</v>
      </c>
      <c r="CH145" s="172"/>
      <c r="CI145" s="83" t="s">
        <v>30</v>
      </c>
      <c r="CJ145" s="84" t="s">
        <v>540</v>
      </c>
      <c r="CK145" s="172" t="s">
        <v>321</v>
      </c>
      <c r="CL145" s="89" t="s">
        <v>30</v>
      </c>
      <c r="CM145" s="84" t="s">
        <v>15</v>
      </c>
      <c r="CN145" s="172" t="s">
        <v>321</v>
      </c>
      <c r="CO145" s="89" t="s">
        <v>30</v>
      </c>
      <c r="CP145" s="84" t="s">
        <v>15</v>
      </c>
      <c r="CQ145" s="88"/>
      <c r="CR145" s="89" t="s">
        <v>30</v>
      </c>
      <c r="CS145" s="84" t="s">
        <v>15</v>
      </c>
    </row>
    <row r="146" spans="1:97" ht="12" customHeight="1" x14ac:dyDescent="0.2">
      <c r="A146" s="81" t="s">
        <v>452</v>
      </c>
      <c r="B146" s="87" t="s">
        <v>321</v>
      </c>
      <c r="C146" s="83" t="s">
        <v>30</v>
      </c>
      <c r="D146" s="84" t="s">
        <v>15</v>
      </c>
      <c r="E146" s="87" t="s">
        <v>321</v>
      </c>
      <c r="F146" s="89" t="s">
        <v>30</v>
      </c>
      <c r="G146" s="84" t="s">
        <v>15</v>
      </c>
      <c r="H146" s="87" t="s">
        <v>321</v>
      </c>
      <c r="I146" s="89" t="s">
        <v>30</v>
      </c>
      <c r="J146" s="84" t="s">
        <v>15</v>
      </c>
      <c r="K146" s="87" t="s">
        <v>321</v>
      </c>
      <c r="L146" s="89" t="s">
        <v>30</v>
      </c>
      <c r="M146" s="84" t="s">
        <v>15</v>
      </c>
      <c r="N146" s="88" t="s">
        <v>321</v>
      </c>
      <c r="O146" s="83" t="s">
        <v>36</v>
      </c>
      <c r="P146" s="84" t="s">
        <v>15</v>
      </c>
      <c r="Q146" s="88"/>
      <c r="R146" s="83" t="s">
        <v>307</v>
      </c>
      <c r="S146" s="84" t="s">
        <v>15</v>
      </c>
      <c r="T146" s="88"/>
      <c r="U146" s="83" t="s">
        <v>307</v>
      </c>
      <c r="V146" s="84" t="s">
        <v>15</v>
      </c>
      <c r="W146" s="88"/>
      <c r="X146" s="83" t="s">
        <v>307</v>
      </c>
      <c r="Y146" s="84" t="s">
        <v>15</v>
      </c>
      <c r="Z146" s="88"/>
      <c r="AA146" s="83" t="s">
        <v>307</v>
      </c>
      <c r="AB146" s="84" t="s">
        <v>15</v>
      </c>
      <c r="AC146" s="88"/>
      <c r="AD146" s="83" t="s">
        <v>307</v>
      </c>
      <c r="AE146" s="84" t="s">
        <v>15</v>
      </c>
      <c r="AF146" s="88"/>
      <c r="AG146" s="83" t="s">
        <v>307</v>
      </c>
      <c r="AH146" s="84" t="s">
        <v>15</v>
      </c>
      <c r="AI146" s="88"/>
      <c r="AJ146" s="83" t="s">
        <v>307</v>
      </c>
      <c r="AK146" s="84" t="s">
        <v>15</v>
      </c>
      <c r="AL146" s="88"/>
      <c r="AM146" s="83" t="s">
        <v>307</v>
      </c>
      <c r="AN146" s="84" t="s">
        <v>15</v>
      </c>
      <c r="AO146" s="87" t="s">
        <v>321</v>
      </c>
      <c r="AP146" s="83" t="s">
        <v>30</v>
      </c>
      <c r="AQ146" s="84" t="s">
        <v>15</v>
      </c>
      <c r="AR146" s="88"/>
      <c r="AS146" s="83" t="s">
        <v>307</v>
      </c>
      <c r="AT146" s="84" t="s">
        <v>15</v>
      </c>
      <c r="AU146" s="88"/>
      <c r="AV146" s="83" t="s">
        <v>36</v>
      </c>
      <c r="AW146" s="84" t="s">
        <v>15</v>
      </c>
      <c r="AX146" s="87"/>
      <c r="AY146" s="83" t="s">
        <v>30</v>
      </c>
      <c r="AZ146" s="84" t="s">
        <v>540</v>
      </c>
      <c r="BA146" s="87"/>
      <c r="BB146" s="83" t="s">
        <v>30</v>
      </c>
      <c r="BC146" s="84" t="s">
        <v>540</v>
      </c>
      <c r="BD146" s="87"/>
      <c r="BE146" s="83" t="s">
        <v>307</v>
      </c>
      <c r="BF146" s="84" t="s">
        <v>15</v>
      </c>
      <c r="BG146" s="88"/>
      <c r="BH146" s="83" t="s">
        <v>307</v>
      </c>
      <c r="BI146" s="84" t="s">
        <v>15</v>
      </c>
      <c r="BJ146" s="88" t="s">
        <v>321</v>
      </c>
      <c r="BK146" s="89" t="s">
        <v>30</v>
      </c>
      <c r="BL146" s="84" t="s">
        <v>15</v>
      </c>
      <c r="BM146" s="88"/>
      <c r="BN146" s="83" t="s">
        <v>307</v>
      </c>
      <c r="BO146" s="84" t="s">
        <v>15</v>
      </c>
      <c r="BP146" s="88" t="s">
        <v>321</v>
      </c>
      <c r="BQ146" s="89" t="s">
        <v>30</v>
      </c>
      <c r="BR146" s="84" t="s">
        <v>15</v>
      </c>
      <c r="BS146" s="88" t="s">
        <v>321</v>
      </c>
      <c r="BT146" s="89" t="s">
        <v>30</v>
      </c>
      <c r="BU146" s="84" t="s">
        <v>15</v>
      </c>
      <c r="BV146" s="88" t="s">
        <v>321</v>
      </c>
      <c r="BW146" s="83" t="s">
        <v>30</v>
      </c>
      <c r="BX146" s="84" t="s">
        <v>15</v>
      </c>
      <c r="BY146" s="88"/>
      <c r="BZ146" s="89" t="s">
        <v>30</v>
      </c>
      <c r="CA146" s="84" t="s">
        <v>15</v>
      </c>
      <c r="CB146" s="88"/>
      <c r="CC146" s="89" t="s">
        <v>30</v>
      </c>
      <c r="CD146" s="84" t="s">
        <v>15</v>
      </c>
      <c r="CE146" s="172"/>
      <c r="CF146" s="83" t="s">
        <v>30</v>
      </c>
      <c r="CG146" s="84" t="s">
        <v>540</v>
      </c>
      <c r="CH146" s="172"/>
      <c r="CI146" s="83" t="s">
        <v>30</v>
      </c>
      <c r="CJ146" s="84" t="s">
        <v>540</v>
      </c>
      <c r="CK146" s="172" t="s">
        <v>321</v>
      </c>
      <c r="CL146" s="89" t="s">
        <v>30</v>
      </c>
      <c r="CM146" s="84" t="s">
        <v>15</v>
      </c>
      <c r="CN146" s="172" t="s">
        <v>321</v>
      </c>
      <c r="CO146" s="89" t="s">
        <v>30</v>
      </c>
      <c r="CP146" s="84" t="s">
        <v>15</v>
      </c>
      <c r="CQ146" s="88"/>
      <c r="CR146" s="89" t="s">
        <v>30</v>
      </c>
      <c r="CS146" s="84" t="s">
        <v>15</v>
      </c>
    </row>
    <row r="147" spans="1:97" ht="12" customHeight="1" x14ac:dyDescent="0.2">
      <c r="A147" s="81" t="s">
        <v>454</v>
      </c>
      <c r="B147" s="87" t="s">
        <v>321</v>
      </c>
      <c r="C147" s="83" t="s">
        <v>30</v>
      </c>
      <c r="D147" s="84" t="s">
        <v>15</v>
      </c>
      <c r="E147" s="87" t="s">
        <v>321</v>
      </c>
      <c r="F147" s="89" t="s">
        <v>30</v>
      </c>
      <c r="G147" s="84" t="s">
        <v>15</v>
      </c>
      <c r="H147" s="87" t="s">
        <v>321</v>
      </c>
      <c r="I147" s="89" t="s">
        <v>30</v>
      </c>
      <c r="J147" s="84" t="s">
        <v>15</v>
      </c>
      <c r="K147" s="87" t="s">
        <v>321</v>
      </c>
      <c r="L147" s="89" t="s">
        <v>30</v>
      </c>
      <c r="M147" s="84" t="s">
        <v>15</v>
      </c>
      <c r="N147" s="88" t="s">
        <v>321</v>
      </c>
      <c r="O147" s="83" t="s">
        <v>36</v>
      </c>
      <c r="P147" s="84" t="s">
        <v>15</v>
      </c>
      <c r="Q147" s="88"/>
      <c r="R147" s="83" t="s">
        <v>307</v>
      </c>
      <c r="S147" s="84" t="s">
        <v>15</v>
      </c>
      <c r="T147" s="88"/>
      <c r="U147" s="83" t="s">
        <v>307</v>
      </c>
      <c r="V147" s="84" t="s">
        <v>15</v>
      </c>
      <c r="W147" s="88"/>
      <c r="X147" s="83" t="s">
        <v>307</v>
      </c>
      <c r="Y147" s="84" t="s">
        <v>15</v>
      </c>
      <c r="Z147" s="88"/>
      <c r="AA147" s="83" t="s">
        <v>307</v>
      </c>
      <c r="AB147" s="84" t="s">
        <v>15</v>
      </c>
      <c r="AC147" s="88"/>
      <c r="AD147" s="83" t="s">
        <v>307</v>
      </c>
      <c r="AE147" s="84" t="s">
        <v>15</v>
      </c>
      <c r="AF147" s="88"/>
      <c r="AG147" s="83" t="s">
        <v>307</v>
      </c>
      <c r="AH147" s="84" t="s">
        <v>15</v>
      </c>
      <c r="AI147" s="88"/>
      <c r="AJ147" s="83" t="s">
        <v>307</v>
      </c>
      <c r="AK147" s="84" t="s">
        <v>15</v>
      </c>
      <c r="AL147" s="88"/>
      <c r="AM147" s="83" t="s">
        <v>307</v>
      </c>
      <c r="AN147" s="84" t="s">
        <v>15</v>
      </c>
      <c r="AO147" s="87" t="s">
        <v>321</v>
      </c>
      <c r="AP147" s="83" t="s">
        <v>30</v>
      </c>
      <c r="AQ147" s="84" t="s">
        <v>15</v>
      </c>
      <c r="AR147" s="88"/>
      <c r="AS147" s="83" t="s">
        <v>307</v>
      </c>
      <c r="AT147" s="84" t="s">
        <v>15</v>
      </c>
      <c r="AU147" s="88"/>
      <c r="AV147" s="83" t="s">
        <v>36</v>
      </c>
      <c r="AW147" s="84" t="s">
        <v>15</v>
      </c>
      <c r="AX147" s="87"/>
      <c r="AY147" s="83" t="s">
        <v>30</v>
      </c>
      <c r="AZ147" s="84" t="s">
        <v>540</v>
      </c>
      <c r="BA147" s="87"/>
      <c r="BB147" s="83" t="s">
        <v>30</v>
      </c>
      <c r="BC147" s="84" t="s">
        <v>540</v>
      </c>
      <c r="BD147" s="87"/>
      <c r="BE147" s="83" t="s">
        <v>307</v>
      </c>
      <c r="BF147" s="84" t="s">
        <v>15</v>
      </c>
      <c r="BG147" s="88"/>
      <c r="BH147" s="83" t="s">
        <v>307</v>
      </c>
      <c r="BI147" s="84" t="s">
        <v>15</v>
      </c>
      <c r="BJ147" s="88" t="s">
        <v>321</v>
      </c>
      <c r="BK147" s="89" t="s">
        <v>30</v>
      </c>
      <c r="BL147" s="84" t="s">
        <v>15</v>
      </c>
      <c r="BM147" s="88"/>
      <c r="BN147" s="83" t="s">
        <v>307</v>
      </c>
      <c r="BO147" s="84" t="s">
        <v>15</v>
      </c>
      <c r="BP147" s="88" t="s">
        <v>321</v>
      </c>
      <c r="BQ147" s="89" t="s">
        <v>30</v>
      </c>
      <c r="BR147" s="84" t="s">
        <v>15</v>
      </c>
      <c r="BS147" s="88" t="s">
        <v>321</v>
      </c>
      <c r="BT147" s="89" t="s">
        <v>30</v>
      </c>
      <c r="BU147" s="84" t="s">
        <v>15</v>
      </c>
      <c r="BV147" s="88" t="s">
        <v>321</v>
      </c>
      <c r="BW147" s="83" t="s">
        <v>30</v>
      </c>
      <c r="BX147" s="84" t="s">
        <v>15</v>
      </c>
      <c r="BY147" s="88"/>
      <c r="BZ147" s="89" t="s">
        <v>30</v>
      </c>
      <c r="CA147" s="84" t="s">
        <v>15</v>
      </c>
      <c r="CB147" s="88"/>
      <c r="CC147" s="89" t="s">
        <v>30</v>
      </c>
      <c r="CD147" s="84" t="s">
        <v>15</v>
      </c>
      <c r="CE147" s="172"/>
      <c r="CF147" s="83" t="s">
        <v>30</v>
      </c>
      <c r="CG147" s="84" t="s">
        <v>540</v>
      </c>
      <c r="CH147" s="172"/>
      <c r="CI147" s="83" t="s">
        <v>30</v>
      </c>
      <c r="CJ147" s="84" t="s">
        <v>540</v>
      </c>
      <c r="CK147" s="172" t="s">
        <v>321</v>
      </c>
      <c r="CL147" s="89" t="s">
        <v>30</v>
      </c>
      <c r="CM147" s="84" t="s">
        <v>15</v>
      </c>
      <c r="CN147" s="172" t="s">
        <v>321</v>
      </c>
      <c r="CO147" s="89" t="s">
        <v>30</v>
      </c>
      <c r="CP147" s="84" t="s">
        <v>15</v>
      </c>
      <c r="CQ147" s="88"/>
      <c r="CR147" s="89" t="s">
        <v>30</v>
      </c>
      <c r="CS147" s="84" t="s">
        <v>15</v>
      </c>
    </row>
    <row r="148" spans="1:97" ht="12" customHeight="1" x14ac:dyDescent="0.2">
      <c r="A148" s="81" t="s">
        <v>456</v>
      </c>
      <c r="B148" s="87" t="s">
        <v>321</v>
      </c>
      <c r="C148" s="83" t="s">
        <v>30</v>
      </c>
      <c r="D148" s="84" t="s">
        <v>15</v>
      </c>
      <c r="E148" s="87" t="s">
        <v>321</v>
      </c>
      <c r="F148" s="89" t="s">
        <v>30</v>
      </c>
      <c r="G148" s="84" t="s">
        <v>15</v>
      </c>
      <c r="H148" s="87" t="s">
        <v>321</v>
      </c>
      <c r="I148" s="89" t="s">
        <v>30</v>
      </c>
      <c r="J148" s="84" t="s">
        <v>15</v>
      </c>
      <c r="K148" s="87" t="s">
        <v>321</v>
      </c>
      <c r="L148" s="89" t="s">
        <v>30</v>
      </c>
      <c r="M148" s="84" t="s">
        <v>15</v>
      </c>
      <c r="N148" s="88" t="s">
        <v>321</v>
      </c>
      <c r="O148" s="83" t="s">
        <v>36</v>
      </c>
      <c r="P148" s="84" t="s">
        <v>15</v>
      </c>
      <c r="Q148" s="88"/>
      <c r="R148" s="83" t="s">
        <v>307</v>
      </c>
      <c r="S148" s="84" t="s">
        <v>15</v>
      </c>
      <c r="T148" s="88"/>
      <c r="U148" s="83" t="s">
        <v>307</v>
      </c>
      <c r="V148" s="84" t="s">
        <v>15</v>
      </c>
      <c r="W148" s="88"/>
      <c r="X148" s="83" t="s">
        <v>307</v>
      </c>
      <c r="Y148" s="84" t="s">
        <v>15</v>
      </c>
      <c r="Z148" s="88"/>
      <c r="AA148" s="83" t="s">
        <v>307</v>
      </c>
      <c r="AB148" s="84" t="s">
        <v>15</v>
      </c>
      <c r="AC148" s="88"/>
      <c r="AD148" s="83" t="s">
        <v>307</v>
      </c>
      <c r="AE148" s="84" t="s">
        <v>15</v>
      </c>
      <c r="AF148" s="88"/>
      <c r="AG148" s="83" t="s">
        <v>307</v>
      </c>
      <c r="AH148" s="84" t="s">
        <v>15</v>
      </c>
      <c r="AI148" s="88"/>
      <c r="AJ148" s="83" t="s">
        <v>307</v>
      </c>
      <c r="AK148" s="84" t="s">
        <v>15</v>
      </c>
      <c r="AL148" s="88"/>
      <c r="AM148" s="83" t="s">
        <v>307</v>
      </c>
      <c r="AN148" s="84" t="s">
        <v>15</v>
      </c>
      <c r="AO148" s="87" t="s">
        <v>321</v>
      </c>
      <c r="AP148" s="83" t="s">
        <v>30</v>
      </c>
      <c r="AQ148" s="84" t="s">
        <v>15</v>
      </c>
      <c r="AR148" s="88"/>
      <c r="AS148" s="83" t="s">
        <v>307</v>
      </c>
      <c r="AT148" s="84" t="s">
        <v>15</v>
      </c>
      <c r="AU148" s="88"/>
      <c r="AV148" s="83" t="s">
        <v>36</v>
      </c>
      <c r="AW148" s="84" t="s">
        <v>15</v>
      </c>
      <c r="AX148" s="87"/>
      <c r="AY148" s="83" t="s">
        <v>30</v>
      </c>
      <c r="AZ148" s="84" t="s">
        <v>540</v>
      </c>
      <c r="BA148" s="87"/>
      <c r="BB148" s="83" t="s">
        <v>30</v>
      </c>
      <c r="BC148" s="84" t="s">
        <v>540</v>
      </c>
      <c r="BD148" s="87"/>
      <c r="BE148" s="83" t="s">
        <v>307</v>
      </c>
      <c r="BF148" s="84" t="s">
        <v>15</v>
      </c>
      <c r="BG148" s="88"/>
      <c r="BH148" s="83" t="s">
        <v>307</v>
      </c>
      <c r="BI148" s="84" t="s">
        <v>15</v>
      </c>
      <c r="BJ148" s="88" t="s">
        <v>321</v>
      </c>
      <c r="BK148" s="89" t="s">
        <v>30</v>
      </c>
      <c r="BL148" s="84" t="s">
        <v>15</v>
      </c>
      <c r="BM148" s="88"/>
      <c r="BN148" s="83" t="s">
        <v>307</v>
      </c>
      <c r="BO148" s="84" t="s">
        <v>15</v>
      </c>
      <c r="BP148" s="88" t="s">
        <v>321</v>
      </c>
      <c r="BQ148" s="89" t="s">
        <v>30</v>
      </c>
      <c r="BR148" s="84" t="s">
        <v>15</v>
      </c>
      <c r="BS148" s="88" t="s">
        <v>321</v>
      </c>
      <c r="BT148" s="89" t="s">
        <v>30</v>
      </c>
      <c r="BU148" s="84" t="s">
        <v>15</v>
      </c>
      <c r="BV148" s="88" t="s">
        <v>321</v>
      </c>
      <c r="BW148" s="83" t="s">
        <v>30</v>
      </c>
      <c r="BX148" s="84" t="s">
        <v>15</v>
      </c>
      <c r="BY148" s="88"/>
      <c r="BZ148" s="89" t="s">
        <v>30</v>
      </c>
      <c r="CA148" s="84" t="s">
        <v>15</v>
      </c>
      <c r="CB148" s="88"/>
      <c r="CC148" s="89" t="s">
        <v>30</v>
      </c>
      <c r="CD148" s="84" t="s">
        <v>15</v>
      </c>
      <c r="CE148" s="172"/>
      <c r="CF148" s="83" t="s">
        <v>30</v>
      </c>
      <c r="CG148" s="84" t="s">
        <v>540</v>
      </c>
      <c r="CH148" s="172"/>
      <c r="CI148" s="83" t="s">
        <v>30</v>
      </c>
      <c r="CJ148" s="84" t="s">
        <v>540</v>
      </c>
      <c r="CK148" s="172" t="s">
        <v>321</v>
      </c>
      <c r="CL148" s="89" t="s">
        <v>30</v>
      </c>
      <c r="CM148" s="84" t="s">
        <v>15</v>
      </c>
      <c r="CN148" s="172" t="s">
        <v>321</v>
      </c>
      <c r="CO148" s="89" t="s">
        <v>30</v>
      </c>
      <c r="CP148" s="84" t="s">
        <v>15</v>
      </c>
      <c r="CQ148" s="88"/>
      <c r="CR148" s="89" t="s">
        <v>30</v>
      </c>
      <c r="CS148" s="84" t="s">
        <v>15</v>
      </c>
    </row>
    <row r="149" spans="1:97" ht="12" customHeight="1" x14ac:dyDescent="0.2">
      <c r="A149" s="81" t="s">
        <v>458</v>
      </c>
      <c r="B149" s="87" t="s">
        <v>321</v>
      </c>
      <c r="C149" s="83" t="s">
        <v>30</v>
      </c>
      <c r="D149" s="84" t="s">
        <v>15</v>
      </c>
      <c r="E149" s="87" t="s">
        <v>321</v>
      </c>
      <c r="F149" s="89" t="s">
        <v>30</v>
      </c>
      <c r="G149" s="84" t="s">
        <v>15</v>
      </c>
      <c r="H149" s="87" t="s">
        <v>321</v>
      </c>
      <c r="I149" s="89" t="s">
        <v>30</v>
      </c>
      <c r="J149" s="84" t="s">
        <v>15</v>
      </c>
      <c r="K149" s="87" t="s">
        <v>321</v>
      </c>
      <c r="L149" s="89" t="s">
        <v>30</v>
      </c>
      <c r="M149" s="84" t="s">
        <v>15</v>
      </c>
      <c r="N149" s="88" t="s">
        <v>321</v>
      </c>
      <c r="O149" s="83" t="s">
        <v>36</v>
      </c>
      <c r="P149" s="84" t="s">
        <v>15</v>
      </c>
      <c r="Q149" s="88"/>
      <c r="R149" s="83" t="s">
        <v>307</v>
      </c>
      <c r="S149" s="84" t="s">
        <v>15</v>
      </c>
      <c r="T149" s="88"/>
      <c r="U149" s="83" t="s">
        <v>307</v>
      </c>
      <c r="V149" s="84" t="s">
        <v>15</v>
      </c>
      <c r="W149" s="88"/>
      <c r="X149" s="83" t="s">
        <v>307</v>
      </c>
      <c r="Y149" s="84" t="s">
        <v>15</v>
      </c>
      <c r="Z149" s="88"/>
      <c r="AA149" s="83" t="s">
        <v>307</v>
      </c>
      <c r="AB149" s="84" t="s">
        <v>15</v>
      </c>
      <c r="AC149" s="88"/>
      <c r="AD149" s="83" t="s">
        <v>307</v>
      </c>
      <c r="AE149" s="84" t="s">
        <v>15</v>
      </c>
      <c r="AF149" s="88"/>
      <c r="AG149" s="83" t="s">
        <v>307</v>
      </c>
      <c r="AH149" s="84" t="s">
        <v>15</v>
      </c>
      <c r="AI149" s="88"/>
      <c r="AJ149" s="83" t="s">
        <v>307</v>
      </c>
      <c r="AK149" s="84" t="s">
        <v>15</v>
      </c>
      <c r="AL149" s="88"/>
      <c r="AM149" s="83" t="s">
        <v>307</v>
      </c>
      <c r="AN149" s="84" t="s">
        <v>15</v>
      </c>
      <c r="AO149" s="87" t="s">
        <v>321</v>
      </c>
      <c r="AP149" s="83" t="s">
        <v>30</v>
      </c>
      <c r="AQ149" s="84" t="s">
        <v>15</v>
      </c>
      <c r="AR149" s="88"/>
      <c r="AS149" s="83" t="s">
        <v>307</v>
      </c>
      <c r="AT149" s="84" t="s">
        <v>15</v>
      </c>
      <c r="AU149" s="88"/>
      <c r="AV149" s="83" t="s">
        <v>36</v>
      </c>
      <c r="AW149" s="84" t="s">
        <v>15</v>
      </c>
      <c r="AX149" s="87"/>
      <c r="AY149" s="83" t="s">
        <v>30</v>
      </c>
      <c r="AZ149" s="84" t="s">
        <v>540</v>
      </c>
      <c r="BA149" s="87"/>
      <c r="BB149" s="83" t="s">
        <v>30</v>
      </c>
      <c r="BC149" s="84" t="s">
        <v>540</v>
      </c>
      <c r="BD149" s="87"/>
      <c r="BE149" s="83" t="s">
        <v>307</v>
      </c>
      <c r="BF149" s="84" t="s">
        <v>15</v>
      </c>
      <c r="BG149" s="88"/>
      <c r="BH149" s="83" t="s">
        <v>307</v>
      </c>
      <c r="BI149" s="84" t="s">
        <v>15</v>
      </c>
      <c r="BJ149" s="88" t="s">
        <v>321</v>
      </c>
      <c r="BK149" s="89" t="s">
        <v>30</v>
      </c>
      <c r="BL149" s="84" t="s">
        <v>15</v>
      </c>
      <c r="BM149" s="88"/>
      <c r="BN149" s="83" t="s">
        <v>307</v>
      </c>
      <c r="BO149" s="84" t="s">
        <v>15</v>
      </c>
      <c r="BP149" s="88" t="s">
        <v>321</v>
      </c>
      <c r="BQ149" s="89" t="s">
        <v>30</v>
      </c>
      <c r="BR149" s="84" t="s">
        <v>15</v>
      </c>
      <c r="BS149" s="88" t="s">
        <v>321</v>
      </c>
      <c r="BT149" s="89" t="s">
        <v>30</v>
      </c>
      <c r="BU149" s="84" t="s">
        <v>15</v>
      </c>
      <c r="BV149" s="88" t="s">
        <v>321</v>
      </c>
      <c r="BW149" s="83" t="s">
        <v>30</v>
      </c>
      <c r="BX149" s="84" t="s">
        <v>15</v>
      </c>
      <c r="BY149" s="88"/>
      <c r="BZ149" s="89" t="s">
        <v>30</v>
      </c>
      <c r="CA149" s="84" t="s">
        <v>15</v>
      </c>
      <c r="CB149" s="88"/>
      <c r="CC149" s="89" t="s">
        <v>30</v>
      </c>
      <c r="CD149" s="84" t="s">
        <v>15</v>
      </c>
      <c r="CE149" s="172"/>
      <c r="CF149" s="83" t="s">
        <v>30</v>
      </c>
      <c r="CG149" s="84" t="s">
        <v>540</v>
      </c>
      <c r="CH149" s="172"/>
      <c r="CI149" s="83" t="s">
        <v>30</v>
      </c>
      <c r="CJ149" s="84" t="s">
        <v>540</v>
      </c>
      <c r="CK149" s="172" t="s">
        <v>321</v>
      </c>
      <c r="CL149" s="89" t="s">
        <v>30</v>
      </c>
      <c r="CM149" s="84" t="s">
        <v>15</v>
      </c>
      <c r="CN149" s="172" t="s">
        <v>321</v>
      </c>
      <c r="CO149" s="89" t="s">
        <v>30</v>
      </c>
      <c r="CP149" s="84" t="s">
        <v>15</v>
      </c>
      <c r="CQ149" s="88"/>
      <c r="CR149" s="89" t="s">
        <v>30</v>
      </c>
      <c r="CS149" s="84" t="s">
        <v>15</v>
      </c>
    </row>
    <row r="150" spans="1:97" ht="12" customHeight="1" x14ac:dyDescent="0.2">
      <c r="A150" s="81" t="s">
        <v>460</v>
      </c>
      <c r="B150" s="87" t="s">
        <v>321</v>
      </c>
      <c r="C150" s="83" t="s">
        <v>30</v>
      </c>
      <c r="D150" s="84" t="s">
        <v>15</v>
      </c>
      <c r="E150" s="87" t="s">
        <v>321</v>
      </c>
      <c r="F150" s="89" t="s">
        <v>30</v>
      </c>
      <c r="G150" s="84" t="s">
        <v>15</v>
      </c>
      <c r="H150" s="87" t="s">
        <v>321</v>
      </c>
      <c r="I150" s="89" t="s">
        <v>30</v>
      </c>
      <c r="J150" s="84" t="s">
        <v>15</v>
      </c>
      <c r="K150" s="87" t="s">
        <v>321</v>
      </c>
      <c r="L150" s="89" t="s">
        <v>30</v>
      </c>
      <c r="M150" s="84" t="s">
        <v>15</v>
      </c>
      <c r="N150" s="88" t="s">
        <v>321</v>
      </c>
      <c r="O150" s="83" t="s">
        <v>36</v>
      </c>
      <c r="P150" s="84" t="s">
        <v>15</v>
      </c>
      <c r="Q150" s="88"/>
      <c r="R150" s="83" t="s">
        <v>307</v>
      </c>
      <c r="S150" s="84" t="s">
        <v>15</v>
      </c>
      <c r="T150" s="88"/>
      <c r="U150" s="83" t="s">
        <v>307</v>
      </c>
      <c r="V150" s="84" t="s">
        <v>15</v>
      </c>
      <c r="W150" s="88"/>
      <c r="X150" s="83" t="s">
        <v>307</v>
      </c>
      <c r="Y150" s="84" t="s">
        <v>15</v>
      </c>
      <c r="Z150" s="88"/>
      <c r="AA150" s="83" t="s">
        <v>307</v>
      </c>
      <c r="AB150" s="84" t="s">
        <v>15</v>
      </c>
      <c r="AC150" s="88"/>
      <c r="AD150" s="83" t="s">
        <v>307</v>
      </c>
      <c r="AE150" s="84" t="s">
        <v>15</v>
      </c>
      <c r="AF150" s="88"/>
      <c r="AG150" s="83" t="s">
        <v>307</v>
      </c>
      <c r="AH150" s="84" t="s">
        <v>15</v>
      </c>
      <c r="AI150" s="88"/>
      <c r="AJ150" s="83" t="s">
        <v>307</v>
      </c>
      <c r="AK150" s="84" t="s">
        <v>15</v>
      </c>
      <c r="AL150" s="88"/>
      <c r="AM150" s="83" t="s">
        <v>307</v>
      </c>
      <c r="AN150" s="84" t="s">
        <v>15</v>
      </c>
      <c r="AO150" s="87" t="s">
        <v>321</v>
      </c>
      <c r="AP150" s="83" t="s">
        <v>30</v>
      </c>
      <c r="AQ150" s="84" t="s">
        <v>15</v>
      </c>
      <c r="AR150" s="88"/>
      <c r="AS150" s="83" t="s">
        <v>307</v>
      </c>
      <c r="AT150" s="84" t="s">
        <v>15</v>
      </c>
      <c r="AU150" s="88"/>
      <c r="AV150" s="83" t="s">
        <v>36</v>
      </c>
      <c r="AW150" s="84" t="s">
        <v>15</v>
      </c>
      <c r="AX150" s="87"/>
      <c r="AY150" s="83" t="s">
        <v>30</v>
      </c>
      <c r="AZ150" s="84" t="s">
        <v>540</v>
      </c>
      <c r="BA150" s="87"/>
      <c r="BB150" s="83" t="s">
        <v>30</v>
      </c>
      <c r="BC150" s="84" t="s">
        <v>540</v>
      </c>
      <c r="BD150" s="87"/>
      <c r="BE150" s="83" t="s">
        <v>307</v>
      </c>
      <c r="BF150" s="84" t="s">
        <v>15</v>
      </c>
      <c r="BG150" s="88"/>
      <c r="BH150" s="83" t="s">
        <v>307</v>
      </c>
      <c r="BI150" s="84" t="s">
        <v>15</v>
      </c>
      <c r="BJ150" s="88" t="s">
        <v>321</v>
      </c>
      <c r="BK150" s="89" t="s">
        <v>30</v>
      </c>
      <c r="BL150" s="84" t="s">
        <v>15</v>
      </c>
      <c r="BM150" s="88"/>
      <c r="BN150" s="83" t="s">
        <v>307</v>
      </c>
      <c r="BO150" s="84" t="s">
        <v>15</v>
      </c>
      <c r="BP150" s="88" t="s">
        <v>321</v>
      </c>
      <c r="BQ150" s="89" t="s">
        <v>30</v>
      </c>
      <c r="BR150" s="84" t="s">
        <v>15</v>
      </c>
      <c r="BS150" s="88" t="s">
        <v>321</v>
      </c>
      <c r="BT150" s="89" t="s">
        <v>30</v>
      </c>
      <c r="BU150" s="84" t="s">
        <v>15</v>
      </c>
      <c r="BV150" s="88" t="s">
        <v>321</v>
      </c>
      <c r="BW150" s="83" t="s">
        <v>30</v>
      </c>
      <c r="BX150" s="84" t="s">
        <v>15</v>
      </c>
      <c r="BY150" s="88"/>
      <c r="BZ150" s="89" t="s">
        <v>30</v>
      </c>
      <c r="CA150" s="84" t="s">
        <v>15</v>
      </c>
      <c r="CB150" s="88"/>
      <c r="CC150" s="89" t="s">
        <v>30</v>
      </c>
      <c r="CD150" s="84" t="s">
        <v>15</v>
      </c>
      <c r="CE150" s="172"/>
      <c r="CF150" s="83" t="s">
        <v>30</v>
      </c>
      <c r="CG150" s="84" t="s">
        <v>540</v>
      </c>
      <c r="CH150" s="172"/>
      <c r="CI150" s="83" t="s">
        <v>30</v>
      </c>
      <c r="CJ150" s="84" t="s">
        <v>540</v>
      </c>
      <c r="CK150" s="172" t="s">
        <v>321</v>
      </c>
      <c r="CL150" s="89" t="s">
        <v>30</v>
      </c>
      <c r="CM150" s="84" t="s">
        <v>15</v>
      </c>
      <c r="CN150" s="172" t="s">
        <v>321</v>
      </c>
      <c r="CO150" s="89" t="s">
        <v>30</v>
      </c>
      <c r="CP150" s="84" t="s">
        <v>15</v>
      </c>
      <c r="CQ150" s="88"/>
      <c r="CR150" s="89" t="s">
        <v>30</v>
      </c>
      <c r="CS150" s="84" t="s">
        <v>15</v>
      </c>
    </row>
    <row r="151" spans="1:97" ht="12" customHeight="1" x14ac:dyDescent="0.2">
      <c r="A151" s="81" t="s">
        <v>462</v>
      </c>
      <c r="B151" s="87" t="s">
        <v>321</v>
      </c>
      <c r="C151" s="83" t="s">
        <v>30</v>
      </c>
      <c r="D151" s="84" t="s">
        <v>15</v>
      </c>
      <c r="E151" s="87" t="s">
        <v>321</v>
      </c>
      <c r="F151" s="89" t="s">
        <v>30</v>
      </c>
      <c r="G151" s="84" t="s">
        <v>15</v>
      </c>
      <c r="H151" s="87" t="s">
        <v>321</v>
      </c>
      <c r="I151" s="89" t="s">
        <v>30</v>
      </c>
      <c r="J151" s="84" t="s">
        <v>15</v>
      </c>
      <c r="K151" s="87" t="s">
        <v>321</v>
      </c>
      <c r="L151" s="89" t="s">
        <v>30</v>
      </c>
      <c r="M151" s="84" t="s">
        <v>15</v>
      </c>
      <c r="N151" s="88" t="s">
        <v>321</v>
      </c>
      <c r="O151" s="83" t="s">
        <v>36</v>
      </c>
      <c r="P151" s="84" t="s">
        <v>15</v>
      </c>
      <c r="Q151" s="88"/>
      <c r="R151" s="83" t="s">
        <v>307</v>
      </c>
      <c r="S151" s="84" t="s">
        <v>15</v>
      </c>
      <c r="T151" s="88"/>
      <c r="U151" s="83" t="s">
        <v>307</v>
      </c>
      <c r="V151" s="84" t="s">
        <v>15</v>
      </c>
      <c r="W151" s="88"/>
      <c r="X151" s="83" t="s">
        <v>307</v>
      </c>
      <c r="Y151" s="84" t="s">
        <v>15</v>
      </c>
      <c r="Z151" s="88"/>
      <c r="AA151" s="83" t="s">
        <v>307</v>
      </c>
      <c r="AB151" s="84" t="s">
        <v>15</v>
      </c>
      <c r="AC151" s="88"/>
      <c r="AD151" s="83" t="s">
        <v>307</v>
      </c>
      <c r="AE151" s="84" t="s">
        <v>15</v>
      </c>
      <c r="AF151" s="88"/>
      <c r="AG151" s="83" t="s">
        <v>307</v>
      </c>
      <c r="AH151" s="84" t="s">
        <v>15</v>
      </c>
      <c r="AI151" s="88"/>
      <c r="AJ151" s="83" t="s">
        <v>307</v>
      </c>
      <c r="AK151" s="84" t="s">
        <v>15</v>
      </c>
      <c r="AL151" s="88"/>
      <c r="AM151" s="83" t="s">
        <v>307</v>
      </c>
      <c r="AN151" s="84" t="s">
        <v>15</v>
      </c>
      <c r="AO151" s="87" t="s">
        <v>321</v>
      </c>
      <c r="AP151" s="83" t="s">
        <v>30</v>
      </c>
      <c r="AQ151" s="84" t="s">
        <v>15</v>
      </c>
      <c r="AR151" s="88"/>
      <c r="AS151" s="83" t="s">
        <v>307</v>
      </c>
      <c r="AT151" s="84" t="s">
        <v>15</v>
      </c>
      <c r="AU151" s="88"/>
      <c r="AV151" s="83" t="s">
        <v>36</v>
      </c>
      <c r="AW151" s="84" t="s">
        <v>15</v>
      </c>
      <c r="AX151" s="87"/>
      <c r="AY151" s="83" t="s">
        <v>30</v>
      </c>
      <c r="AZ151" s="84" t="s">
        <v>540</v>
      </c>
      <c r="BA151" s="87"/>
      <c r="BB151" s="83" t="s">
        <v>30</v>
      </c>
      <c r="BC151" s="84" t="s">
        <v>540</v>
      </c>
      <c r="BD151" s="87"/>
      <c r="BE151" s="83" t="s">
        <v>307</v>
      </c>
      <c r="BF151" s="84" t="s">
        <v>15</v>
      </c>
      <c r="BG151" s="88"/>
      <c r="BH151" s="83" t="s">
        <v>307</v>
      </c>
      <c r="BI151" s="84" t="s">
        <v>15</v>
      </c>
      <c r="BJ151" s="88" t="s">
        <v>321</v>
      </c>
      <c r="BK151" s="89" t="s">
        <v>30</v>
      </c>
      <c r="BL151" s="84" t="s">
        <v>15</v>
      </c>
      <c r="BM151" s="88"/>
      <c r="BN151" s="83" t="s">
        <v>307</v>
      </c>
      <c r="BO151" s="84" t="s">
        <v>15</v>
      </c>
      <c r="BP151" s="88" t="s">
        <v>321</v>
      </c>
      <c r="BQ151" s="89" t="s">
        <v>30</v>
      </c>
      <c r="BR151" s="84" t="s">
        <v>15</v>
      </c>
      <c r="BS151" s="88" t="s">
        <v>321</v>
      </c>
      <c r="BT151" s="89" t="s">
        <v>30</v>
      </c>
      <c r="BU151" s="84" t="s">
        <v>15</v>
      </c>
      <c r="BV151" s="88" t="s">
        <v>321</v>
      </c>
      <c r="BW151" s="83" t="s">
        <v>30</v>
      </c>
      <c r="BX151" s="84" t="s">
        <v>15</v>
      </c>
      <c r="BY151" s="88"/>
      <c r="BZ151" s="89" t="s">
        <v>30</v>
      </c>
      <c r="CA151" s="84" t="s">
        <v>15</v>
      </c>
      <c r="CB151" s="88"/>
      <c r="CC151" s="89" t="s">
        <v>30</v>
      </c>
      <c r="CD151" s="84" t="s">
        <v>15</v>
      </c>
      <c r="CE151" s="172"/>
      <c r="CF151" s="83" t="s">
        <v>30</v>
      </c>
      <c r="CG151" s="84" t="s">
        <v>540</v>
      </c>
      <c r="CH151" s="172"/>
      <c r="CI151" s="83" t="s">
        <v>30</v>
      </c>
      <c r="CJ151" s="84" t="s">
        <v>540</v>
      </c>
      <c r="CK151" s="172" t="s">
        <v>321</v>
      </c>
      <c r="CL151" s="89" t="s">
        <v>30</v>
      </c>
      <c r="CM151" s="84" t="s">
        <v>15</v>
      </c>
      <c r="CN151" s="172" t="s">
        <v>321</v>
      </c>
      <c r="CO151" s="89" t="s">
        <v>30</v>
      </c>
      <c r="CP151" s="84" t="s">
        <v>15</v>
      </c>
      <c r="CQ151" s="88"/>
      <c r="CR151" s="89" t="s">
        <v>30</v>
      </c>
      <c r="CS151" s="84" t="s">
        <v>15</v>
      </c>
    </row>
    <row r="152" spans="1:97" ht="12" customHeight="1" x14ac:dyDescent="0.2">
      <c r="A152" s="81" t="s">
        <v>463</v>
      </c>
      <c r="B152" s="87" t="s">
        <v>321</v>
      </c>
      <c r="C152" s="83" t="s">
        <v>30</v>
      </c>
      <c r="D152" s="84" t="s">
        <v>15</v>
      </c>
      <c r="E152" s="87" t="s">
        <v>321</v>
      </c>
      <c r="F152" s="89" t="s">
        <v>30</v>
      </c>
      <c r="G152" s="84" t="s">
        <v>15</v>
      </c>
      <c r="H152" s="87" t="s">
        <v>321</v>
      </c>
      <c r="I152" s="89" t="s">
        <v>30</v>
      </c>
      <c r="J152" s="84" t="s">
        <v>15</v>
      </c>
      <c r="K152" s="87" t="s">
        <v>321</v>
      </c>
      <c r="L152" s="89" t="s">
        <v>30</v>
      </c>
      <c r="M152" s="84" t="s">
        <v>15</v>
      </c>
      <c r="N152" s="88" t="s">
        <v>321</v>
      </c>
      <c r="O152" s="83" t="s">
        <v>36</v>
      </c>
      <c r="P152" s="84" t="s">
        <v>15</v>
      </c>
      <c r="Q152" s="88"/>
      <c r="R152" s="83" t="s">
        <v>307</v>
      </c>
      <c r="S152" s="84" t="s">
        <v>15</v>
      </c>
      <c r="T152" s="88"/>
      <c r="U152" s="83" t="s">
        <v>307</v>
      </c>
      <c r="V152" s="84" t="s">
        <v>15</v>
      </c>
      <c r="W152" s="88"/>
      <c r="X152" s="83" t="s">
        <v>307</v>
      </c>
      <c r="Y152" s="84" t="s">
        <v>15</v>
      </c>
      <c r="Z152" s="88"/>
      <c r="AA152" s="83" t="s">
        <v>307</v>
      </c>
      <c r="AB152" s="84" t="s">
        <v>15</v>
      </c>
      <c r="AC152" s="88"/>
      <c r="AD152" s="83" t="s">
        <v>307</v>
      </c>
      <c r="AE152" s="84" t="s">
        <v>15</v>
      </c>
      <c r="AF152" s="88"/>
      <c r="AG152" s="83" t="s">
        <v>307</v>
      </c>
      <c r="AH152" s="84" t="s">
        <v>15</v>
      </c>
      <c r="AI152" s="88"/>
      <c r="AJ152" s="83" t="s">
        <v>307</v>
      </c>
      <c r="AK152" s="84" t="s">
        <v>15</v>
      </c>
      <c r="AL152" s="88"/>
      <c r="AM152" s="83" t="s">
        <v>307</v>
      </c>
      <c r="AN152" s="84" t="s">
        <v>15</v>
      </c>
      <c r="AO152" s="87" t="s">
        <v>321</v>
      </c>
      <c r="AP152" s="83" t="s">
        <v>30</v>
      </c>
      <c r="AQ152" s="84" t="s">
        <v>15</v>
      </c>
      <c r="AR152" s="88"/>
      <c r="AS152" s="83" t="s">
        <v>307</v>
      </c>
      <c r="AT152" s="84" t="s">
        <v>15</v>
      </c>
      <c r="AU152" s="88"/>
      <c r="AV152" s="83" t="s">
        <v>36</v>
      </c>
      <c r="AW152" s="84" t="s">
        <v>15</v>
      </c>
      <c r="AX152" s="87"/>
      <c r="AY152" s="83" t="s">
        <v>30</v>
      </c>
      <c r="AZ152" s="84" t="s">
        <v>540</v>
      </c>
      <c r="BA152" s="87"/>
      <c r="BB152" s="83" t="s">
        <v>30</v>
      </c>
      <c r="BC152" s="84" t="s">
        <v>540</v>
      </c>
      <c r="BD152" s="87"/>
      <c r="BE152" s="83" t="s">
        <v>307</v>
      </c>
      <c r="BF152" s="84" t="s">
        <v>15</v>
      </c>
      <c r="BG152" s="88"/>
      <c r="BH152" s="83" t="s">
        <v>307</v>
      </c>
      <c r="BI152" s="84" t="s">
        <v>15</v>
      </c>
      <c r="BJ152" s="88" t="s">
        <v>321</v>
      </c>
      <c r="BK152" s="89" t="s">
        <v>30</v>
      </c>
      <c r="BL152" s="84" t="s">
        <v>15</v>
      </c>
      <c r="BM152" s="88"/>
      <c r="BN152" s="83" t="s">
        <v>307</v>
      </c>
      <c r="BO152" s="84" t="s">
        <v>15</v>
      </c>
      <c r="BP152" s="88" t="s">
        <v>321</v>
      </c>
      <c r="BQ152" s="89" t="s">
        <v>30</v>
      </c>
      <c r="BR152" s="84" t="s">
        <v>15</v>
      </c>
      <c r="BS152" s="88" t="s">
        <v>321</v>
      </c>
      <c r="BT152" s="89" t="s">
        <v>30</v>
      </c>
      <c r="BU152" s="84" t="s">
        <v>15</v>
      </c>
      <c r="BV152" s="88" t="s">
        <v>321</v>
      </c>
      <c r="BW152" s="83" t="s">
        <v>30</v>
      </c>
      <c r="BX152" s="84" t="s">
        <v>15</v>
      </c>
      <c r="BY152" s="88"/>
      <c r="BZ152" s="89" t="s">
        <v>30</v>
      </c>
      <c r="CA152" s="84" t="s">
        <v>15</v>
      </c>
      <c r="CB152" s="88"/>
      <c r="CC152" s="89" t="s">
        <v>30</v>
      </c>
      <c r="CD152" s="84" t="s">
        <v>15</v>
      </c>
      <c r="CE152" s="172"/>
      <c r="CF152" s="83" t="s">
        <v>30</v>
      </c>
      <c r="CG152" s="84" t="s">
        <v>540</v>
      </c>
      <c r="CH152" s="172"/>
      <c r="CI152" s="83" t="s">
        <v>30</v>
      </c>
      <c r="CJ152" s="84" t="s">
        <v>540</v>
      </c>
      <c r="CK152" s="172" t="s">
        <v>321</v>
      </c>
      <c r="CL152" s="89" t="s">
        <v>30</v>
      </c>
      <c r="CM152" s="84" t="s">
        <v>15</v>
      </c>
      <c r="CN152" s="172" t="s">
        <v>321</v>
      </c>
      <c r="CO152" s="89" t="s">
        <v>30</v>
      </c>
      <c r="CP152" s="84" t="s">
        <v>15</v>
      </c>
      <c r="CQ152" s="88"/>
      <c r="CR152" s="89" t="s">
        <v>30</v>
      </c>
      <c r="CS152" s="84" t="s">
        <v>15</v>
      </c>
    </row>
    <row r="153" spans="1:97" ht="12" customHeight="1" x14ac:dyDescent="0.2">
      <c r="A153" s="81" t="s">
        <v>466</v>
      </c>
      <c r="B153" s="87" t="s">
        <v>321</v>
      </c>
      <c r="C153" s="83" t="s">
        <v>30</v>
      </c>
      <c r="D153" s="84" t="s">
        <v>15</v>
      </c>
      <c r="E153" s="87" t="s">
        <v>321</v>
      </c>
      <c r="F153" s="89" t="s">
        <v>30</v>
      </c>
      <c r="G153" s="84" t="s">
        <v>15</v>
      </c>
      <c r="H153" s="87" t="s">
        <v>321</v>
      </c>
      <c r="I153" s="89" t="s">
        <v>30</v>
      </c>
      <c r="J153" s="84" t="s">
        <v>15</v>
      </c>
      <c r="K153" s="87" t="s">
        <v>321</v>
      </c>
      <c r="L153" s="89" t="s">
        <v>30</v>
      </c>
      <c r="M153" s="84" t="s">
        <v>15</v>
      </c>
      <c r="N153" s="88" t="s">
        <v>321</v>
      </c>
      <c r="O153" s="83" t="s">
        <v>36</v>
      </c>
      <c r="P153" s="84" t="s">
        <v>15</v>
      </c>
      <c r="Q153" s="88"/>
      <c r="R153" s="83" t="s">
        <v>307</v>
      </c>
      <c r="S153" s="84" t="s">
        <v>15</v>
      </c>
      <c r="T153" s="88"/>
      <c r="U153" s="83" t="s">
        <v>307</v>
      </c>
      <c r="V153" s="84" t="s">
        <v>15</v>
      </c>
      <c r="W153" s="88"/>
      <c r="X153" s="83" t="s">
        <v>307</v>
      </c>
      <c r="Y153" s="84" t="s">
        <v>15</v>
      </c>
      <c r="Z153" s="88"/>
      <c r="AA153" s="83" t="s">
        <v>307</v>
      </c>
      <c r="AB153" s="84" t="s">
        <v>15</v>
      </c>
      <c r="AC153" s="88"/>
      <c r="AD153" s="83" t="s">
        <v>307</v>
      </c>
      <c r="AE153" s="84" t="s">
        <v>15</v>
      </c>
      <c r="AF153" s="88"/>
      <c r="AG153" s="83" t="s">
        <v>307</v>
      </c>
      <c r="AH153" s="84" t="s">
        <v>15</v>
      </c>
      <c r="AI153" s="88"/>
      <c r="AJ153" s="83" t="s">
        <v>307</v>
      </c>
      <c r="AK153" s="84" t="s">
        <v>15</v>
      </c>
      <c r="AL153" s="88"/>
      <c r="AM153" s="83" t="s">
        <v>307</v>
      </c>
      <c r="AN153" s="84" t="s">
        <v>15</v>
      </c>
      <c r="AO153" s="87" t="s">
        <v>321</v>
      </c>
      <c r="AP153" s="83" t="s">
        <v>30</v>
      </c>
      <c r="AQ153" s="84" t="s">
        <v>15</v>
      </c>
      <c r="AR153" s="88"/>
      <c r="AS153" s="83" t="s">
        <v>307</v>
      </c>
      <c r="AT153" s="84" t="s">
        <v>15</v>
      </c>
      <c r="AU153" s="88"/>
      <c r="AV153" s="83" t="s">
        <v>36</v>
      </c>
      <c r="AW153" s="84" t="s">
        <v>15</v>
      </c>
      <c r="AX153" s="87"/>
      <c r="AY153" s="83" t="s">
        <v>30</v>
      </c>
      <c r="AZ153" s="84" t="s">
        <v>540</v>
      </c>
      <c r="BA153" s="87"/>
      <c r="BB153" s="83" t="s">
        <v>30</v>
      </c>
      <c r="BC153" s="84" t="s">
        <v>540</v>
      </c>
      <c r="BD153" s="87"/>
      <c r="BE153" s="83" t="s">
        <v>307</v>
      </c>
      <c r="BF153" s="84" t="s">
        <v>15</v>
      </c>
      <c r="BG153" s="88"/>
      <c r="BH153" s="83" t="s">
        <v>307</v>
      </c>
      <c r="BI153" s="84" t="s">
        <v>15</v>
      </c>
      <c r="BJ153" s="88" t="s">
        <v>321</v>
      </c>
      <c r="BK153" s="89" t="s">
        <v>30</v>
      </c>
      <c r="BL153" s="84" t="s">
        <v>15</v>
      </c>
      <c r="BM153" s="88"/>
      <c r="BN153" s="83" t="s">
        <v>307</v>
      </c>
      <c r="BO153" s="84" t="s">
        <v>15</v>
      </c>
      <c r="BP153" s="88" t="s">
        <v>321</v>
      </c>
      <c r="BQ153" s="89" t="s">
        <v>30</v>
      </c>
      <c r="BR153" s="84" t="s">
        <v>15</v>
      </c>
      <c r="BS153" s="88" t="s">
        <v>321</v>
      </c>
      <c r="BT153" s="89" t="s">
        <v>30</v>
      </c>
      <c r="BU153" s="84" t="s">
        <v>15</v>
      </c>
      <c r="BV153" s="88" t="s">
        <v>321</v>
      </c>
      <c r="BW153" s="83" t="s">
        <v>30</v>
      </c>
      <c r="BX153" s="84" t="s">
        <v>15</v>
      </c>
      <c r="BY153" s="88"/>
      <c r="BZ153" s="89" t="s">
        <v>30</v>
      </c>
      <c r="CA153" s="84" t="s">
        <v>15</v>
      </c>
      <c r="CB153" s="88"/>
      <c r="CC153" s="89" t="s">
        <v>30</v>
      </c>
      <c r="CD153" s="84" t="s">
        <v>15</v>
      </c>
      <c r="CE153" s="172"/>
      <c r="CF153" s="83" t="s">
        <v>30</v>
      </c>
      <c r="CG153" s="84" t="s">
        <v>540</v>
      </c>
      <c r="CH153" s="172"/>
      <c r="CI153" s="83" t="s">
        <v>30</v>
      </c>
      <c r="CJ153" s="84" t="s">
        <v>540</v>
      </c>
      <c r="CK153" s="172" t="s">
        <v>321</v>
      </c>
      <c r="CL153" s="89" t="s">
        <v>30</v>
      </c>
      <c r="CM153" s="84" t="s">
        <v>15</v>
      </c>
      <c r="CN153" s="172" t="s">
        <v>321</v>
      </c>
      <c r="CO153" s="89" t="s">
        <v>30</v>
      </c>
      <c r="CP153" s="84" t="s">
        <v>15</v>
      </c>
      <c r="CQ153" s="88"/>
      <c r="CR153" s="89" t="s">
        <v>30</v>
      </c>
      <c r="CS153" s="84" t="s">
        <v>15</v>
      </c>
    </row>
    <row r="154" spans="1:97" ht="12" customHeight="1" x14ac:dyDescent="0.2">
      <c r="A154" s="81" t="s">
        <v>468</v>
      </c>
      <c r="B154" s="87" t="s">
        <v>321</v>
      </c>
      <c r="C154" s="83" t="s">
        <v>30</v>
      </c>
      <c r="D154" s="84" t="s">
        <v>15</v>
      </c>
      <c r="E154" s="87" t="s">
        <v>321</v>
      </c>
      <c r="F154" s="89" t="s">
        <v>30</v>
      </c>
      <c r="G154" s="84" t="s">
        <v>15</v>
      </c>
      <c r="H154" s="87" t="s">
        <v>321</v>
      </c>
      <c r="I154" s="89" t="s">
        <v>30</v>
      </c>
      <c r="J154" s="84" t="s">
        <v>15</v>
      </c>
      <c r="K154" s="87" t="s">
        <v>321</v>
      </c>
      <c r="L154" s="89" t="s">
        <v>30</v>
      </c>
      <c r="M154" s="84" t="s">
        <v>15</v>
      </c>
      <c r="N154" s="88" t="s">
        <v>321</v>
      </c>
      <c r="O154" s="83" t="s">
        <v>36</v>
      </c>
      <c r="P154" s="84" t="s">
        <v>15</v>
      </c>
      <c r="Q154" s="88"/>
      <c r="R154" s="83" t="s">
        <v>307</v>
      </c>
      <c r="S154" s="84" t="s">
        <v>15</v>
      </c>
      <c r="T154" s="88"/>
      <c r="U154" s="83" t="s">
        <v>307</v>
      </c>
      <c r="V154" s="84" t="s">
        <v>15</v>
      </c>
      <c r="W154" s="88"/>
      <c r="X154" s="83" t="s">
        <v>307</v>
      </c>
      <c r="Y154" s="84" t="s">
        <v>15</v>
      </c>
      <c r="Z154" s="88"/>
      <c r="AA154" s="83" t="s">
        <v>307</v>
      </c>
      <c r="AB154" s="84" t="s">
        <v>15</v>
      </c>
      <c r="AC154" s="88"/>
      <c r="AD154" s="83" t="s">
        <v>307</v>
      </c>
      <c r="AE154" s="84" t="s">
        <v>15</v>
      </c>
      <c r="AF154" s="88"/>
      <c r="AG154" s="83" t="s">
        <v>307</v>
      </c>
      <c r="AH154" s="84" t="s">
        <v>15</v>
      </c>
      <c r="AI154" s="88"/>
      <c r="AJ154" s="83" t="s">
        <v>307</v>
      </c>
      <c r="AK154" s="84" t="s">
        <v>15</v>
      </c>
      <c r="AL154" s="88"/>
      <c r="AM154" s="83" t="s">
        <v>307</v>
      </c>
      <c r="AN154" s="84" t="s">
        <v>15</v>
      </c>
      <c r="AO154" s="87" t="s">
        <v>321</v>
      </c>
      <c r="AP154" s="83" t="s">
        <v>30</v>
      </c>
      <c r="AQ154" s="84" t="s">
        <v>15</v>
      </c>
      <c r="AR154" s="88"/>
      <c r="AS154" s="83" t="s">
        <v>307</v>
      </c>
      <c r="AT154" s="84" t="s">
        <v>15</v>
      </c>
      <c r="AU154" s="88"/>
      <c r="AV154" s="83" t="s">
        <v>36</v>
      </c>
      <c r="AW154" s="84" t="s">
        <v>15</v>
      </c>
      <c r="AX154" s="87"/>
      <c r="AY154" s="83" t="s">
        <v>30</v>
      </c>
      <c r="AZ154" s="84" t="s">
        <v>540</v>
      </c>
      <c r="BA154" s="87"/>
      <c r="BB154" s="83" t="s">
        <v>30</v>
      </c>
      <c r="BC154" s="84" t="s">
        <v>540</v>
      </c>
      <c r="BD154" s="87"/>
      <c r="BE154" s="83" t="s">
        <v>307</v>
      </c>
      <c r="BF154" s="84" t="s">
        <v>15</v>
      </c>
      <c r="BG154" s="88"/>
      <c r="BH154" s="83" t="s">
        <v>307</v>
      </c>
      <c r="BI154" s="84" t="s">
        <v>15</v>
      </c>
      <c r="BJ154" s="88" t="s">
        <v>321</v>
      </c>
      <c r="BK154" s="89" t="s">
        <v>30</v>
      </c>
      <c r="BL154" s="84" t="s">
        <v>15</v>
      </c>
      <c r="BM154" s="88"/>
      <c r="BN154" s="83" t="s">
        <v>307</v>
      </c>
      <c r="BO154" s="84" t="s">
        <v>15</v>
      </c>
      <c r="BP154" s="88" t="s">
        <v>321</v>
      </c>
      <c r="BQ154" s="89" t="s">
        <v>30</v>
      </c>
      <c r="BR154" s="84" t="s">
        <v>15</v>
      </c>
      <c r="BS154" s="88" t="s">
        <v>321</v>
      </c>
      <c r="BT154" s="89" t="s">
        <v>30</v>
      </c>
      <c r="BU154" s="84" t="s">
        <v>15</v>
      </c>
      <c r="BV154" s="88" t="s">
        <v>321</v>
      </c>
      <c r="BW154" s="83" t="s">
        <v>30</v>
      </c>
      <c r="BX154" s="84" t="s">
        <v>15</v>
      </c>
      <c r="BY154" s="88"/>
      <c r="BZ154" s="89" t="s">
        <v>30</v>
      </c>
      <c r="CA154" s="84" t="s">
        <v>15</v>
      </c>
      <c r="CB154" s="88"/>
      <c r="CC154" s="89" t="s">
        <v>30</v>
      </c>
      <c r="CD154" s="84" t="s">
        <v>15</v>
      </c>
      <c r="CE154" s="172"/>
      <c r="CF154" s="83" t="s">
        <v>30</v>
      </c>
      <c r="CG154" s="84" t="s">
        <v>540</v>
      </c>
      <c r="CH154" s="172"/>
      <c r="CI154" s="83" t="s">
        <v>30</v>
      </c>
      <c r="CJ154" s="84" t="s">
        <v>540</v>
      </c>
      <c r="CK154" s="172" t="s">
        <v>321</v>
      </c>
      <c r="CL154" s="89" t="s">
        <v>30</v>
      </c>
      <c r="CM154" s="84" t="s">
        <v>15</v>
      </c>
      <c r="CN154" s="172" t="s">
        <v>321</v>
      </c>
      <c r="CO154" s="89" t="s">
        <v>30</v>
      </c>
      <c r="CP154" s="84" t="s">
        <v>15</v>
      </c>
      <c r="CQ154" s="88"/>
      <c r="CR154" s="89" t="s">
        <v>30</v>
      </c>
      <c r="CS154" s="84" t="s">
        <v>15</v>
      </c>
    </row>
    <row r="155" spans="1:97" ht="12" customHeight="1" x14ac:dyDescent="0.2">
      <c r="A155" s="81" t="s">
        <v>470</v>
      </c>
      <c r="B155" s="87" t="s">
        <v>321</v>
      </c>
      <c r="C155" s="83" t="s">
        <v>30</v>
      </c>
      <c r="D155" s="84" t="s">
        <v>15</v>
      </c>
      <c r="E155" s="87" t="s">
        <v>321</v>
      </c>
      <c r="F155" s="89" t="s">
        <v>30</v>
      </c>
      <c r="G155" s="84" t="s">
        <v>15</v>
      </c>
      <c r="H155" s="87" t="s">
        <v>321</v>
      </c>
      <c r="I155" s="89" t="s">
        <v>30</v>
      </c>
      <c r="J155" s="84" t="s">
        <v>15</v>
      </c>
      <c r="K155" s="87" t="s">
        <v>321</v>
      </c>
      <c r="L155" s="89" t="s">
        <v>30</v>
      </c>
      <c r="M155" s="84" t="s">
        <v>15</v>
      </c>
      <c r="N155" s="88" t="s">
        <v>321</v>
      </c>
      <c r="O155" s="83" t="s">
        <v>36</v>
      </c>
      <c r="P155" s="84" t="s">
        <v>15</v>
      </c>
      <c r="Q155" s="88"/>
      <c r="R155" s="83" t="s">
        <v>307</v>
      </c>
      <c r="S155" s="84" t="s">
        <v>15</v>
      </c>
      <c r="T155" s="88"/>
      <c r="U155" s="83" t="s">
        <v>307</v>
      </c>
      <c r="V155" s="84" t="s">
        <v>15</v>
      </c>
      <c r="W155" s="88"/>
      <c r="X155" s="83" t="s">
        <v>307</v>
      </c>
      <c r="Y155" s="84" t="s">
        <v>15</v>
      </c>
      <c r="Z155" s="88"/>
      <c r="AA155" s="83" t="s">
        <v>307</v>
      </c>
      <c r="AB155" s="84" t="s">
        <v>15</v>
      </c>
      <c r="AC155" s="88"/>
      <c r="AD155" s="83" t="s">
        <v>307</v>
      </c>
      <c r="AE155" s="84" t="s">
        <v>15</v>
      </c>
      <c r="AF155" s="88"/>
      <c r="AG155" s="83" t="s">
        <v>307</v>
      </c>
      <c r="AH155" s="84" t="s">
        <v>15</v>
      </c>
      <c r="AI155" s="88"/>
      <c r="AJ155" s="83" t="s">
        <v>307</v>
      </c>
      <c r="AK155" s="84" t="s">
        <v>15</v>
      </c>
      <c r="AL155" s="88"/>
      <c r="AM155" s="83" t="s">
        <v>307</v>
      </c>
      <c r="AN155" s="84" t="s">
        <v>15</v>
      </c>
      <c r="AO155" s="87" t="s">
        <v>321</v>
      </c>
      <c r="AP155" s="83" t="s">
        <v>30</v>
      </c>
      <c r="AQ155" s="84" t="s">
        <v>15</v>
      </c>
      <c r="AR155" s="88"/>
      <c r="AS155" s="83" t="s">
        <v>307</v>
      </c>
      <c r="AT155" s="84" t="s">
        <v>15</v>
      </c>
      <c r="AU155" s="88"/>
      <c r="AV155" s="83" t="s">
        <v>36</v>
      </c>
      <c r="AW155" s="84" t="s">
        <v>15</v>
      </c>
      <c r="AX155" s="87"/>
      <c r="AY155" s="83" t="s">
        <v>30</v>
      </c>
      <c r="AZ155" s="84" t="s">
        <v>540</v>
      </c>
      <c r="BA155" s="87"/>
      <c r="BB155" s="83" t="s">
        <v>30</v>
      </c>
      <c r="BC155" s="84" t="s">
        <v>540</v>
      </c>
      <c r="BD155" s="87"/>
      <c r="BE155" s="83" t="s">
        <v>307</v>
      </c>
      <c r="BF155" s="84" t="s">
        <v>15</v>
      </c>
      <c r="BG155" s="88"/>
      <c r="BH155" s="83" t="s">
        <v>307</v>
      </c>
      <c r="BI155" s="84" t="s">
        <v>15</v>
      </c>
      <c r="BJ155" s="88" t="s">
        <v>321</v>
      </c>
      <c r="BK155" s="89" t="s">
        <v>30</v>
      </c>
      <c r="BL155" s="84" t="s">
        <v>15</v>
      </c>
      <c r="BM155" s="88"/>
      <c r="BN155" s="83" t="s">
        <v>307</v>
      </c>
      <c r="BO155" s="84" t="s">
        <v>15</v>
      </c>
      <c r="BP155" s="88" t="s">
        <v>321</v>
      </c>
      <c r="BQ155" s="89" t="s">
        <v>30</v>
      </c>
      <c r="BR155" s="84" t="s">
        <v>15</v>
      </c>
      <c r="BS155" s="88" t="s">
        <v>321</v>
      </c>
      <c r="BT155" s="89" t="s">
        <v>30</v>
      </c>
      <c r="BU155" s="84" t="s">
        <v>15</v>
      </c>
      <c r="BV155" s="88" t="s">
        <v>321</v>
      </c>
      <c r="BW155" s="83" t="s">
        <v>30</v>
      </c>
      <c r="BX155" s="84" t="s">
        <v>15</v>
      </c>
      <c r="BY155" s="88"/>
      <c r="BZ155" s="89" t="s">
        <v>30</v>
      </c>
      <c r="CA155" s="84" t="s">
        <v>15</v>
      </c>
      <c r="CB155" s="88"/>
      <c r="CC155" s="89" t="s">
        <v>30</v>
      </c>
      <c r="CD155" s="84" t="s">
        <v>15</v>
      </c>
      <c r="CE155" s="172"/>
      <c r="CF155" s="83" t="s">
        <v>30</v>
      </c>
      <c r="CG155" s="84" t="s">
        <v>540</v>
      </c>
      <c r="CH155" s="172"/>
      <c r="CI155" s="83" t="s">
        <v>30</v>
      </c>
      <c r="CJ155" s="84" t="s">
        <v>540</v>
      </c>
      <c r="CK155" s="172" t="s">
        <v>321</v>
      </c>
      <c r="CL155" s="89" t="s">
        <v>30</v>
      </c>
      <c r="CM155" s="84" t="s">
        <v>15</v>
      </c>
      <c r="CN155" s="172" t="s">
        <v>321</v>
      </c>
      <c r="CO155" s="89" t="s">
        <v>30</v>
      </c>
      <c r="CP155" s="84" t="s">
        <v>15</v>
      </c>
      <c r="CQ155" s="88"/>
      <c r="CR155" s="89" t="s">
        <v>30</v>
      </c>
      <c r="CS155" s="84" t="s">
        <v>15</v>
      </c>
    </row>
    <row r="156" spans="1:97" ht="12" customHeight="1" x14ac:dyDescent="0.2">
      <c r="A156" s="81" t="s">
        <v>472</v>
      </c>
      <c r="B156" s="87" t="s">
        <v>321</v>
      </c>
      <c r="C156" s="83" t="s">
        <v>30</v>
      </c>
      <c r="D156" s="84" t="s">
        <v>15</v>
      </c>
      <c r="E156" s="87" t="s">
        <v>321</v>
      </c>
      <c r="F156" s="89" t="s">
        <v>30</v>
      </c>
      <c r="G156" s="84" t="s">
        <v>15</v>
      </c>
      <c r="H156" s="87" t="s">
        <v>321</v>
      </c>
      <c r="I156" s="89" t="s">
        <v>30</v>
      </c>
      <c r="J156" s="84" t="s">
        <v>15</v>
      </c>
      <c r="K156" s="87" t="s">
        <v>321</v>
      </c>
      <c r="L156" s="89" t="s">
        <v>30</v>
      </c>
      <c r="M156" s="84" t="s">
        <v>15</v>
      </c>
      <c r="N156" s="88" t="s">
        <v>321</v>
      </c>
      <c r="O156" s="83" t="s">
        <v>36</v>
      </c>
      <c r="P156" s="84" t="s">
        <v>15</v>
      </c>
      <c r="Q156" s="88"/>
      <c r="R156" s="83" t="s">
        <v>307</v>
      </c>
      <c r="S156" s="84" t="s">
        <v>15</v>
      </c>
      <c r="T156" s="88"/>
      <c r="U156" s="83" t="s">
        <v>307</v>
      </c>
      <c r="V156" s="84" t="s">
        <v>15</v>
      </c>
      <c r="W156" s="88"/>
      <c r="X156" s="83" t="s">
        <v>307</v>
      </c>
      <c r="Y156" s="84" t="s">
        <v>15</v>
      </c>
      <c r="Z156" s="88"/>
      <c r="AA156" s="83" t="s">
        <v>307</v>
      </c>
      <c r="AB156" s="84" t="s">
        <v>15</v>
      </c>
      <c r="AC156" s="88"/>
      <c r="AD156" s="83" t="s">
        <v>307</v>
      </c>
      <c r="AE156" s="84" t="s">
        <v>15</v>
      </c>
      <c r="AF156" s="88"/>
      <c r="AG156" s="83" t="s">
        <v>307</v>
      </c>
      <c r="AH156" s="84" t="s">
        <v>15</v>
      </c>
      <c r="AI156" s="88"/>
      <c r="AJ156" s="83" t="s">
        <v>307</v>
      </c>
      <c r="AK156" s="84" t="s">
        <v>15</v>
      </c>
      <c r="AL156" s="88"/>
      <c r="AM156" s="83" t="s">
        <v>307</v>
      </c>
      <c r="AN156" s="84" t="s">
        <v>15</v>
      </c>
      <c r="AO156" s="87" t="s">
        <v>321</v>
      </c>
      <c r="AP156" s="83" t="s">
        <v>30</v>
      </c>
      <c r="AQ156" s="84" t="s">
        <v>15</v>
      </c>
      <c r="AR156" s="88"/>
      <c r="AS156" s="83" t="s">
        <v>307</v>
      </c>
      <c r="AT156" s="84" t="s">
        <v>15</v>
      </c>
      <c r="AU156" s="88"/>
      <c r="AV156" s="83" t="s">
        <v>36</v>
      </c>
      <c r="AW156" s="84" t="s">
        <v>15</v>
      </c>
      <c r="AX156" s="87"/>
      <c r="AY156" s="83" t="s">
        <v>30</v>
      </c>
      <c r="AZ156" s="84" t="s">
        <v>540</v>
      </c>
      <c r="BA156" s="87"/>
      <c r="BB156" s="83" t="s">
        <v>30</v>
      </c>
      <c r="BC156" s="84" t="s">
        <v>540</v>
      </c>
      <c r="BD156" s="87"/>
      <c r="BE156" s="83" t="s">
        <v>307</v>
      </c>
      <c r="BF156" s="84" t="s">
        <v>15</v>
      </c>
      <c r="BG156" s="88"/>
      <c r="BH156" s="83" t="s">
        <v>307</v>
      </c>
      <c r="BI156" s="84" t="s">
        <v>15</v>
      </c>
      <c r="BJ156" s="88" t="s">
        <v>321</v>
      </c>
      <c r="BK156" s="89" t="s">
        <v>30</v>
      </c>
      <c r="BL156" s="84" t="s">
        <v>15</v>
      </c>
      <c r="BM156" s="88"/>
      <c r="BN156" s="83" t="s">
        <v>307</v>
      </c>
      <c r="BO156" s="84" t="s">
        <v>15</v>
      </c>
      <c r="BP156" s="88" t="s">
        <v>321</v>
      </c>
      <c r="BQ156" s="89" t="s">
        <v>30</v>
      </c>
      <c r="BR156" s="84" t="s">
        <v>15</v>
      </c>
      <c r="BS156" s="88" t="s">
        <v>321</v>
      </c>
      <c r="BT156" s="89" t="s">
        <v>30</v>
      </c>
      <c r="BU156" s="84" t="s">
        <v>15</v>
      </c>
      <c r="BV156" s="88" t="s">
        <v>321</v>
      </c>
      <c r="BW156" s="83" t="s">
        <v>30</v>
      </c>
      <c r="BX156" s="84" t="s">
        <v>15</v>
      </c>
      <c r="BY156" s="88"/>
      <c r="BZ156" s="89" t="s">
        <v>30</v>
      </c>
      <c r="CA156" s="84" t="s">
        <v>15</v>
      </c>
      <c r="CB156" s="88"/>
      <c r="CC156" s="89" t="s">
        <v>30</v>
      </c>
      <c r="CD156" s="84" t="s">
        <v>15</v>
      </c>
      <c r="CE156" s="172"/>
      <c r="CF156" s="83" t="s">
        <v>30</v>
      </c>
      <c r="CG156" s="84" t="s">
        <v>540</v>
      </c>
      <c r="CH156" s="172"/>
      <c r="CI156" s="83" t="s">
        <v>30</v>
      </c>
      <c r="CJ156" s="84" t="s">
        <v>540</v>
      </c>
      <c r="CK156" s="172" t="s">
        <v>321</v>
      </c>
      <c r="CL156" s="89" t="s">
        <v>30</v>
      </c>
      <c r="CM156" s="84" t="s">
        <v>15</v>
      </c>
      <c r="CN156" s="172" t="s">
        <v>321</v>
      </c>
      <c r="CO156" s="89" t="s">
        <v>30</v>
      </c>
      <c r="CP156" s="84" t="s">
        <v>15</v>
      </c>
      <c r="CQ156" s="88"/>
      <c r="CR156" s="89" t="s">
        <v>30</v>
      </c>
      <c r="CS156" s="84" t="s">
        <v>15</v>
      </c>
    </row>
    <row r="157" spans="1:97" ht="12" customHeight="1" x14ac:dyDescent="0.2">
      <c r="A157" s="81" t="s">
        <v>474</v>
      </c>
      <c r="B157" s="87" t="s">
        <v>321</v>
      </c>
      <c r="C157" s="83" t="s">
        <v>30</v>
      </c>
      <c r="D157" s="84" t="s">
        <v>15</v>
      </c>
      <c r="E157" s="87" t="s">
        <v>321</v>
      </c>
      <c r="F157" s="89" t="s">
        <v>30</v>
      </c>
      <c r="G157" s="84" t="s">
        <v>15</v>
      </c>
      <c r="H157" s="87" t="s">
        <v>321</v>
      </c>
      <c r="I157" s="89" t="s">
        <v>30</v>
      </c>
      <c r="J157" s="84" t="s">
        <v>15</v>
      </c>
      <c r="K157" s="87" t="s">
        <v>321</v>
      </c>
      <c r="L157" s="89" t="s">
        <v>30</v>
      </c>
      <c r="M157" s="84" t="s">
        <v>15</v>
      </c>
      <c r="N157" s="88" t="s">
        <v>321</v>
      </c>
      <c r="O157" s="83" t="s">
        <v>36</v>
      </c>
      <c r="P157" s="84" t="s">
        <v>15</v>
      </c>
      <c r="Q157" s="88"/>
      <c r="R157" s="83" t="s">
        <v>307</v>
      </c>
      <c r="S157" s="84" t="s">
        <v>15</v>
      </c>
      <c r="T157" s="88"/>
      <c r="U157" s="83" t="s">
        <v>307</v>
      </c>
      <c r="V157" s="84" t="s">
        <v>15</v>
      </c>
      <c r="W157" s="88"/>
      <c r="X157" s="83" t="s">
        <v>307</v>
      </c>
      <c r="Y157" s="84" t="s">
        <v>15</v>
      </c>
      <c r="Z157" s="88"/>
      <c r="AA157" s="83" t="s">
        <v>307</v>
      </c>
      <c r="AB157" s="84" t="s">
        <v>15</v>
      </c>
      <c r="AC157" s="88"/>
      <c r="AD157" s="83" t="s">
        <v>307</v>
      </c>
      <c r="AE157" s="84" t="s">
        <v>15</v>
      </c>
      <c r="AF157" s="88"/>
      <c r="AG157" s="83" t="s">
        <v>307</v>
      </c>
      <c r="AH157" s="84" t="s">
        <v>15</v>
      </c>
      <c r="AI157" s="88"/>
      <c r="AJ157" s="83" t="s">
        <v>307</v>
      </c>
      <c r="AK157" s="84" t="s">
        <v>15</v>
      </c>
      <c r="AL157" s="88"/>
      <c r="AM157" s="83" t="s">
        <v>307</v>
      </c>
      <c r="AN157" s="84" t="s">
        <v>15</v>
      </c>
      <c r="AO157" s="87" t="s">
        <v>321</v>
      </c>
      <c r="AP157" s="83" t="s">
        <v>30</v>
      </c>
      <c r="AQ157" s="84" t="s">
        <v>15</v>
      </c>
      <c r="AR157" s="88"/>
      <c r="AS157" s="83" t="s">
        <v>307</v>
      </c>
      <c r="AT157" s="84" t="s">
        <v>15</v>
      </c>
      <c r="AU157" s="88"/>
      <c r="AV157" s="83" t="s">
        <v>36</v>
      </c>
      <c r="AW157" s="84" t="s">
        <v>15</v>
      </c>
      <c r="AX157" s="87"/>
      <c r="AY157" s="83" t="s">
        <v>30</v>
      </c>
      <c r="AZ157" s="84" t="s">
        <v>540</v>
      </c>
      <c r="BA157" s="87"/>
      <c r="BB157" s="83" t="s">
        <v>30</v>
      </c>
      <c r="BC157" s="84" t="s">
        <v>540</v>
      </c>
      <c r="BD157" s="87"/>
      <c r="BE157" s="83" t="s">
        <v>307</v>
      </c>
      <c r="BF157" s="84" t="s">
        <v>15</v>
      </c>
      <c r="BG157" s="88"/>
      <c r="BH157" s="83" t="s">
        <v>307</v>
      </c>
      <c r="BI157" s="84" t="s">
        <v>15</v>
      </c>
      <c r="BJ157" s="88" t="s">
        <v>321</v>
      </c>
      <c r="BK157" s="89" t="s">
        <v>30</v>
      </c>
      <c r="BL157" s="84" t="s">
        <v>15</v>
      </c>
      <c r="BM157" s="88"/>
      <c r="BN157" s="83" t="s">
        <v>307</v>
      </c>
      <c r="BO157" s="84" t="s">
        <v>15</v>
      </c>
      <c r="BP157" s="88" t="s">
        <v>321</v>
      </c>
      <c r="BQ157" s="89" t="s">
        <v>30</v>
      </c>
      <c r="BR157" s="84" t="s">
        <v>15</v>
      </c>
      <c r="BS157" s="88" t="s">
        <v>321</v>
      </c>
      <c r="BT157" s="89" t="s">
        <v>30</v>
      </c>
      <c r="BU157" s="84" t="s">
        <v>15</v>
      </c>
      <c r="BV157" s="88" t="s">
        <v>321</v>
      </c>
      <c r="BW157" s="83" t="s">
        <v>30</v>
      </c>
      <c r="BX157" s="84" t="s">
        <v>15</v>
      </c>
      <c r="BY157" s="88"/>
      <c r="BZ157" s="89" t="s">
        <v>30</v>
      </c>
      <c r="CA157" s="84" t="s">
        <v>15</v>
      </c>
      <c r="CB157" s="88"/>
      <c r="CC157" s="89" t="s">
        <v>30</v>
      </c>
      <c r="CD157" s="84" t="s">
        <v>15</v>
      </c>
      <c r="CE157" s="172"/>
      <c r="CF157" s="83" t="s">
        <v>30</v>
      </c>
      <c r="CG157" s="84" t="s">
        <v>540</v>
      </c>
      <c r="CH157" s="172"/>
      <c r="CI157" s="83" t="s">
        <v>30</v>
      </c>
      <c r="CJ157" s="84" t="s">
        <v>540</v>
      </c>
      <c r="CK157" s="172" t="s">
        <v>321</v>
      </c>
      <c r="CL157" s="89" t="s">
        <v>30</v>
      </c>
      <c r="CM157" s="84" t="s">
        <v>15</v>
      </c>
      <c r="CN157" s="172" t="s">
        <v>321</v>
      </c>
      <c r="CO157" s="89" t="s">
        <v>30</v>
      </c>
      <c r="CP157" s="84" t="s">
        <v>15</v>
      </c>
      <c r="CQ157" s="88"/>
      <c r="CR157" s="89" t="s">
        <v>30</v>
      </c>
      <c r="CS157" s="84" t="s">
        <v>15</v>
      </c>
    </row>
    <row r="158" spans="1:97" ht="12" customHeight="1" x14ac:dyDescent="0.2">
      <c r="A158" s="81" t="s">
        <v>476</v>
      </c>
      <c r="B158" s="87" t="s">
        <v>321</v>
      </c>
      <c r="C158" s="83" t="s">
        <v>30</v>
      </c>
      <c r="D158" s="84" t="s">
        <v>15</v>
      </c>
      <c r="E158" s="87" t="s">
        <v>321</v>
      </c>
      <c r="F158" s="83" t="s">
        <v>30</v>
      </c>
      <c r="G158" s="84" t="s">
        <v>15</v>
      </c>
      <c r="H158" s="87" t="s">
        <v>321</v>
      </c>
      <c r="I158" s="83" t="s">
        <v>30</v>
      </c>
      <c r="J158" s="84" t="s">
        <v>15</v>
      </c>
      <c r="K158" s="87" t="s">
        <v>321</v>
      </c>
      <c r="L158" s="83" t="s">
        <v>30</v>
      </c>
      <c r="M158" s="84" t="s">
        <v>15</v>
      </c>
      <c r="N158" s="88" t="s">
        <v>321</v>
      </c>
      <c r="O158" s="83" t="s">
        <v>36</v>
      </c>
      <c r="P158" s="84" t="s">
        <v>15</v>
      </c>
      <c r="Q158" s="88"/>
      <c r="R158" s="83" t="s">
        <v>307</v>
      </c>
      <c r="S158" s="84" t="s">
        <v>15</v>
      </c>
      <c r="T158" s="88"/>
      <c r="U158" s="83" t="s">
        <v>307</v>
      </c>
      <c r="V158" s="84" t="s">
        <v>15</v>
      </c>
      <c r="W158" s="88"/>
      <c r="X158" s="83" t="s">
        <v>307</v>
      </c>
      <c r="Y158" s="84" t="s">
        <v>15</v>
      </c>
      <c r="Z158" s="88"/>
      <c r="AA158" s="83" t="s">
        <v>307</v>
      </c>
      <c r="AB158" s="84" t="s">
        <v>15</v>
      </c>
      <c r="AC158" s="88"/>
      <c r="AD158" s="83" t="s">
        <v>307</v>
      </c>
      <c r="AE158" s="84" t="s">
        <v>15</v>
      </c>
      <c r="AF158" s="88"/>
      <c r="AG158" s="83" t="s">
        <v>307</v>
      </c>
      <c r="AH158" s="84" t="s">
        <v>15</v>
      </c>
      <c r="AI158" s="88"/>
      <c r="AJ158" s="83" t="s">
        <v>307</v>
      </c>
      <c r="AK158" s="84" t="s">
        <v>15</v>
      </c>
      <c r="AL158" s="88"/>
      <c r="AM158" s="83" t="s">
        <v>307</v>
      </c>
      <c r="AN158" s="84" t="s">
        <v>15</v>
      </c>
      <c r="AO158" s="87" t="s">
        <v>321</v>
      </c>
      <c r="AP158" s="83" t="s">
        <v>30</v>
      </c>
      <c r="AQ158" s="84" t="s">
        <v>15</v>
      </c>
      <c r="AR158" s="88"/>
      <c r="AS158" s="83" t="s">
        <v>307</v>
      </c>
      <c r="AT158" s="84" t="s">
        <v>15</v>
      </c>
      <c r="AU158" s="88"/>
      <c r="AV158" s="83" t="s">
        <v>36</v>
      </c>
      <c r="AW158" s="84" t="s">
        <v>15</v>
      </c>
      <c r="AX158" s="87"/>
      <c r="AY158" s="83" t="s">
        <v>30</v>
      </c>
      <c r="AZ158" s="84" t="s">
        <v>540</v>
      </c>
      <c r="BA158" s="87"/>
      <c r="BB158" s="83" t="s">
        <v>30</v>
      </c>
      <c r="BC158" s="84" t="s">
        <v>540</v>
      </c>
      <c r="BD158" s="87"/>
      <c r="BE158" s="83" t="s">
        <v>307</v>
      </c>
      <c r="BF158" s="84" t="s">
        <v>15</v>
      </c>
      <c r="BG158" s="88"/>
      <c r="BH158" s="83" t="s">
        <v>307</v>
      </c>
      <c r="BI158" s="84" t="s">
        <v>15</v>
      </c>
      <c r="BJ158" s="213" t="s">
        <v>321</v>
      </c>
      <c r="BK158" s="83" t="s">
        <v>30</v>
      </c>
      <c r="BL158" s="84" t="s">
        <v>15</v>
      </c>
      <c r="BM158" s="88"/>
      <c r="BN158" s="83" t="s">
        <v>307</v>
      </c>
      <c r="BO158" s="84" t="s">
        <v>15</v>
      </c>
      <c r="BP158" s="88" t="s">
        <v>321</v>
      </c>
      <c r="BQ158" s="83" t="s">
        <v>30</v>
      </c>
      <c r="BR158" s="84" t="s">
        <v>15</v>
      </c>
      <c r="BS158" s="88" t="s">
        <v>321</v>
      </c>
      <c r="BT158" s="83" t="s">
        <v>30</v>
      </c>
      <c r="BU158" s="84" t="s">
        <v>15</v>
      </c>
      <c r="BV158" s="88" t="s">
        <v>321</v>
      </c>
      <c r="BW158" s="83" t="s">
        <v>30</v>
      </c>
      <c r="BX158" s="84" t="s">
        <v>15</v>
      </c>
      <c r="BY158" s="88"/>
      <c r="BZ158" s="83" t="s">
        <v>30</v>
      </c>
      <c r="CA158" s="84" t="s">
        <v>15</v>
      </c>
      <c r="CB158" s="88"/>
      <c r="CC158" s="83" t="s">
        <v>30</v>
      </c>
      <c r="CD158" s="84" t="s">
        <v>15</v>
      </c>
      <c r="CE158" s="172"/>
      <c r="CF158" s="83" t="s">
        <v>30</v>
      </c>
      <c r="CG158" s="84" t="s">
        <v>540</v>
      </c>
      <c r="CH158" s="172"/>
      <c r="CI158" s="83" t="s">
        <v>30</v>
      </c>
      <c r="CJ158" s="84" t="s">
        <v>540</v>
      </c>
      <c r="CK158" s="172" t="s">
        <v>321</v>
      </c>
      <c r="CL158" s="83" t="s">
        <v>30</v>
      </c>
      <c r="CM158" s="84" t="s">
        <v>15</v>
      </c>
      <c r="CN158" s="172" t="s">
        <v>321</v>
      </c>
      <c r="CO158" s="83" t="s">
        <v>30</v>
      </c>
      <c r="CP158" s="84" t="s">
        <v>15</v>
      </c>
      <c r="CQ158" s="88"/>
      <c r="CR158" s="83" t="s">
        <v>30</v>
      </c>
      <c r="CS158" s="84" t="s">
        <v>15</v>
      </c>
    </row>
    <row r="159" spans="1:97" ht="12" customHeight="1" x14ac:dyDescent="0.2">
      <c r="A159" s="81" t="s">
        <v>478</v>
      </c>
      <c r="B159" s="87" t="s">
        <v>321</v>
      </c>
      <c r="C159" s="83" t="s">
        <v>30</v>
      </c>
      <c r="D159" s="84" t="s">
        <v>15</v>
      </c>
      <c r="E159" s="87" t="s">
        <v>321</v>
      </c>
      <c r="F159" s="83" t="s">
        <v>30</v>
      </c>
      <c r="G159" s="84" t="s">
        <v>15</v>
      </c>
      <c r="H159" s="87" t="s">
        <v>321</v>
      </c>
      <c r="I159" s="83" t="s">
        <v>30</v>
      </c>
      <c r="J159" s="84" t="s">
        <v>15</v>
      </c>
      <c r="K159" s="87" t="s">
        <v>321</v>
      </c>
      <c r="L159" s="83" t="s">
        <v>30</v>
      </c>
      <c r="M159" s="84" t="s">
        <v>15</v>
      </c>
      <c r="N159" s="88" t="s">
        <v>321</v>
      </c>
      <c r="O159" s="83" t="s">
        <v>36</v>
      </c>
      <c r="P159" s="84" t="s">
        <v>15</v>
      </c>
      <c r="Q159" s="88"/>
      <c r="R159" s="83" t="s">
        <v>307</v>
      </c>
      <c r="S159" s="84" t="s">
        <v>15</v>
      </c>
      <c r="T159" s="88"/>
      <c r="U159" s="83" t="s">
        <v>307</v>
      </c>
      <c r="V159" s="84" t="s">
        <v>15</v>
      </c>
      <c r="W159" s="88"/>
      <c r="X159" s="83" t="s">
        <v>307</v>
      </c>
      <c r="Y159" s="84" t="s">
        <v>15</v>
      </c>
      <c r="Z159" s="88"/>
      <c r="AA159" s="83" t="s">
        <v>307</v>
      </c>
      <c r="AB159" s="84" t="s">
        <v>15</v>
      </c>
      <c r="AC159" s="88"/>
      <c r="AD159" s="83" t="s">
        <v>307</v>
      </c>
      <c r="AE159" s="84" t="s">
        <v>15</v>
      </c>
      <c r="AF159" s="88"/>
      <c r="AG159" s="83" t="s">
        <v>307</v>
      </c>
      <c r="AH159" s="84" t="s">
        <v>15</v>
      </c>
      <c r="AI159" s="88"/>
      <c r="AJ159" s="83" t="s">
        <v>307</v>
      </c>
      <c r="AK159" s="84" t="s">
        <v>15</v>
      </c>
      <c r="AL159" s="88"/>
      <c r="AM159" s="83" t="s">
        <v>307</v>
      </c>
      <c r="AN159" s="84" t="s">
        <v>15</v>
      </c>
      <c r="AO159" s="87" t="s">
        <v>321</v>
      </c>
      <c r="AP159" s="83" t="s">
        <v>30</v>
      </c>
      <c r="AQ159" s="84" t="s">
        <v>15</v>
      </c>
      <c r="AR159" s="88"/>
      <c r="AS159" s="83" t="s">
        <v>307</v>
      </c>
      <c r="AT159" s="84" t="s">
        <v>15</v>
      </c>
      <c r="AU159" s="88"/>
      <c r="AV159" s="83" t="s">
        <v>36</v>
      </c>
      <c r="AW159" s="84" t="s">
        <v>15</v>
      </c>
      <c r="AX159" s="87"/>
      <c r="AY159" s="83" t="s">
        <v>30</v>
      </c>
      <c r="AZ159" s="84" t="s">
        <v>540</v>
      </c>
      <c r="BA159" s="87"/>
      <c r="BB159" s="83" t="s">
        <v>30</v>
      </c>
      <c r="BC159" s="84" t="s">
        <v>540</v>
      </c>
      <c r="BD159" s="87"/>
      <c r="BE159" s="83" t="s">
        <v>307</v>
      </c>
      <c r="BF159" s="84" t="s">
        <v>15</v>
      </c>
      <c r="BG159" s="88"/>
      <c r="BH159" s="83" t="s">
        <v>307</v>
      </c>
      <c r="BI159" s="84" t="s">
        <v>15</v>
      </c>
      <c r="BJ159" s="213" t="s">
        <v>321</v>
      </c>
      <c r="BK159" s="83" t="s">
        <v>30</v>
      </c>
      <c r="BL159" s="84" t="s">
        <v>15</v>
      </c>
      <c r="BM159" s="88"/>
      <c r="BN159" s="83" t="s">
        <v>307</v>
      </c>
      <c r="BO159" s="84" t="s">
        <v>15</v>
      </c>
      <c r="BP159" s="88" t="s">
        <v>321</v>
      </c>
      <c r="BQ159" s="83" t="s">
        <v>30</v>
      </c>
      <c r="BR159" s="84" t="s">
        <v>15</v>
      </c>
      <c r="BS159" s="88" t="s">
        <v>321</v>
      </c>
      <c r="BT159" s="83" t="s">
        <v>30</v>
      </c>
      <c r="BU159" s="84" t="s">
        <v>15</v>
      </c>
      <c r="BV159" s="88" t="s">
        <v>321</v>
      </c>
      <c r="BW159" s="83" t="s">
        <v>30</v>
      </c>
      <c r="BX159" s="84" t="s">
        <v>15</v>
      </c>
      <c r="BY159" s="88"/>
      <c r="BZ159" s="83" t="s">
        <v>30</v>
      </c>
      <c r="CA159" s="84" t="s">
        <v>15</v>
      </c>
      <c r="CB159" s="88"/>
      <c r="CC159" s="83" t="s">
        <v>30</v>
      </c>
      <c r="CD159" s="84" t="s">
        <v>15</v>
      </c>
      <c r="CE159" s="172"/>
      <c r="CF159" s="83" t="s">
        <v>30</v>
      </c>
      <c r="CG159" s="84" t="s">
        <v>540</v>
      </c>
      <c r="CH159" s="172"/>
      <c r="CI159" s="83" t="s">
        <v>30</v>
      </c>
      <c r="CJ159" s="84" t="s">
        <v>540</v>
      </c>
      <c r="CK159" s="172" t="s">
        <v>321</v>
      </c>
      <c r="CL159" s="83" t="s">
        <v>30</v>
      </c>
      <c r="CM159" s="84" t="s">
        <v>15</v>
      </c>
      <c r="CN159" s="172" t="s">
        <v>321</v>
      </c>
      <c r="CO159" s="83" t="s">
        <v>30</v>
      </c>
      <c r="CP159" s="84" t="s">
        <v>15</v>
      </c>
      <c r="CQ159" s="88"/>
      <c r="CR159" s="83" t="s">
        <v>30</v>
      </c>
      <c r="CS159" s="84" t="s">
        <v>15</v>
      </c>
    </row>
    <row r="160" spans="1:97" ht="12" customHeight="1" x14ac:dyDescent="0.2">
      <c r="A160" s="80"/>
      <c r="B160" s="87"/>
      <c r="C160" s="89"/>
      <c r="D160" s="84"/>
      <c r="E160" s="87"/>
      <c r="F160" s="89"/>
      <c r="G160" s="84"/>
      <c r="H160" s="88"/>
      <c r="I160" s="89"/>
      <c r="J160" s="84"/>
      <c r="K160" s="88"/>
      <c r="L160" s="89"/>
      <c r="M160" s="84"/>
      <c r="N160" s="88"/>
      <c r="O160" s="89"/>
      <c r="P160" s="84"/>
      <c r="Q160" s="88"/>
      <c r="R160" s="89"/>
      <c r="S160" s="84"/>
      <c r="T160" s="88"/>
      <c r="U160" s="89"/>
      <c r="V160" s="84"/>
      <c r="W160" s="88"/>
      <c r="X160" s="89"/>
      <c r="Y160" s="84"/>
      <c r="Z160" s="88"/>
      <c r="AA160" s="89"/>
      <c r="AB160" s="84"/>
      <c r="AC160" s="88"/>
      <c r="AD160" s="89"/>
      <c r="AE160" s="84"/>
      <c r="AF160" s="88"/>
      <c r="AG160" s="89"/>
      <c r="AH160" s="84"/>
      <c r="AI160" s="88"/>
      <c r="AJ160" s="89"/>
      <c r="AK160" s="84"/>
      <c r="AL160" s="88"/>
      <c r="AM160" s="89"/>
      <c r="AN160" s="84"/>
      <c r="AO160" s="87"/>
      <c r="AP160" s="89"/>
      <c r="AQ160" s="84"/>
      <c r="AR160" s="88"/>
      <c r="AS160" s="89"/>
      <c r="AT160" s="84"/>
      <c r="AU160" s="88"/>
      <c r="AV160" s="89"/>
      <c r="AW160" s="84"/>
      <c r="AX160" s="88"/>
      <c r="AY160" s="89"/>
      <c r="AZ160" s="84"/>
      <c r="BA160" s="88"/>
      <c r="BB160" s="89"/>
      <c r="BC160" s="84"/>
      <c r="BD160" s="87"/>
      <c r="BE160" s="89"/>
      <c r="BF160" s="84"/>
      <c r="BG160" s="88"/>
      <c r="BH160" s="89"/>
      <c r="BI160" s="84"/>
      <c r="BJ160" s="88"/>
      <c r="BK160" s="89"/>
      <c r="BL160" s="84"/>
      <c r="BM160" s="88"/>
      <c r="BN160" s="89"/>
      <c r="BO160" s="84"/>
      <c r="BP160" s="88"/>
      <c r="BQ160" s="89"/>
      <c r="BR160" s="84"/>
      <c r="BS160" s="88"/>
      <c r="BT160" s="89"/>
      <c r="BU160" s="84"/>
      <c r="BV160" s="88"/>
      <c r="BW160" s="89"/>
      <c r="BX160" s="84"/>
      <c r="BY160" s="88"/>
      <c r="BZ160" s="89"/>
      <c r="CA160" s="84"/>
      <c r="CB160" s="88"/>
      <c r="CC160" s="89"/>
      <c r="CD160" s="84"/>
      <c r="CE160" s="88"/>
      <c r="CF160" s="89"/>
      <c r="CG160" s="84"/>
      <c r="CH160" s="88"/>
      <c r="CI160" s="89"/>
      <c r="CJ160" s="84"/>
      <c r="CK160" s="88"/>
      <c r="CL160" s="89"/>
      <c r="CM160" s="84"/>
      <c r="CN160" s="88"/>
      <c r="CO160" s="89"/>
      <c r="CP160" s="84"/>
      <c r="CQ160" s="88"/>
      <c r="CR160" s="89"/>
      <c r="CS160" s="84"/>
    </row>
    <row r="161" spans="1:97" ht="12" customHeight="1" x14ac:dyDescent="0.2">
      <c r="A161" s="80"/>
      <c r="B161" s="87"/>
      <c r="C161" s="89"/>
      <c r="D161" s="84"/>
      <c r="E161" s="87"/>
      <c r="F161" s="89"/>
      <c r="G161" s="84"/>
      <c r="H161" s="88"/>
      <c r="I161" s="89"/>
      <c r="J161" s="84"/>
      <c r="K161" s="88"/>
      <c r="L161" s="89"/>
      <c r="M161" s="84"/>
      <c r="N161" s="88"/>
      <c r="O161" s="89"/>
      <c r="P161" s="84"/>
      <c r="Q161" s="88"/>
      <c r="R161" s="89"/>
      <c r="S161" s="84"/>
      <c r="T161" s="88"/>
      <c r="U161" s="89"/>
      <c r="V161" s="84"/>
      <c r="W161" s="88"/>
      <c r="X161" s="89"/>
      <c r="Y161" s="84"/>
      <c r="Z161" s="88"/>
      <c r="AA161" s="89"/>
      <c r="AB161" s="84"/>
      <c r="AC161" s="88"/>
      <c r="AD161" s="89"/>
      <c r="AE161" s="84"/>
      <c r="AF161" s="88"/>
      <c r="AG161" s="89"/>
      <c r="AH161" s="84"/>
      <c r="AI161" s="88"/>
      <c r="AJ161" s="89"/>
      <c r="AK161" s="84"/>
      <c r="AL161" s="88"/>
      <c r="AM161" s="89"/>
      <c r="AN161" s="84"/>
      <c r="AO161" s="87"/>
      <c r="AP161" s="89"/>
      <c r="AQ161" s="84"/>
      <c r="AR161" s="88"/>
      <c r="AS161" s="89"/>
      <c r="AT161" s="84"/>
      <c r="AU161" s="88"/>
      <c r="AV161" s="89"/>
      <c r="AW161" s="84"/>
      <c r="AX161" s="88"/>
      <c r="AY161" s="89"/>
      <c r="AZ161" s="84"/>
      <c r="BA161" s="88"/>
      <c r="BB161" s="89"/>
      <c r="BC161" s="84"/>
      <c r="BD161" s="87"/>
      <c r="BE161" s="89"/>
      <c r="BF161" s="84"/>
      <c r="BG161" s="88"/>
      <c r="BH161" s="89"/>
      <c r="BI161" s="84"/>
      <c r="BJ161" s="88"/>
      <c r="BK161" s="89"/>
      <c r="BL161" s="84"/>
      <c r="BM161" s="88"/>
      <c r="BN161" s="89"/>
      <c r="BO161" s="84"/>
      <c r="BP161" s="88"/>
      <c r="BQ161" s="89"/>
      <c r="BR161" s="84"/>
      <c r="BS161" s="88"/>
      <c r="BT161" s="89"/>
      <c r="BU161" s="84"/>
      <c r="BV161" s="88"/>
      <c r="BW161" s="89"/>
      <c r="BX161" s="84"/>
      <c r="BY161" s="88"/>
      <c r="BZ161" s="89"/>
      <c r="CA161" s="84"/>
      <c r="CB161" s="88"/>
      <c r="CC161" s="89"/>
      <c r="CD161" s="84"/>
      <c r="CE161" s="88"/>
      <c r="CF161" s="89"/>
      <c r="CG161" s="84"/>
      <c r="CH161" s="88"/>
      <c r="CI161" s="89"/>
      <c r="CJ161" s="84"/>
      <c r="CK161" s="88"/>
      <c r="CL161" s="89"/>
      <c r="CM161" s="84"/>
      <c r="CN161" s="88"/>
      <c r="CO161" s="89"/>
      <c r="CP161" s="84"/>
      <c r="CQ161" s="88"/>
      <c r="CR161" s="89"/>
      <c r="CS161" s="84"/>
    </row>
    <row r="162" spans="1:97" ht="12" customHeight="1" x14ac:dyDescent="0.2">
      <c r="A162" s="80"/>
      <c r="B162" s="87"/>
      <c r="C162" s="89"/>
      <c r="D162" s="84"/>
      <c r="E162" s="87"/>
      <c r="F162" s="89"/>
      <c r="G162" s="84"/>
      <c r="H162" s="88"/>
      <c r="I162" s="89"/>
      <c r="J162" s="84"/>
      <c r="K162" s="88"/>
      <c r="L162" s="89"/>
      <c r="M162" s="84"/>
      <c r="N162" s="88"/>
      <c r="O162" s="89"/>
      <c r="P162" s="84"/>
      <c r="Q162" s="88"/>
      <c r="R162" s="89"/>
      <c r="S162" s="84"/>
      <c r="T162" s="88"/>
      <c r="U162" s="89"/>
      <c r="V162" s="84"/>
      <c r="W162" s="88"/>
      <c r="X162" s="89"/>
      <c r="Y162" s="84"/>
      <c r="Z162" s="88"/>
      <c r="AA162" s="89"/>
      <c r="AB162" s="84"/>
      <c r="AC162" s="88"/>
      <c r="AD162" s="89"/>
      <c r="AE162" s="84"/>
      <c r="AF162" s="88"/>
      <c r="AG162" s="89"/>
      <c r="AH162" s="84"/>
      <c r="AI162" s="88"/>
      <c r="AJ162" s="89"/>
      <c r="AK162" s="84"/>
      <c r="AL162" s="88"/>
      <c r="AM162" s="89"/>
      <c r="AN162" s="84"/>
      <c r="AO162" s="87"/>
      <c r="AP162" s="89"/>
      <c r="AQ162" s="84"/>
      <c r="AR162" s="88"/>
      <c r="AS162" s="89"/>
      <c r="AT162" s="84"/>
      <c r="AU162" s="88"/>
      <c r="AV162" s="89"/>
      <c r="AW162" s="84"/>
      <c r="AX162" s="88"/>
      <c r="AY162" s="89"/>
      <c r="AZ162" s="84"/>
      <c r="BA162" s="88"/>
      <c r="BB162" s="89"/>
      <c r="BC162" s="84"/>
      <c r="BD162" s="87"/>
      <c r="BE162" s="89"/>
      <c r="BF162" s="84"/>
      <c r="BG162" s="88"/>
      <c r="BH162" s="89"/>
      <c r="BI162" s="84"/>
      <c r="BJ162" s="88"/>
      <c r="BK162" s="89"/>
      <c r="BL162" s="84"/>
      <c r="BM162" s="88"/>
      <c r="BN162" s="89"/>
      <c r="BO162" s="84"/>
      <c r="BP162" s="88"/>
      <c r="BQ162" s="89"/>
      <c r="BR162" s="84"/>
      <c r="BS162" s="88"/>
      <c r="BT162" s="89"/>
      <c r="BU162" s="84"/>
      <c r="BV162" s="88"/>
      <c r="BW162" s="89"/>
      <c r="BX162" s="84"/>
      <c r="BY162" s="88"/>
      <c r="BZ162" s="89"/>
      <c r="CA162" s="84"/>
      <c r="CB162" s="88"/>
      <c r="CC162" s="89"/>
      <c r="CD162" s="84"/>
      <c r="CE162" s="88"/>
      <c r="CF162" s="89"/>
      <c r="CG162" s="84"/>
      <c r="CH162" s="88"/>
      <c r="CI162" s="89"/>
      <c r="CJ162" s="84"/>
      <c r="CK162" s="88"/>
      <c r="CL162" s="89"/>
      <c r="CM162" s="84"/>
      <c r="CN162" s="88"/>
      <c r="CO162" s="89"/>
      <c r="CP162" s="84"/>
      <c r="CQ162" s="88"/>
      <c r="CR162" s="89"/>
      <c r="CS162" s="84"/>
    </row>
    <row r="163" spans="1:97" ht="12" customHeight="1" x14ac:dyDescent="0.2">
      <c r="A163" s="80"/>
      <c r="B163" s="87"/>
      <c r="C163" s="89"/>
      <c r="D163" s="84"/>
      <c r="E163" s="87"/>
      <c r="F163" s="89"/>
      <c r="G163" s="84"/>
      <c r="H163" s="88"/>
      <c r="I163" s="89"/>
      <c r="J163" s="84"/>
      <c r="K163" s="88"/>
      <c r="L163" s="89"/>
      <c r="M163" s="84"/>
      <c r="N163" s="88"/>
      <c r="O163" s="89"/>
      <c r="P163" s="84"/>
      <c r="Q163" s="88"/>
      <c r="R163" s="89"/>
      <c r="S163" s="84"/>
      <c r="T163" s="88"/>
      <c r="U163" s="89"/>
      <c r="V163" s="84"/>
      <c r="W163" s="88"/>
      <c r="X163" s="89"/>
      <c r="Y163" s="84"/>
      <c r="Z163" s="88"/>
      <c r="AA163" s="89"/>
      <c r="AB163" s="84"/>
      <c r="AC163" s="88"/>
      <c r="AD163" s="89"/>
      <c r="AE163" s="84"/>
      <c r="AF163" s="88"/>
      <c r="AG163" s="89"/>
      <c r="AH163" s="84"/>
      <c r="AI163" s="88"/>
      <c r="AJ163" s="89"/>
      <c r="AK163" s="84"/>
      <c r="AL163" s="88"/>
      <c r="AM163" s="89"/>
      <c r="AN163" s="84"/>
      <c r="AO163" s="87"/>
      <c r="AP163" s="89"/>
      <c r="AQ163" s="84"/>
      <c r="AR163" s="88"/>
      <c r="AS163" s="89"/>
      <c r="AT163" s="84"/>
      <c r="AU163" s="88"/>
      <c r="AV163" s="89"/>
      <c r="AW163" s="84"/>
      <c r="AX163" s="88"/>
      <c r="AY163" s="89"/>
      <c r="AZ163" s="84"/>
      <c r="BA163" s="88"/>
      <c r="BB163" s="89"/>
      <c r="BC163" s="84"/>
      <c r="BD163" s="87"/>
      <c r="BE163" s="89"/>
      <c r="BF163" s="84"/>
      <c r="BG163" s="88"/>
      <c r="BH163" s="89"/>
      <c r="BI163" s="84"/>
      <c r="BJ163" s="88"/>
      <c r="BK163" s="89"/>
      <c r="BL163" s="84"/>
      <c r="BM163" s="88"/>
      <c r="BN163" s="89"/>
      <c r="BO163" s="84"/>
      <c r="BP163" s="88"/>
      <c r="BQ163" s="89"/>
      <c r="BR163" s="84"/>
      <c r="BS163" s="88"/>
      <c r="BT163" s="89"/>
      <c r="BU163" s="84"/>
      <c r="BV163" s="88"/>
      <c r="BW163" s="89"/>
      <c r="BX163" s="84"/>
      <c r="BY163" s="88"/>
      <c r="BZ163" s="89"/>
      <c r="CA163" s="84"/>
      <c r="CB163" s="88"/>
      <c r="CC163" s="89"/>
      <c r="CD163" s="84"/>
      <c r="CE163" s="88"/>
      <c r="CF163" s="89"/>
      <c r="CG163" s="84"/>
      <c r="CH163" s="88"/>
      <c r="CI163" s="89"/>
      <c r="CJ163" s="84"/>
      <c r="CK163" s="88"/>
      <c r="CL163" s="89"/>
      <c r="CM163" s="84"/>
      <c r="CN163" s="88"/>
      <c r="CO163" s="89"/>
      <c r="CP163" s="84"/>
      <c r="CQ163" s="88"/>
      <c r="CR163" s="89"/>
      <c r="CS163" s="84"/>
    </row>
    <row r="164" spans="1:97" ht="12" customHeight="1" x14ac:dyDescent="0.2">
      <c r="A164" s="80"/>
      <c r="B164" s="87"/>
      <c r="C164" s="89"/>
      <c r="D164" s="84"/>
      <c r="E164" s="87"/>
      <c r="F164" s="89"/>
      <c r="G164" s="84"/>
      <c r="H164" s="88"/>
      <c r="I164" s="89"/>
      <c r="J164" s="84"/>
      <c r="K164" s="88"/>
      <c r="L164" s="89"/>
      <c r="M164" s="84"/>
      <c r="N164" s="88"/>
      <c r="O164" s="89"/>
      <c r="P164" s="84"/>
      <c r="Q164" s="88"/>
      <c r="R164" s="89"/>
      <c r="S164" s="84"/>
      <c r="T164" s="88"/>
      <c r="U164" s="89"/>
      <c r="V164" s="84"/>
      <c r="W164" s="88"/>
      <c r="X164" s="89"/>
      <c r="Y164" s="84"/>
      <c r="Z164" s="88"/>
      <c r="AA164" s="89"/>
      <c r="AB164" s="84"/>
      <c r="AC164" s="88"/>
      <c r="AD164" s="89"/>
      <c r="AE164" s="84"/>
      <c r="AF164" s="88"/>
      <c r="AG164" s="89"/>
      <c r="AH164" s="84"/>
      <c r="AI164" s="88"/>
      <c r="AJ164" s="89"/>
      <c r="AK164" s="84"/>
      <c r="AL164" s="88"/>
      <c r="AM164" s="89"/>
      <c r="AN164" s="84"/>
      <c r="AO164" s="87"/>
      <c r="AP164" s="89"/>
      <c r="AQ164" s="84"/>
      <c r="AR164" s="88"/>
      <c r="AS164" s="89"/>
      <c r="AT164" s="84"/>
      <c r="AU164" s="88"/>
      <c r="AV164" s="89"/>
      <c r="AW164" s="84"/>
      <c r="AX164" s="88"/>
      <c r="AY164" s="89"/>
      <c r="AZ164" s="84"/>
      <c r="BA164" s="88"/>
      <c r="BB164" s="89"/>
      <c r="BC164" s="84"/>
      <c r="BD164" s="87"/>
      <c r="BE164" s="89"/>
      <c r="BF164" s="84"/>
      <c r="BG164" s="88"/>
      <c r="BH164" s="89"/>
      <c r="BI164" s="84"/>
      <c r="BJ164" s="88"/>
      <c r="BK164" s="89"/>
      <c r="BL164" s="84"/>
      <c r="BM164" s="88"/>
      <c r="BN164" s="89"/>
      <c r="BO164" s="84"/>
      <c r="BP164" s="88"/>
      <c r="BQ164" s="89"/>
      <c r="BR164" s="84"/>
      <c r="BS164" s="88"/>
      <c r="BT164" s="89"/>
      <c r="BU164" s="84"/>
      <c r="BV164" s="88"/>
      <c r="BW164" s="89"/>
      <c r="BX164" s="84"/>
      <c r="BY164" s="88"/>
      <c r="BZ164" s="89"/>
      <c r="CA164" s="84"/>
      <c r="CB164" s="88"/>
      <c r="CC164" s="89"/>
      <c r="CD164" s="84"/>
      <c r="CE164" s="88"/>
      <c r="CF164" s="89"/>
      <c r="CG164" s="84"/>
      <c r="CH164" s="88"/>
      <c r="CI164" s="89"/>
      <c r="CJ164" s="84"/>
      <c r="CK164" s="88"/>
      <c r="CL164" s="89"/>
      <c r="CM164" s="84"/>
      <c r="CN164" s="88"/>
      <c r="CO164" s="89"/>
      <c r="CP164" s="84"/>
      <c r="CQ164" s="88"/>
      <c r="CR164" s="89"/>
      <c r="CS164" s="84"/>
    </row>
    <row r="165" spans="1:97" ht="12" customHeight="1" x14ac:dyDescent="0.2">
      <c r="A165" s="80"/>
      <c r="B165" s="87"/>
      <c r="C165" s="89"/>
      <c r="D165" s="84"/>
      <c r="E165" s="87"/>
      <c r="F165" s="89"/>
      <c r="G165" s="84"/>
      <c r="H165" s="88"/>
      <c r="I165" s="89"/>
      <c r="J165" s="84"/>
      <c r="K165" s="88"/>
      <c r="L165" s="89"/>
      <c r="M165" s="84"/>
      <c r="N165" s="88"/>
      <c r="O165" s="89"/>
      <c r="P165" s="84"/>
      <c r="Q165" s="88"/>
      <c r="R165" s="89"/>
      <c r="S165" s="84"/>
      <c r="T165" s="88"/>
      <c r="U165" s="89"/>
      <c r="V165" s="84"/>
      <c r="W165" s="88"/>
      <c r="X165" s="89"/>
      <c r="Y165" s="84"/>
      <c r="Z165" s="88"/>
      <c r="AA165" s="89"/>
      <c r="AB165" s="84"/>
      <c r="AC165" s="88"/>
      <c r="AD165" s="89"/>
      <c r="AE165" s="84"/>
      <c r="AF165" s="88"/>
      <c r="AG165" s="89"/>
      <c r="AH165" s="84"/>
      <c r="AI165" s="88"/>
      <c r="AJ165" s="89"/>
      <c r="AK165" s="84"/>
      <c r="AL165" s="88"/>
      <c r="AM165" s="89"/>
      <c r="AN165" s="84"/>
      <c r="AO165" s="87"/>
      <c r="AP165" s="89"/>
      <c r="AQ165" s="84"/>
      <c r="AR165" s="88"/>
      <c r="AS165" s="89"/>
      <c r="AT165" s="84"/>
      <c r="AU165" s="88"/>
      <c r="AV165" s="89"/>
      <c r="AW165" s="84"/>
      <c r="AX165" s="88"/>
      <c r="AY165" s="89"/>
      <c r="AZ165" s="84"/>
      <c r="BA165" s="88"/>
      <c r="BB165" s="89"/>
      <c r="BC165" s="84"/>
      <c r="BD165" s="87"/>
      <c r="BE165" s="89"/>
      <c r="BF165" s="84"/>
      <c r="BG165" s="88"/>
      <c r="BH165" s="89"/>
      <c r="BI165" s="84"/>
      <c r="BJ165" s="88"/>
      <c r="BK165" s="89"/>
      <c r="BL165" s="84"/>
      <c r="BM165" s="88"/>
      <c r="BN165" s="89"/>
      <c r="BO165" s="84"/>
      <c r="BP165" s="88"/>
      <c r="BQ165" s="89"/>
      <c r="BR165" s="84"/>
      <c r="BS165" s="88"/>
      <c r="BT165" s="89"/>
      <c r="BU165" s="84"/>
      <c r="BV165" s="88"/>
      <c r="BW165" s="89"/>
      <c r="BX165" s="84"/>
      <c r="BY165" s="88"/>
      <c r="BZ165" s="89"/>
      <c r="CA165" s="84"/>
      <c r="CB165" s="88"/>
      <c r="CC165" s="89"/>
      <c r="CD165" s="84"/>
      <c r="CE165" s="88"/>
      <c r="CF165" s="89"/>
      <c r="CG165" s="84"/>
      <c r="CH165" s="88"/>
      <c r="CI165" s="89"/>
      <c r="CJ165" s="84"/>
      <c r="CK165" s="88"/>
      <c r="CL165" s="89"/>
      <c r="CM165" s="84"/>
      <c r="CN165" s="88"/>
      <c r="CO165" s="89"/>
      <c r="CP165" s="84"/>
      <c r="CQ165" s="88"/>
      <c r="CR165" s="89"/>
      <c r="CS165" s="84"/>
    </row>
    <row r="166" spans="1:97" ht="12" customHeight="1" x14ac:dyDescent="0.2">
      <c r="A166" s="80"/>
      <c r="B166" s="87"/>
      <c r="C166" s="89"/>
      <c r="D166" s="84"/>
      <c r="E166" s="87"/>
      <c r="F166" s="89"/>
      <c r="G166" s="84"/>
      <c r="H166" s="88"/>
      <c r="I166" s="89"/>
      <c r="J166" s="84"/>
      <c r="K166" s="88"/>
      <c r="L166" s="89"/>
      <c r="M166" s="84"/>
      <c r="N166" s="88"/>
      <c r="O166" s="89"/>
      <c r="P166" s="84"/>
      <c r="Q166" s="88"/>
      <c r="R166" s="89"/>
      <c r="S166" s="84"/>
      <c r="T166" s="88"/>
      <c r="U166" s="89"/>
      <c r="V166" s="84"/>
      <c r="W166" s="88"/>
      <c r="X166" s="89"/>
      <c r="Y166" s="84"/>
      <c r="Z166" s="88"/>
      <c r="AA166" s="89"/>
      <c r="AB166" s="84"/>
      <c r="AC166" s="88"/>
      <c r="AD166" s="89"/>
      <c r="AE166" s="84"/>
      <c r="AF166" s="88"/>
      <c r="AG166" s="89"/>
      <c r="AH166" s="84"/>
      <c r="AI166" s="88"/>
      <c r="AJ166" s="89"/>
      <c r="AK166" s="84"/>
      <c r="AL166" s="88"/>
      <c r="AM166" s="89"/>
      <c r="AN166" s="84"/>
      <c r="AO166" s="87"/>
      <c r="AP166" s="89"/>
      <c r="AQ166" s="84"/>
      <c r="AR166" s="88"/>
      <c r="AS166" s="89"/>
      <c r="AT166" s="84"/>
      <c r="AU166" s="88"/>
      <c r="AV166" s="89"/>
      <c r="AW166" s="84"/>
      <c r="AX166" s="88"/>
      <c r="AY166" s="89"/>
      <c r="AZ166" s="84"/>
      <c r="BA166" s="88"/>
      <c r="BB166" s="89"/>
      <c r="BC166" s="84"/>
      <c r="BD166" s="87"/>
      <c r="BE166" s="89"/>
      <c r="BF166" s="84"/>
      <c r="BG166" s="88"/>
      <c r="BH166" s="89"/>
      <c r="BI166" s="84"/>
      <c r="BJ166" s="88"/>
      <c r="BK166" s="89"/>
      <c r="BL166" s="84"/>
      <c r="BM166" s="88"/>
      <c r="BN166" s="89"/>
      <c r="BO166" s="84"/>
      <c r="BP166" s="88"/>
      <c r="BQ166" s="89"/>
      <c r="BR166" s="84"/>
      <c r="BS166" s="88"/>
      <c r="BT166" s="89"/>
      <c r="BU166" s="84"/>
      <c r="BV166" s="88"/>
      <c r="BW166" s="89"/>
      <c r="BX166" s="84"/>
      <c r="BY166" s="88"/>
      <c r="BZ166" s="89"/>
      <c r="CA166" s="84"/>
      <c r="CB166" s="88"/>
      <c r="CC166" s="89"/>
      <c r="CD166" s="84"/>
      <c r="CE166" s="88"/>
      <c r="CF166" s="89"/>
      <c r="CG166" s="84"/>
      <c r="CH166" s="88"/>
      <c r="CI166" s="89"/>
      <c r="CJ166" s="84"/>
      <c r="CK166" s="88"/>
      <c r="CL166" s="89"/>
      <c r="CM166" s="84"/>
      <c r="CN166" s="88"/>
      <c r="CO166" s="89"/>
      <c r="CP166" s="84"/>
      <c r="CQ166" s="88"/>
      <c r="CR166" s="89"/>
      <c r="CS166" s="84"/>
    </row>
    <row r="167" spans="1:97" ht="12" customHeight="1" x14ac:dyDescent="0.2">
      <c r="A167" s="80"/>
      <c r="B167" s="87"/>
      <c r="C167" s="89"/>
      <c r="D167" s="84"/>
      <c r="E167" s="87"/>
      <c r="F167" s="89"/>
      <c r="G167" s="84"/>
      <c r="H167" s="88"/>
      <c r="I167" s="89"/>
      <c r="J167" s="84"/>
      <c r="K167" s="88"/>
      <c r="L167" s="89"/>
      <c r="M167" s="84"/>
      <c r="N167" s="88"/>
      <c r="O167" s="89"/>
      <c r="P167" s="84"/>
      <c r="Q167" s="88"/>
      <c r="R167" s="89"/>
      <c r="S167" s="84"/>
      <c r="T167" s="88"/>
      <c r="U167" s="89"/>
      <c r="V167" s="84"/>
      <c r="W167" s="88"/>
      <c r="X167" s="89"/>
      <c r="Y167" s="84"/>
      <c r="Z167" s="88"/>
      <c r="AA167" s="89"/>
      <c r="AB167" s="84"/>
      <c r="AC167" s="88"/>
      <c r="AD167" s="89"/>
      <c r="AE167" s="84"/>
      <c r="AF167" s="88"/>
      <c r="AG167" s="89"/>
      <c r="AH167" s="84"/>
      <c r="AI167" s="88"/>
      <c r="AJ167" s="89"/>
      <c r="AK167" s="84"/>
      <c r="AL167" s="88"/>
      <c r="AM167" s="89"/>
      <c r="AN167" s="84"/>
      <c r="AO167" s="87"/>
      <c r="AP167" s="89"/>
      <c r="AQ167" s="84"/>
      <c r="AR167" s="88"/>
      <c r="AS167" s="89"/>
      <c r="AT167" s="84"/>
      <c r="AU167" s="88"/>
      <c r="AV167" s="89"/>
      <c r="AW167" s="84"/>
      <c r="AX167" s="88"/>
      <c r="AY167" s="89"/>
      <c r="AZ167" s="84"/>
      <c r="BA167" s="88"/>
      <c r="BB167" s="89"/>
      <c r="BC167" s="84"/>
      <c r="BD167" s="87"/>
      <c r="BE167" s="89"/>
      <c r="BF167" s="84"/>
      <c r="BG167" s="88"/>
      <c r="BH167" s="89"/>
      <c r="BI167" s="84"/>
      <c r="BJ167" s="88"/>
      <c r="BK167" s="89"/>
      <c r="BL167" s="84"/>
      <c r="BM167" s="88"/>
      <c r="BN167" s="89"/>
      <c r="BO167" s="84"/>
      <c r="BP167" s="88"/>
      <c r="BQ167" s="89"/>
      <c r="BR167" s="84"/>
      <c r="BS167" s="88"/>
      <c r="BT167" s="89"/>
      <c r="BU167" s="84"/>
      <c r="BV167" s="88"/>
      <c r="BW167" s="89"/>
      <c r="BX167" s="84"/>
      <c r="BY167" s="88"/>
      <c r="BZ167" s="89"/>
      <c r="CA167" s="84"/>
      <c r="CB167" s="88"/>
      <c r="CC167" s="89"/>
      <c r="CD167" s="84"/>
      <c r="CE167" s="88"/>
      <c r="CF167" s="89"/>
      <c r="CG167" s="84"/>
      <c r="CH167" s="88"/>
      <c r="CI167" s="89"/>
      <c r="CJ167" s="84"/>
      <c r="CK167" s="88"/>
      <c r="CL167" s="89"/>
      <c r="CM167" s="84"/>
      <c r="CN167" s="88"/>
      <c r="CO167" s="89"/>
      <c r="CP167" s="84"/>
      <c r="CQ167" s="88"/>
      <c r="CR167" s="89"/>
      <c r="CS167" s="84"/>
    </row>
    <row r="168" spans="1:97" ht="12" customHeight="1" x14ac:dyDescent="0.2">
      <c r="A168" s="80"/>
      <c r="B168" s="87"/>
      <c r="C168" s="89"/>
      <c r="D168" s="84"/>
      <c r="E168" s="87"/>
      <c r="F168" s="89"/>
      <c r="G168" s="84"/>
      <c r="H168" s="88"/>
      <c r="I168" s="89"/>
      <c r="J168" s="84"/>
      <c r="K168" s="88"/>
      <c r="L168" s="89"/>
      <c r="M168" s="84"/>
      <c r="N168" s="88"/>
      <c r="O168" s="89"/>
      <c r="P168" s="84"/>
      <c r="Q168" s="88"/>
      <c r="R168" s="89"/>
      <c r="S168" s="84"/>
      <c r="T168" s="88"/>
      <c r="U168" s="89"/>
      <c r="V168" s="84"/>
      <c r="W168" s="88"/>
      <c r="X168" s="89"/>
      <c r="Y168" s="84"/>
      <c r="Z168" s="88"/>
      <c r="AA168" s="89"/>
      <c r="AB168" s="84"/>
      <c r="AC168" s="88"/>
      <c r="AD168" s="89"/>
      <c r="AE168" s="84"/>
      <c r="AF168" s="88"/>
      <c r="AG168" s="89"/>
      <c r="AH168" s="84"/>
      <c r="AI168" s="88"/>
      <c r="AJ168" s="89"/>
      <c r="AK168" s="84"/>
      <c r="AL168" s="88"/>
      <c r="AM168" s="89"/>
      <c r="AN168" s="84"/>
      <c r="AO168" s="87"/>
      <c r="AP168" s="89"/>
      <c r="AQ168" s="84"/>
      <c r="AR168" s="88"/>
      <c r="AS168" s="89"/>
      <c r="AT168" s="84"/>
      <c r="AU168" s="88"/>
      <c r="AV168" s="89"/>
      <c r="AW168" s="84"/>
      <c r="AX168" s="88"/>
      <c r="AY168" s="89"/>
      <c r="AZ168" s="84"/>
      <c r="BA168" s="88"/>
      <c r="BB168" s="89"/>
      <c r="BC168" s="84"/>
      <c r="BD168" s="87"/>
      <c r="BE168" s="89"/>
      <c r="BF168" s="84"/>
      <c r="BG168" s="88"/>
      <c r="BH168" s="89"/>
      <c r="BI168" s="84"/>
      <c r="BJ168" s="88"/>
      <c r="BK168" s="89"/>
      <c r="BL168" s="84"/>
      <c r="BM168" s="88"/>
      <c r="BN168" s="89"/>
      <c r="BO168" s="84"/>
      <c r="BP168" s="88"/>
      <c r="BQ168" s="89"/>
      <c r="BR168" s="84"/>
      <c r="BS168" s="88"/>
      <c r="BT168" s="89"/>
      <c r="BU168" s="84"/>
      <c r="BV168" s="88"/>
      <c r="BW168" s="89"/>
      <c r="BX168" s="84"/>
      <c r="BY168" s="88"/>
      <c r="BZ168" s="89"/>
      <c r="CA168" s="84"/>
      <c r="CB168" s="88"/>
      <c r="CC168" s="89"/>
      <c r="CD168" s="84"/>
      <c r="CE168" s="88"/>
      <c r="CF168" s="89"/>
      <c r="CG168" s="84"/>
      <c r="CH168" s="88"/>
      <c r="CI168" s="89"/>
      <c r="CJ168" s="84"/>
      <c r="CK168" s="88"/>
      <c r="CL168" s="89"/>
      <c r="CM168" s="84"/>
      <c r="CN168" s="88"/>
      <c r="CO168" s="89"/>
      <c r="CP168" s="84"/>
      <c r="CQ168" s="88"/>
      <c r="CR168" s="89"/>
      <c r="CS168" s="84"/>
    </row>
    <row r="169" spans="1:97" ht="12" customHeight="1" x14ac:dyDescent="0.2">
      <c r="A169" s="80"/>
      <c r="B169" s="87"/>
      <c r="C169" s="89"/>
      <c r="D169" s="84"/>
      <c r="E169" s="87"/>
      <c r="F169" s="89"/>
      <c r="G169" s="84"/>
      <c r="H169" s="88"/>
      <c r="I169" s="89"/>
      <c r="J169" s="84"/>
      <c r="K169" s="88"/>
      <c r="L169" s="89"/>
      <c r="M169" s="84"/>
      <c r="N169" s="88"/>
      <c r="O169" s="89"/>
      <c r="P169" s="84"/>
      <c r="Q169" s="88"/>
      <c r="R169" s="89"/>
      <c r="S169" s="84"/>
      <c r="T169" s="88"/>
      <c r="U169" s="89"/>
      <c r="V169" s="84"/>
      <c r="W169" s="88"/>
      <c r="X169" s="89"/>
      <c r="Y169" s="84"/>
      <c r="Z169" s="88"/>
      <c r="AA169" s="89"/>
      <c r="AB169" s="84"/>
      <c r="AC169" s="88"/>
      <c r="AD169" s="89"/>
      <c r="AE169" s="84"/>
      <c r="AF169" s="88"/>
      <c r="AG169" s="89"/>
      <c r="AH169" s="84"/>
      <c r="AI169" s="88"/>
      <c r="AJ169" s="89"/>
      <c r="AK169" s="84"/>
      <c r="AL169" s="88"/>
      <c r="AM169" s="89"/>
      <c r="AN169" s="84"/>
      <c r="AO169" s="87"/>
      <c r="AP169" s="89"/>
      <c r="AQ169" s="84"/>
      <c r="AR169" s="88"/>
      <c r="AS169" s="89"/>
      <c r="AT169" s="84"/>
      <c r="AU169" s="88"/>
      <c r="AV169" s="89"/>
      <c r="AW169" s="84"/>
      <c r="AX169" s="88"/>
      <c r="AY169" s="89"/>
      <c r="AZ169" s="84"/>
      <c r="BA169" s="88"/>
      <c r="BB169" s="89"/>
      <c r="BC169" s="84"/>
      <c r="BD169" s="87"/>
      <c r="BE169" s="89"/>
      <c r="BF169" s="84"/>
      <c r="BG169" s="88"/>
      <c r="BH169" s="89"/>
      <c r="BI169" s="84"/>
      <c r="BJ169" s="88"/>
      <c r="BK169" s="89"/>
      <c r="BL169" s="84"/>
      <c r="BM169" s="88"/>
      <c r="BN169" s="89"/>
      <c r="BO169" s="84"/>
      <c r="BP169" s="88"/>
      <c r="BQ169" s="89"/>
      <c r="BR169" s="84"/>
      <c r="BS169" s="88"/>
      <c r="BT169" s="89"/>
      <c r="BU169" s="84"/>
      <c r="BV169" s="88"/>
      <c r="BW169" s="89"/>
      <c r="BX169" s="84"/>
      <c r="BY169" s="88"/>
      <c r="BZ169" s="89"/>
      <c r="CA169" s="84"/>
      <c r="CB169" s="88"/>
      <c r="CC169" s="89"/>
      <c r="CD169" s="84"/>
      <c r="CE169" s="88"/>
      <c r="CF169" s="89"/>
      <c r="CG169" s="84"/>
      <c r="CH169" s="88"/>
      <c r="CI169" s="89"/>
      <c r="CJ169" s="84"/>
      <c r="CK169" s="88"/>
      <c r="CL169" s="89"/>
      <c r="CM169" s="84"/>
      <c r="CN169" s="88"/>
      <c r="CO169" s="89"/>
      <c r="CP169" s="84"/>
      <c r="CQ169" s="88"/>
      <c r="CR169" s="89"/>
      <c r="CS169" s="84"/>
    </row>
    <row r="170" spans="1:97" ht="12" customHeight="1" x14ac:dyDescent="0.2">
      <c r="A170" s="80"/>
      <c r="B170" s="87"/>
      <c r="C170" s="89"/>
      <c r="D170" s="84"/>
      <c r="E170" s="87"/>
      <c r="F170" s="89"/>
      <c r="G170" s="84"/>
      <c r="H170" s="88"/>
      <c r="I170" s="89"/>
      <c r="J170" s="84"/>
      <c r="K170" s="88"/>
      <c r="L170" s="89"/>
      <c r="M170" s="84"/>
      <c r="N170" s="88"/>
      <c r="O170" s="89"/>
      <c r="P170" s="84"/>
      <c r="Q170" s="88"/>
      <c r="R170" s="89"/>
      <c r="S170" s="84"/>
      <c r="T170" s="88"/>
      <c r="U170" s="89"/>
      <c r="V170" s="84"/>
      <c r="W170" s="88"/>
      <c r="X170" s="89"/>
      <c r="Y170" s="84"/>
      <c r="Z170" s="88"/>
      <c r="AA170" s="89"/>
      <c r="AB170" s="84"/>
      <c r="AC170" s="88"/>
      <c r="AD170" s="89"/>
      <c r="AE170" s="84"/>
      <c r="AF170" s="88"/>
      <c r="AG170" s="89"/>
      <c r="AH170" s="84"/>
      <c r="AI170" s="88"/>
      <c r="AJ170" s="89"/>
      <c r="AK170" s="84"/>
      <c r="AL170" s="88"/>
      <c r="AM170" s="89"/>
      <c r="AN170" s="84"/>
      <c r="AO170" s="87"/>
      <c r="AP170" s="89"/>
      <c r="AQ170" s="84"/>
      <c r="AR170" s="88"/>
      <c r="AS170" s="89"/>
      <c r="AT170" s="84"/>
      <c r="AU170" s="88"/>
      <c r="AV170" s="89"/>
      <c r="AW170" s="84"/>
      <c r="AX170" s="88"/>
      <c r="AY170" s="89"/>
      <c r="AZ170" s="84"/>
      <c r="BA170" s="88"/>
      <c r="BB170" s="89"/>
      <c r="BC170" s="84"/>
      <c r="BD170" s="87"/>
      <c r="BE170" s="89"/>
      <c r="BF170" s="84"/>
      <c r="BG170" s="88"/>
      <c r="BH170" s="89"/>
      <c r="BI170" s="84"/>
      <c r="BJ170" s="88"/>
      <c r="BK170" s="89"/>
      <c r="BL170" s="84"/>
      <c r="BM170" s="88"/>
      <c r="BN170" s="89"/>
      <c r="BO170" s="84"/>
      <c r="BP170" s="88"/>
      <c r="BQ170" s="89"/>
      <c r="BR170" s="84"/>
      <c r="BS170" s="88"/>
      <c r="BT170" s="89"/>
      <c r="BU170" s="84"/>
      <c r="BV170" s="88"/>
      <c r="BW170" s="89"/>
      <c r="BX170" s="84"/>
      <c r="BY170" s="88"/>
      <c r="BZ170" s="89"/>
      <c r="CA170" s="84"/>
      <c r="CB170" s="88"/>
      <c r="CC170" s="89"/>
      <c r="CD170" s="84"/>
      <c r="CE170" s="88"/>
      <c r="CF170" s="89"/>
      <c r="CG170" s="84"/>
      <c r="CH170" s="88"/>
      <c r="CI170" s="89"/>
      <c r="CJ170" s="84"/>
      <c r="CK170" s="88"/>
      <c r="CL170" s="89"/>
      <c r="CM170" s="84"/>
      <c r="CN170" s="88"/>
      <c r="CO170" s="89"/>
      <c r="CP170" s="84"/>
      <c r="CQ170" s="88"/>
      <c r="CR170" s="89"/>
      <c r="CS170" s="84"/>
    </row>
    <row r="171" spans="1:97" ht="12" customHeight="1" x14ac:dyDescent="0.2">
      <c r="A171" s="80"/>
      <c r="B171" s="87"/>
      <c r="C171" s="89"/>
      <c r="D171" s="84"/>
      <c r="E171" s="87"/>
      <c r="F171" s="89"/>
      <c r="G171" s="84"/>
      <c r="H171" s="88"/>
      <c r="I171" s="89"/>
      <c r="J171" s="84"/>
      <c r="K171" s="88"/>
      <c r="L171" s="89"/>
      <c r="M171" s="84"/>
      <c r="N171" s="88"/>
      <c r="O171" s="89"/>
      <c r="P171" s="84"/>
      <c r="Q171" s="88"/>
      <c r="R171" s="89"/>
      <c r="S171" s="84"/>
      <c r="T171" s="88"/>
      <c r="U171" s="89"/>
      <c r="V171" s="84"/>
      <c r="W171" s="88"/>
      <c r="X171" s="89"/>
      <c r="Y171" s="84"/>
      <c r="Z171" s="88"/>
      <c r="AA171" s="89"/>
      <c r="AB171" s="84"/>
      <c r="AC171" s="88"/>
      <c r="AD171" s="89"/>
      <c r="AE171" s="84"/>
      <c r="AF171" s="88"/>
      <c r="AG171" s="89"/>
      <c r="AH171" s="84"/>
      <c r="AI171" s="88"/>
      <c r="AJ171" s="89"/>
      <c r="AK171" s="84"/>
      <c r="AL171" s="88"/>
      <c r="AM171" s="89"/>
      <c r="AN171" s="84"/>
      <c r="AO171" s="87"/>
      <c r="AP171" s="89"/>
      <c r="AQ171" s="84"/>
      <c r="AR171" s="88"/>
      <c r="AS171" s="89"/>
      <c r="AT171" s="84"/>
      <c r="AU171" s="88"/>
      <c r="AV171" s="89"/>
      <c r="AW171" s="84"/>
      <c r="AX171" s="88"/>
      <c r="AY171" s="89"/>
      <c r="AZ171" s="84"/>
      <c r="BA171" s="88"/>
      <c r="BB171" s="89"/>
      <c r="BC171" s="84"/>
      <c r="BD171" s="87"/>
      <c r="BE171" s="89"/>
      <c r="BF171" s="84"/>
      <c r="BG171" s="88"/>
      <c r="BH171" s="89"/>
      <c r="BI171" s="84"/>
      <c r="BJ171" s="88"/>
      <c r="BK171" s="89"/>
      <c r="BL171" s="84"/>
      <c r="BM171" s="88"/>
      <c r="BN171" s="89"/>
      <c r="BO171" s="84"/>
      <c r="BP171" s="88"/>
      <c r="BQ171" s="89"/>
      <c r="BR171" s="84"/>
      <c r="BS171" s="88"/>
      <c r="BT171" s="89"/>
      <c r="BU171" s="84"/>
      <c r="BV171" s="88"/>
      <c r="BW171" s="89"/>
      <c r="BX171" s="84"/>
      <c r="BY171" s="88"/>
      <c r="BZ171" s="89"/>
      <c r="CA171" s="84"/>
      <c r="CB171" s="88"/>
      <c r="CC171" s="89"/>
      <c r="CD171" s="84"/>
      <c r="CE171" s="88"/>
      <c r="CF171" s="89"/>
      <c r="CG171" s="84"/>
      <c r="CH171" s="88"/>
      <c r="CI171" s="89"/>
      <c r="CJ171" s="84"/>
      <c r="CK171" s="88"/>
      <c r="CL171" s="89"/>
      <c r="CM171" s="84"/>
      <c r="CN171" s="88"/>
      <c r="CO171" s="89"/>
      <c r="CP171" s="84"/>
      <c r="CQ171" s="88"/>
      <c r="CR171" s="89"/>
      <c r="CS171" s="84"/>
    </row>
    <row r="172" spans="1:97" ht="12" customHeight="1" x14ac:dyDescent="0.2">
      <c r="A172" s="80"/>
      <c r="B172" s="87"/>
      <c r="C172" s="89"/>
      <c r="D172" s="84"/>
      <c r="E172" s="87"/>
      <c r="F172" s="89"/>
      <c r="G172" s="84"/>
      <c r="H172" s="88"/>
      <c r="I172" s="89"/>
      <c r="J172" s="84"/>
      <c r="K172" s="88"/>
      <c r="L172" s="89"/>
      <c r="M172" s="84"/>
      <c r="N172" s="88"/>
      <c r="O172" s="89"/>
      <c r="P172" s="84"/>
      <c r="Q172" s="88"/>
      <c r="R172" s="89"/>
      <c r="S172" s="84"/>
      <c r="T172" s="88"/>
      <c r="U172" s="89"/>
      <c r="V172" s="84"/>
      <c r="W172" s="88"/>
      <c r="X172" s="89"/>
      <c r="Y172" s="84"/>
      <c r="Z172" s="88"/>
      <c r="AA172" s="89"/>
      <c r="AB172" s="84"/>
      <c r="AC172" s="88"/>
      <c r="AD172" s="89"/>
      <c r="AE172" s="84"/>
      <c r="AF172" s="88"/>
      <c r="AG172" s="89"/>
      <c r="AH172" s="84"/>
      <c r="AI172" s="88"/>
      <c r="AJ172" s="89"/>
      <c r="AK172" s="84"/>
      <c r="AL172" s="88"/>
      <c r="AM172" s="89"/>
      <c r="AN172" s="84"/>
      <c r="AO172" s="87"/>
      <c r="AP172" s="89"/>
      <c r="AQ172" s="84"/>
      <c r="AR172" s="88"/>
      <c r="AS172" s="89"/>
      <c r="AT172" s="84"/>
      <c r="AU172" s="88"/>
      <c r="AV172" s="89"/>
      <c r="AW172" s="84"/>
      <c r="AX172" s="88"/>
      <c r="AY172" s="89"/>
      <c r="AZ172" s="84"/>
      <c r="BA172" s="88"/>
      <c r="BB172" s="89"/>
      <c r="BC172" s="84"/>
      <c r="BD172" s="87"/>
      <c r="BE172" s="89"/>
      <c r="BF172" s="84"/>
      <c r="BG172" s="88"/>
      <c r="BH172" s="89"/>
      <c r="BI172" s="84"/>
      <c r="BJ172" s="88"/>
      <c r="BK172" s="89"/>
      <c r="BL172" s="84"/>
      <c r="BM172" s="88"/>
      <c r="BN172" s="89"/>
      <c r="BO172" s="84"/>
      <c r="BP172" s="88"/>
      <c r="BQ172" s="89"/>
      <c r="BR172" s="84"/>
      <c r="BS172" s="88"/>
      <c r="BT172" s="89"/>
      <c r="BU172" s="84"/>
      <c r="BV172" s="88"/>
      <c r="BW172" s="89"/>
      <c r="BX172" s="84"/>
      <c r="BY172" s="88"/>
      <c r="BZ172" s="89"/>
      <c r="CA172" s="84"/>
      <c r="CB172" s="88"/>
      <c r="CC172" s="89"/>
      <c r="CD172" s="84"/>
      <c r="CE172" s="88"/>
      <c r="CF172" s="89"/>
      <c r="CG172" s="84"/>
      <c r="CH172" s="88"/>
      <c r="CI172" s="89"/>
      <c r="CJ172" s="84"/>
      <c r="CK172" s="88"/>
      <c r="CL172" s="89"/>
      <c r="CM172" s="84"/>
      <c r="CN172" s="88"/>
      <c r="CO172" s="89"/>
      <c r="CP172" s="84"/>
      <c r="CQ172" s="88"/>
      <c r="CR172" s="89"/>
      <c r="CS172" s="84"/>
    </row>
    <row r="173" spans="1:97" ht="12" customHeight="1" x14ac:dyDescent="0.2">
      <c r="A173" s="80"/>
      <c r="B173" s="87"/>
      <c r="C173" s="89"/>
      <c r="D173" s="84"/>
      <c r="E173" s="87"/>
      <c r="F173" s="89"/>
      <c r="G173" s="84"/>
      <c r="H173" s="88"/>
      <c r="I173" s="89"/>
      <c r="J173" s="84"/>
      <c r="K173" s="88"/>
      <c r="L173" s="89"/>
      <c r="M173" s="84"/>
      <c r="N173" s="88"/>
      <c r="O173" s="89"/>
      <c r="P173" s="84"/>
      <c r="Q173" s="88"/>
      <c r="R173" s="89"/>
      <c r="S173" s="84"/>
      <c r="T173" s="88"/>
      <c r="U173" s="89"/>
      <c r="V173" s="84"/>
      <c r="W173" s="88"/>
      <c r="X173" s="89"/>
      <c r="Y173" s="84"/>
      <c r="Z173" s="88"/>
      <c r="AA173" s="89"/>
      <c r="AB173" s="84"/>
      <c r="AC173" s="88"/>
      <c r="AD173" s="89"/>
      <c r="AE173" s="84"/>
      <c r="AF173" s="88"/>
      <c r="AG173" s="89"/>
      <c r="AH173" s="84"/>
      <c r="AI173" s="88"/>
      <c r="AJ173" s="89"/>
      <c r="AK173" s="84"/>
      <c r="AL173" s="88"/>
      <c r="AM173" s="89"/>
      <c r="AN173" s="84"/>
      <c r="AO173" s="87"/>
      <c r="AP173" s="89"/>
      <c r="AQ173" s="84"/>
      <c r="AR173" s="88"/>
      <c r="AS173" s="89"/>
      <c r="AT173" s="84"/>
      <c r="AU173" s="88"/>
      <c r="AV173" s="89"/>
      <c r="AW173" s="84"/>
      <c r="AX173" s="88"/>
      <c r="AY173" s="89"/>
      <c r="AZ173" s="84"/>
      <c r="BA173" s="88"/>
      <c r="BB173" s="89"/>
      <c r="BC173" s="84"/>
      <c r="BD173" s="87"/>
      <c r="BE173" s="89"/>
      <c r="BF173" s="84"/>
      <c r="BG173" s="88"/>
      <c r="BH173" s="89"/>
      <c r="BI173" s="84"/>
      <c r="BJ173" s="88"/>
      <c r="BK173" s="89"/>
      <c r="BL173" s="84"/>
      <c r="BM173" s="88"/>
      <c r="BN173" s="89"/>
      <c r="BO173" s="84"/>
      <c r="BP173" s="88"/>
      <c r="BQ173" s="89"/>
      <c r="BR173" s="84"/>
      <c r="BS173" s="88"/>
      <c r="BT173" s="89"/>
      <c r="BU173" s="84"/>
      <c r="BV173" s="88"/>
      <c r="BW173" s="89"/>
      <c r="BX173" s="84"/>
      <c r="BY173" s="88"/>
      <c r="BZ173" s="89"/>
      <c r="CA173" s="84"/>
      <c r="CB173" s="88"/>
      <c r="CC173" s="89"/>
      <c r="CD173" s="84"/>
      <c r="CE173" s="88"/>
      <c r="CF173" s="89"/>
      <c r="CG173" s="84"/>
      <c r="CH173" s="88"/>
      <c r="CI173" s="89"/>
      <c r="CJ173" s="84"/>
      <c r="CK173" s="88"/>
      <c r="CL173" s="89"/>
      <c r="CM173" s="84"/>
      <c r="CN173" s="88"/>
      <c r="CO173" s="89"/>
      <c r="CP173" s="84"/>
      <c r="CQ173" s="88"/>
      <c r="CR173" s="89"/>
      <c r="CS173" s="84"/>
    </row>
    <row r="174" spans="1:97" ht="12" customHeight="1" x14ac:dyDescent="0.2">
      <c r="A174" s="80"/>
      <c r="B174" s="87"/>
      <c r="C174" s="89"/>
      <c r="D174" s="84"/>
      <c r="E174" s="87"/>
      <c r="F174" s="89"/>
      <c r="G174" s="84"/>
      <c r="H174" s="88"/>
      <c r="I174" s="89"/>
      <c r="J174" s="84"/>
      <c r="K174" s="88"/>
      <c r="L174" s="89"/>
      <c r="M174" s="84"/>
      <c r="N174" s="88"/>
      <c r="O174" s="89"/>
      <c r="P174" s="84"/>
      <c r="Q174" s="88"/>
      <c r="R174" s="89"/>
      <c r="S174" s="84"/>
      <c r="T174" s="88"/>
      <c r="U174" s="89"/>
      <c r="V174" s="84"/>
      <c r="W174" s="88"/>
      <c r="X174" s="89"/>
      <c r="Y174" s="84"/>
      <c r="Z174" s="88"/>
      <c r="AA174" s="89"/>
      <c r="AB174" s="84"/>
      <c r="AC174" s="88"/>
      <c r="AD174" s="89"/>
      <c r="AE174" s="84"/>
      <c r="AF174" s="88"/>
      <c r="AG174" s="89"/>
      <c r="AH174" s="84"/>
      <c r="AI174" s="88"/>
      <c r="AJ174" s="89"/>
      <c r="AK174" s="84"/>
      <c r="AL174" s="88"/>
      <c r="AM174" s="89"/>
      <c r="AN174" s="84"/>
      <c r="AO174" s="87"/>
      <c r="AP174" s="89"/>
      <c r="AQ174" s="84"/>
      <c r="AR174" s="88"/>
      <c r="AS174" s="89"/>
      <c r="AT174" s="84"/>
      <c r="AU174" s="88"/>
      <c r="AV174" s="89"/>
      <c r="AW174" s="84"/>
      <c r="AX174" s="88"/>
      <c r="AY174" s="89"/>
      <c r="AZ174" s="84"/>
      <c r="BA174" s="88"/>
      <c r="BB174" s="89"/>
      <c r="BC174" s="84"/>
      <c r="BD174" s="87"/>
      <c r="BE174" s="89"/>
      <c r="BF174" s="84"/>
      <c r="BG174" s="88"/>
      <c r="BH174" s="89"/>
      <c r="BI174" s="84"/>
      <c r="BJ174" s="88"/>
      <c r="BK174" s="89"/>
      <c r="BL174" s="84"/>
      <c r="BM174" s="88"/>
      <c r="BN174" s="89"/>
      <c r="BO174" s="84"/>
      <c r="BP174" s="88"/>
      <c r="BQ174" s="89"/>
      <c r="BR174" s="84"/>
      <c r="BS174" s="88"/>
      <c r="BT174" s="89"/>
      <c r="BU174" s="84"/>
      <c r="BV174" s="88"/>
      <c r="BW174" s="89"/>
      <c r="BX174" s="84"/>
      <c r="BY174" s="88"/>
      <c r="BZ174" s="89"/>
      <c r="CA174" s="84"/>
      <c r="CB174" s="88"/>
      <c r="CC174" s="89"/>
      <c r="CD174" s="84"/>
      <c r="CE174" s="88"/>
      <c r="CF174" s="89"/>
      <c r="CG174" s="84"/>
      <c r="CH174" s="88"/>
      <c r="CI174" s="89"/>
      <c r="CJ174" s="84"/>
      <c r="CK174" s="88"/>
      <c r="CL174" s="89"/>
      <c r="CM174" s="84"/>
      <c r="CN174" s="88"/>
      <c r="CO174" s="89"/>
      <c r="CP174" s="84"/>
      <c r="CQ174" s="88"/>
      <c r="CR174" s="89"/>
      <c r="CS174" s="84"/>
    </row>
    <row r="175" spans="1:97" ht="12" customHeight="1" x14ac:dyDescent="0.2">
      <c r="A175" s="80"/>
      <c r="B175" s="87"/>
      <c r="C175" s="89"/>
      <c r="D175" s="84"/>
      <c r="E175" s="87"/>
      <c r="F175" s="89"/>
      <c r="G175" s="84"/>
      <c r="H175" s="88"/>
      <c r="I175" s="89"/>
      <c r="J175" s="84"/>
      <c r="K175" s="88"/>
      <c r="L175" s="89"/>
      <c r="M175" s="84"/>
      <c r="N175" s="88"/>
      <c r="O175" s="89"/>
      <c r="P175" s="84"/>
      <c r="Q175" s="88"/>
      <c r="R175" s="89"/>
      <c r="S175" s="84"/>
      <c r="T175" s="88"/>
      <c r="U175" s="89"/>
      <c r="V175" s="84"/>
      <c r="W175" s="88"/>
      <c r="X175" s="89"/>
      <c r="Y175" s="84"/>
      <c r="Z175" s="88"/>
      <c r="AA175" s="89"/>
      <c r="AB175" s="84"/>
      <c r="AC175" s="88"/>
      <c r="AD175" s="89"/>
      <c r="AE175" s="84"/>
      <c r="AF175" s="88"/>
      <c r="AG175" s="89"/>
      <c r="AH175" s="84"/>
      <c r="AI175" s="88"/>
      <c r="AJ175" s="89"/>
      <c r="AK175" s="84"/>
      <c r="AL175" s="88"/>
      <c r="AM175" s="89"/>
      <c r="AN175" s="84"/>
      <c r="AO175" s="87"/>
      <c r="AP175" s="89"/>
      <c r="AQ175" s="84"/>
      <c r="AR175" s="88"/>
      <c r="AS175" s="89"/>
      <c r="AT175" s="84"/>
      <c r="AU175" s="88"/>
      <c r="AV175" s="89"/>
      <c r="AW175" s="84"/>
      <c r="AX175" s="88"/>
      <c r="AY175" s="89"/>
      <c r="AZ175" s="84"/>
      <c r="BA175" s="88"/>
      <c r="BB175" s="89"/>
      <c r="BC175" s="84"/>
      <c r="BD175" s="87"/>
      <c r="BE175" s="89"/>
      <c r="BF175" s="84"/>
      <c r="BG175" s="88"/>
      <c r="BH175" s="89"/>
      <c r="BI175" s="84"/>
      <c r="BJ175" s="88"/>
      <c r="BK175" s="89"/>
      <c r="BL175" s="84"/>
      <c r="BM175" s="88"/>
      <c r="BN175" s="89"/>
      <c r="BO175" s="84"/>
      <c r="BP175" s="88"/>
      <c r="BQ175" s="89"/>
      <c r="BR175" s="84"/>
      <c r="BS175" s="88"/>
      <c r="BT175" s="89"/>
      <c r="BU175" s="84"/>
      <c r="BV175" s="88"/>
      <c r="BW175" s="89"/>
      <c r="BX175" s="84"/>
      <c r="BY175" s="88"/>
      <c r="BZ175" s="89"/>
      <c r="CA175" s="84"/>
      <c r="CB175" s="88"/>
      <c r="CC175" s="89"/>
      <c r="CD175" s="84"/>
      <c r="CE175" s="88"/>
      <c r="CF175" s="89"/>
      <c r="CG175" s="84"/>
      <c r="CH175" s="88"/>
      <c r="CI175" s="89"/>
      <c r="CJ175" s="84"/>
      <c r="CK175" s="88"/>
      <c r="CL175" s="89"/>
      <c r="CM175" s="84"/>
      <c r="CN175" s="88"/>
      <c r="CO175" s="89"/>
      <c r="CP175" s="84"/>
      <c r="CQ175" s="88"/>
      <c r="CR175" s="89"/>
      <c r="CS175" s="84"/>
    </row>
    <row r="176" spans="1:97" ht="12" customHeight="1" x14ac:dyDescent="0.2">
      <c r="A176" s="80"/>
      <c r="B176" s="87"/>
      <c r="C176" s="89"/>
      <c r="D176" s="84"/>
      <c r="E176" s="87"/>
      <c r="F176" s="89"/>
      <c r="G176" s="84"/>
      <c r="H176" s="88"/>
      <c r="I176" s="89"/>
      <c r="J176" s="84"/>
      <c r="K176" s="88"/>
      <c r="L176" s="89"/>
      <c r="M176" s="84"/>
      <c r="N176" s="88"/>
      <c r="O176" s="89"/>
      <c r="P176" s="84"/>
      <c r="Q176" s="88"/>
      <c r="R176" s="89"/>
      <c r="S176" s="84"/>
      <c r="T176" s="88"/>
      <c r="U176" s="89"/>
      <c r="V176" s="84"/>
      <c r="W176" s="88"/>
      <c r="X176" s="89"/>
      <c r="Y176" s="84"/>
      <c r="Z176" s="88"/>
      <c r="AA176" s="89"/>
      <c r="AB176" s="84"/>
      <c r="AC176" s="88"/>
      <c r="AD176" s="89"/>
      <c r="AE176" s="84"/>
      <c r="AF176" s="88"/>
      <c r="AG176" s="89"/>
      <c r="AH176" s="84"/>
      <c r="AI176" s="88"/>
      <c r="AJ176" s="89"/>
      <c r="AK176" s="84"/>
      <c r="AL176" s="88"/>
      <c r="AM176" s="89"/>
      <c r="AN176" s="84"/>
      <c r="AO176" s="87"/>
      <c r="AP176" s="89"/>
      <c r="AQ176" s="84"/>
      <c r="AR176" s="88"/>
      <c r="AS176" s="89"/>
      <c r="AT176" s="84"/>
      <c r="AU176" s="88"/>
      <c r="AV176" s="89"/>
      <c r="AW176" s="84"/>
      <c r="AX176" s="88"/>
      <c r="AY176" s="89"/>
      <c r="AZ176" s="84"/>
      <c r="BA176" s="88"/>
      <c r="BB176" s="89"/>
      <c r="BC176" s="84"/>
      <c r="BD176" s="87"/>
      <c r="BE176" s="89"/>
      <c r="BF176" s="84"/>
      <c r="BG176" s="88"/>
      <c r="BH176" s="89"/>
      <c r="BI176" s="84"/>
      <c r="BJ176" s="88"/>
      <c r="BK176" s="89"/>
      <c r="BL176" s="84"/>
      <c r="BM176" s="88"/>
      <c r="BN176" s="89"/>
      <c r="BO176" s="84"/>
      <c r="BP176" s="88"/>
      <c r="BQ176" s="89"/>
      <c r="BR176" s="84"/>
      <c r="BS176" s="88"/>
      <c r="BT176" s="89"/>
      <c r="BU176" s="84"/>
      <c r="BV176" s="88"/>
      <c r="BW176" s="89"/>
      <c r="BX176" s="84"/>
      <c r="BY176" s="88"/>
      <c r="BZ176" s="89"/>
      <c r="CA176" s="84"/>
      <c r="CB176" s="88"/>
      <c r="CC176" s="89"/>
      <c r="CD176" s="84"/>
      <c r="CE176" s="88"/>
      <c r="CF176" s="89"/>
      <c r="CG176" s="84"/>
      <c r="CH176" s="88"/>
      <c r="CI176" s="89"/>
      <c r="CJ176" s="84"/>
      <c r="CK176" s="88"/>
      <c r="CL176" s="89"/>
      <c r="CM176" s="84"/>
      <c r="CN176" s="88"/>
      <c r="CO176" s="89"/>
      <c r="CP176" s="84"/>
      <c r="CQ176" s="88"/>
      <c r="CR176" s="89"/>
      <c r="CS176" s="84"/>
    </row>
    <row r="177" spans="1:97" ht="12" customHeight="1" x14ac:dyDescent="0.2">
      <c r="A177" s="80"/>
      <c r="B177" s="87"/>
      <c r="C177" s="89"/>
      <c r="D177" s="84"/>
      <c r="E177" s="87"/>
      <c r="F177" s="89"/>
      <c r="G177" s="84"/>
      <c r="H177" s="88"/>
      <c r="I177" s="89"/>
      <c r="J177" s="84"/>
      <c r="K177" s="88"/>
      <c r="L177" s="89"/>
      <c r="M177" s="84"/>
      <c r="N177" s="88"/>
      <c r="O177" s="89"/>
      <c r="P177" s="84"/>
      <c r="Q177" s="88"/>
      <c r="R177" s="89"/>
      <c r="S177" s="84"/>
      <c r="T177" s="88"/>
      <c r="U177" s="89"/>
      <c r="V177" s="84"/>
      <c r="W177" s="88"/>
      <c r="X177" s="89"/>
      <c r="Y177" s="84"/>
      <c r="Z177" s="88"/>
      <c r="AA177" s="89"/>
      <c r="AB177" s="84"/>
      <c r="AC177" s="88"/>
      <c r="AD177" s="89"/>
      <c r="AE177" s="84"/>
      <c r="AF177" s="88"/>
      <c r="AG177" s="89"/>
      <c r="AH177" s="84"/>
      <c r="AI177" s="88"/>
      <c r="AJ177" s="89"/>
      <c r="AK177" s="84"/>
      <c r="AL177" s="88"/>
      <c r="AM177" s="89"/>
      <c r="AN177" s="84"/>
      <c r="AO177" s="87"/>
      <c r="AP177" s="89"/>
      <c r="AQ177" s="84"/>
      <c r="AR177" s="88"/>
      <c r="AS177" s="89"/>
      <c r="AT177" s="84"/>
      <c r="AU177" s="88"/>
      <c r="AV177" s="89"/>
      <c r="AW177" s="84"/>
      <c r="AX177" s="88"/>
      <c r="AY177" s="89"/>
      <c r="AZ177" s="84"/>
      <c r="BA177" s="88"/>
      <c r="BB177" s="89"/>
      <c r="BC177" s="84"/>
      <c r="BD177" s="87"/>
      <c r="BE177" s="89"/>
      <c r="BF177" s="84"/>
      <c r="BG177" s="88"/>
      <c r="BH177" s="89"/>
      <c r="BI177" s="84"/>
      <c r="BJ177" s="88"/>
      <c r="BK177" s="89"/>
      <c r="BL177" s="84"/>
      <c r="BM177" s="88"/>
      <c r="BN177" s="89"/>
      <c r="BO177" s="84"/>
      <c r="BP177" s="88"/>
      <c r="BQ177" s="89"/>
      <c r="BR177" s="84"/>
      <c r="BS177" s="88"/>
      <c r="BT177" s="89"/>
      <c r="BU177" s="84"/>
      <c r="BV177" s="88"/>
      <c r="BW177" s="89"/>
      <c r="BX177" s="84"/>
      <c r="BY177" s="88"/>
      <c r="BZ177" s="89"/>
      <c r="CA177" s="84"/>
      <c r="CB177" s="88"/>
      <c r="CC177" s="89"/>
      <c r="CD177" s="84"/>
      <c r="CE177" s="88"/>
      <c r="CF177" s="89"/>
      <c r="CG177" s="84"/>
      <c r="CH177" s="88"/>
      <c r="CI177" s="89"/>
      <c r="CJ177" s="84"/>
      <c r="CK177" s="88"/>
      <c r="CL177" s="89"/>
      <c r="CM177" s="84"/>
      <c r="CN177" s="88"/>
      <c r="CO177" s="89"/>
      <c r="CP177" s="84"/>
      <c r="CQ177" s="88"/>
      <c r="CR177" s="89"/>
      <c r="CS177" s="84"/>
    </row>
    <row r="178" spans="1:97" ht="12" customHeight="1" x14ac:dyDescent="0.2">
      <c r="A178" s="80"/>
      <c r="B178" s="87"/>
      <c r="C178" s="89"/>
      <c r="D178" s="84"/>
      <c r="E178" s="87"/>
      <c r="F178" s="89"/>
      <c r="G178" s="84"/>
      <c r="H178" s="88"/>
      <c r="I178" s="89"/>
      <c r="J178" s="84"/>
      <c r="K178" s="88"/>
      <c r="L178" s="89"/>
      <c r="M178" s="84"/>
      <c r="N178" s="88"/>
      <c r="O178" s="89"/>
      <c r="P178" s="84"/>
      <c r="Q178" s="88"/>
      <c r="R178" s="89"/>
      <c r="S178" s="84"/>
      <c r="T178" s="88"/>
      <c r="U178" s="89"/>
      <c r="V178" s="84"/>
      <c r="W178" s="88"/>
      <c r="X178" s="89"/>
      <c r="Y178" s="84"/>
      <c r="Z178" s="88"/>
      <c r="AA178" s="89"/>
      <c r="AB178" s="84"/>
      <c r="AC178" s="88"/>
      <c r="AD178" s="89"/>
      <c r="AE178" s="84"/>
      <c r="AF178" s="88"/>
      <c r="AG178" s="89"/>
      <c r="AH178" s="84"/>
      <c r="AI178" s="88"/>
      <c r="AJ178" s="89"/>
      <c r="AK178" s="84"/>
      <c r="AL178" s="88"/>
      <c r="AM178" s="89"/>
      <c r="AN178" s="84"/>
      <c r="AO178" s="87"/>
      <c r="AP178" s="89"/>
      <c r="AQ178" s="84"/>
      <c r="AR178" s="88"/>
      <c r="AS178" s="89"/>
      <c r="AT178" s="84"/>
      <c r="AU178" s="88"/>
      <c r="AV178" s="89"/>
      <c r="AW178" s="84"/>
      <c r="AX178" s="88"/>
      <c r="AY178" s="89"/>
      <c r="AZ178" s="84"/>
      <c r="BA178" s="88"/>
      <c r="BB178" s="89"/>
      <c r="BC178" s="84"/>
      <c r="BD178" s="87"/>
      <c r="BE178" s="89"/>
      <c r="BF178" s="84"/>
      <c r="BG178" s="88"/>
      <c r="BH178" s="89"/>
      <c r="BI178" s="84"/>
      <c r="BJ178" s="88"/>
      <c r="BK178" s="89"/>
      <c r="BL178" s="84"/>
      <c r="BM178" s="88"/>
      <c r="BN178" s="89"/>
      <c r="BO178" s="84"/>
      <c r="BP178" s="88"/>
      <c r="BQ178" s="89"/>
      <c r="BR178" s="84"/>
      <c r="BS178" s="88"/>
      <c r="BT178" s="89"/>
      <c r="BU178" s="84"/>
      <c r="BV178" s="88"/>
      <c r="BW178" s="89"/>
      <c r="BX178" s="84"/>
      <c r="BY178" s="88"/>
      <c r="BZ178" s="89"/>
      <c r="CA178" s="84"/>
      <c r="CB178" s="88"/>
      <c r="CC178" s="89"/>
      <c r="CD178" s="84"/>
      <c r="CE178" s="88"/>
      <c r="CF178" s="89"/>
      <c r="CG178" s="84"/>
      <c r="CH178" s="88"/>
      <c r="CI178" s="89"/>
      <c r="CJ178" s="84"/>
      <c r="CK178" s="88"/>
      <c r="CL178" s="89"/>
      <c r="CM178" s="84"/>
      <c r="CN178" s="88"/>
      <c r="CO178" s="89"/>
      <c r="CP178" s="84"/>
      <c r="CQ178" s="88"/>
      <c r="CR178" s="89"/>
      <c r="CS178" s="84"/>
    </row>
    <row r="179" spans="1:97" ht="12" customHeight="1" x14ac:dyDescent="0.2">
      <c r="A179" s="80"/>
      <c r="B179" s="87"/>
      <c r="C179" s="89"/>
      <c r="D179" s="84"/>
      <c r="E179" s="87"/>
      <c r="F179" s="89"/>
      <c r="G179" s="84"/>
      <c r="H179" s="88"/>
      <c r="I179" s="89"/>
      <c r="J179" s="84"/>
      <c r="K179" s="88"/>
      <c r="L179" s="89"/>
      <c r="M179" s="84"/>
      <c r="N179" s="88"/>
      <c r="O179" s="89"/>
      <c r="P179" s="84"/>
      <c r="Q179" s="88"/>
      <c r="R179" s="89"/>
      <c r="S179" s="84"/>
      <c r="T179" s="88"/>
      <c r="U179" s="89"/>
      <c r="V179" s="84"/>
      <c r="W179" s="88"/>
      <c r="X179" s="89"/>
      <c r="Y179" s="84"/>
      <c r="Z179" s="88"/>
      <c r="AA179" s="89"/>
      <c r="AB179" s="84"/>
      <c r="AC179" s="88"/>
      <c r="AD179" s="89"/>
      <c r="AE179" s="84"/>
      <c r="AF179" s="88"/>
      <c r="AG179" s="89"/>
      <c r="AH179" s="84"/>
      <c r="AI179" s="88"/>
      <c r="AJ179" s="89"/>
      <c r="AK179" s="84"/>
      <c r="AL179" s="88"/>
      <c r="AM179" s="89"/>
      <c r="AN179" s="84"/>
      <c r="AO179" s="87"/>
      <c r="AP179" s="89"/>
      <c r="AQ179" s="84"/>
      <c r="AR179" s="88"/>
      <c r="AS179" s="89"/>
      <c r="AT179" s="84"/>
      <c r="AU179" s="88"/>
      <c r="AV179" s="89"/>
      <c r="AW179" s="84"/>
      <c r="AX179" s="88"/>
      <c r="AY179" s="89"/>
      <c r="AZ179" s="84"/>
      <c r="BA179" s="88"/>
      <c r="BB179" s="89"/>
      <c r="BC179" s="84"/>
      <c r="BD179" s="87"/>
      <c r="BE179" s="89"/>
      <c r="BF179" s="84"/>
      <c r="BG179" s="88"/>
      <c r="BH179" s="89"/>
      <c r="BI179" s="84"/>
      <c r="BJ179" s="88"/>
      <c r="BK179" s="89"/>
      <c r="BL179" s="84"/>
      <c r="BM179" s="88"/>
      <c r="BN179" s="89"/>
      <c r="BO179" s="84"/>
      <c r="BP179" s="88"/>
      <c r="BQ179" s="89"/>
      <c r="BR179" s="84"/>
      <c r="BS179" s="88"/>
      <c r="BT179" s="89"/>
      <c r="BU179" s="84"/>
      <c r="BV179" s="88"/>
      <c r="BW179" s="89"/>
      <c r="BX179" s="84"/>
      <c r="BY179" s="88"/>
      <c r="BZ179" s="89"/>
      <c r="CA179" s="84"/>
      <c r="CB179" s="88"/>
      <c r="CC179" s="89"/>
      <c r="CD179" s="84"/>
      <c r="CE179" s="88"/>
      <c r="CF179" s="89"/>
      <c r="CG179" s="84"/>
      <c r="CH179" s="88"/>
      <c r="CI179" s="89"/>
      <c r="CJ179" s="84"/>
      <c r="CK179" s="88"/>
      <c r="CL179" s="89"/>
      <c r="CM179" s="84"/>
      <c r="CN179" s="88"/>
      <c r="CO179" s="89"/>
      <c r="CP179" s="84"/>
      <c r="CQ179" s="88"/>
      <c r="CR179" s="89"/>
      <c r="CS179" s="84"/>
    </row>
    <row r="180" spans="1:97" ht="12" customHeight="1" x14ac:dyDescent="0.2">
      <c r="A180" s="80"/>
      <c r="B180" s="87"/>
      <c r="C180" s="89"/>
      <c r="D180" s="84"/>
      <c r="E180" s="87"/>
      <c r="F180" s="89"/>
      <c r="G180" s="84"/>
      <c r="H180" s="88"/>
      <c r="I180" s="89"/>
      <c r="J180" s="84"/>
      <c r="K180" s="88"/>
      <c r="L180" s="89"/>
      <c r="M180" s="84"/>
      <c r="N180" s="88"/>
      <c r="O180" s="89"/>
      <c r="P180" s="84"/>
      <c r="Q180" s="88"/>
      <c r="R180" s="89"/>
      <c r="S180" s="84"/>
      <c r="T180" s="88"/>
      <c r="U180" s="89"/>
      <c r="V180" s="84"/>
      <c r="W180" s="88"/>
      <c r="X180" s="89"/>
      <c r="Y180" s="84"/>
      <c r="Z180" s="88"/>
      <c r="AA180" s="89"/>
      <c r="AB180" s="84"/>
      <c r="AC180" s="88"/>
      <c r="AD180" s="89"/>
      <c r="AE180" s="84"/>
      <c r="AF180" s="88"/>
      <c r="AG180" s="89"/>
      <c r="AH180" s="84"/>
      <c r="AI180" s="88"/>
      <c r="AJ180" s="89"/>
      <c r="AK180" s="84"/>
      <c r="AL180" s="88"/>
      <c r="AM180" s="89"/>
      <c r="AN180" s="84"/>
      <c r="AO180" s="87"/>
      <c r="AP180" s="89"/>
      <c r="AQ180" s="84"/>
      <c r="AR180" s="88"/>
      <c r="AS180" s="89"/>
      <c r="AT180" s="84"/>
      <c r="AU180" s="88"/>
      <c r="AV180" s="89"/>
      <c r="AW180" s="84"/>
      <c r="AX180" s="88"/>
      <c r="AY180" s="89"/>
      <c r="AZ180" s="84"/>
      <c r="BA180" s="88"/>
      <c r="BB180" s="89"/>
      <c r="BC180" s="84"/>
      <c r="BD180" s="87"/>
      <c r="BE180" s="89"/>
      <c r="BF180" s="84"/>
      <c r="BG180" s="88"/>
      <c r="BH180" s="89"/>
      <c r="BI180" s="84"/>
      <c r="BJ180" s="88"/>
      <c r="BK180" s="89"/>
      <c r="BL180" s="84"/>
      <c r="BM180" s="88"/>
      <c r="BN180" s="89"/>
      <c r="BO180" s="84"/>
      <c r="BP180" s="88"/>
      <c r="BQ180" s="89"/>
      <c r="BR180" s="84"/>
      <c r="BS180" s="88"/>
      <c r="BT180" s="89"/>
      <c r="BU180" s="84"/>
      <c r="BV180" s="88"/>
      <c r="BW180" s="89"/>
      <c r="BX180" s="84"/>
      <c r="BY180" s="88"/>
      <c r="BZ180" s="89"/>
      <c r="CA180" s="84"/>
      <c r="CB180" s="88"/>
      <c r="CC180" s="89"/>
      <c r="CD180" s="84"/>
      <c r="CE180" s="88"/>
      <c r="CF180" s="89"/>
      <c r="CG180" s="84"/>
      <c r="CH180" s="88"/>
      <c r="CI180" s="89"/>
      <c r="CJ180" s="84"/>
      <c r="CK180" s="88"/>
      <c r="CL180" s="89"/>
      <c r="CM180" s="84"/>
      <c r="CN180" s="88"/>
      <c r="CO180" s="89"/>
      <c r="CP180" s="84"/>
      <c r="CQ180" s="88"/>
      <c r="CR180" s="89"/>
      <c r="CS180" s="84"/>
    </row>
    <row r="181" spans="1:97" ht="12" customHeight="1" x14ac:dyDescent="0.2">
      <c r="A181" s="80"/>
      <c r="B181" s="87"/>
      <c r="C181" s="89"/>
      <c r="D181" s="84"/>
      <c r="E181" s="87"/>
      <c r="F181" s="89"/>
      <c r="G181" s="84"/>
      <c r="H181" s="88"/>
      <c r="I181" s="89"/>
      <c r="J181" s="84"/>
      <c r="K181" s="88"/>
      <c r="L181" s="89"/>
      <c r="M181" s="84"/>
      <c r="N181" s="88"/>
      <c r="O181" s="89"/>
      <c r="P181" s="84"/>
      <c r="Q181" s="88"/>
      <c r="R181" s="89"/>
      <c r="S181" s="84"/>
      <c r="T181" s="88"/>
      <c r="U181" s="89"/>
      <c r="V181" s="84"/>
      <c r="W181" s="88"/>
      <c r="X181" s="89"/>
      <c r="Y181" s="84"/>
      <c r="Z181" s="88"/>
      <c r="AA181" s="89"/>
      <c r="AB181" s="84"/>
      <c r="AC181" s="88"/>
      <c r="AD181" s="89"/>
      <c r="AE181" s="84"/>
      <c r="AF181" s="88"/>
      <c r="AG181" s="89"/>
      <c r="AH181" s="84"/>
      <c r="AI181" s="88"/>
      <c r="AJ181" s="89"/>
      <c r="AK181" s="84"/>
      <c r="AL181" s="88"/>
      <c r="AM181" s="89"/>
      <c r="AN181" s="84"/>
      <c r="AO181" s="87"/>
      <c r="AP181" s="89"/>
      <c r="AQ181" s="84"/>
      <c r="AR181" s="88"/>
      <c r="AS181" s="89"/>
      <c r="AT181" s="84"/>
      <c r="AU181" s="88"/>
      <c r="AV181" s="89"/>
      <c r="AW181" s="84"/>
      <c r="AX181" s="88"/>
      <c r="AY181" s="89"/>
      <c r="AZ181" s="84"/>
      <c r="BA181" s="88"/>
      <c r="BB181" s="89"/>
      <c r="BC181" s="84"/>
      <c r="BD181" s="87"/>
      <c r="BE181" s="89"/>
      <c r="BF181" s="84"/>
      <c r="BG181" s="88"/>
      <c r="BH181" s="89"/>
      <c r="BI181" s="84"/>
      <c r="BJ181" s="88"/>
      <c r="BK181" s="89"/>
      <c r="BL181" s="84"/>
      <c r="BM181" s="88"/>
      <c r="BN181" s="89"/>
      <c r="BO181" s="84"/>
      <c r="BP181" s="88"/>
      <c r="BQ181" s="89"/>
      <c r="BR181" s="84"/>
      <c r="BS181" s="88"/>
      <c r="BT181" s="89"/>
      <c r="BU181" s="84"/>
      <c r="BV181" s="88"/>
      <c r="BW181" s="89"/>
      <c r="BX181" s="84"/>
      <c r="BY181" s="88"/>
      <c r="BZ181" s="89"/>
      <c r="CA181" s="84"/>
      <c r="CB181" s="88"/>
      <c r="CC181" s="89"/>
      <c r="CD181" s="84"/>
      <c r="CE181" s="88"/>
      <c r="CF181" s="89"/>
      <c r="CG181" s="84"/>
      <c r="CH181" s="88"/>
      <c r="CI181" s="89"/>
      <c r="CJ181" s="84"/>
      <c r="CK181" s="88"/>
      <c r="CL181" s="89"/>
      <c r="CM181" s="84"/>
      <c r="CN181" s="88"/>
      <c r="CO181" s="89"/>
      <c r="CP181" s="84"/>
      <c r="CQ181" s="88"/>
      <c r="CR181" s="89"/>
      <c r="CS181" s="84"/>
    </row>
    <row r="182" spans="1:97" ht="12" customHeight="1" x14ac:dyDescent="0.2">
      <c r="A182" s="80"/>
      <c r="B182" s="87"/>
      <c r="C182" s="89"/>
      <c r="D182" s="84"/>
      <c r="E182" s="87"/>
      <c r="F182" s="89"/>
      <c r="G182" s="84"/>
      <c r="H182" s="88"/>
      <c r="I182" s="89"/>
      <c r="J182" s="84"/>
      <c r="K182" s="88"/>
      <c r="L182" s="89"/>
      <c r="M182" s="84"/>
      <c r="N182" s="88"/>
      <c r="O182" s="89"/>
      <c r="P182" s="84"/>
      <c r="Q182" s="88"/>
      <c r="R182" s="89"/>
      <c r="S182" s="84"/>
      <c r="T182" s="88"/>
      <c r="U182" s="89"/>
      <c r="V182" s="84"/>
      <c r="W182" s="88"/>
      <c r="X182" s="89"/>
      <c r="Y182" s="84"/>
      <c r="Z182" s="88"/>
      <c r="AA182" s="89"/>
      <c r="AB182" s="84"/>
      <c r="AC182" s="88"/>
      <c r="AD182" s="89"/>
      <c r="AE182" s="84"/>
      <c r="AF182" s="88"/>
      <c r="AG182" s="89"/>
      <c r="AH182" s="84"/>
      <c r="AI182" s="88"/>
      <c r="AJ182" s="89"/>
      <c r="AK182" s="84"/>
      <c r="AL182" s="88"/>
      <c r="AM182" s="89"/>
      <c r="AN182" s="84"/>
      <c r="AO182" s="87"/>
      <c r="AP182" s="89"/>
      <c r="AQ182" s="84"/>
      <c r="AR182" s="88"/>
      <c r="AS182" s="89"/>
      <c r="AT182" s="84"/>
      <c r="AU182" s="88"/>
      <c r="AV182" s="89"/>
      <c r="AW182" s="84"/>
      <c r="AX182" s="88"/>
      <c r="AY182" s="89"/>
      <c r="AZ182" s="84"/>
      <c r="BA182" s="88"/>
      <c r="BB182" s="89"/>
      <c r="BC182" s="84"/>
      <c r="BD182" s="87"/>
      <c r="BE182" s="89"/>
      <c r="BF182" s="84"/>
      <c r="BG182" s="88"/>
      <c r="BH182" s="89"/>
      <c r="BI182" s="84"/>
      <c r="BJ182" s="88"/>
      <c r="BK182" s="89"/>
      <c r="BL182" s="84"/>
      <c r="BM182" s="88"/>
      <c r="BN182" s="89"/>
      <c r="BO182" s="84"/>
      <c r="BP182" s="88"/>
      <c r="BQ182" s="89"/>
      <c r="BR182" s="84"/>
      <c r="BS182" s="88"/>
      <c r="BT182" s="89"/>
      <c r="BU182" s="84"/>
      <c r="BV182" s="88"/>
      <c r="BW182" s="89"/>
      <c r="BX182" s="84"/>
      <c r="BY182" s="88"/>
      <c r="BZ182" s="89"/>
      <c r="CA182" s="84"/>
      <c r="CB182" s="88"/>
      <c r="CC182" s="89"/>
      <c r="CD182" s="84"/>
      <c r="CE182" s="88"/>
      <c r="CF182" s="89"/>
      <c r="CG182" s="84"/>
      <c r="CH182" s="88"/>
      <c r="CI182" s="89"/>
      <c r="CJ182" s="84"/>
      <c r="CK182" s="88"/>
      <c r="CL182" s="89"/>
      <c r="CM182" s="84"/>
      <c r="CN182" s="88"/>
      <c r="CO182" s="89"/>
      <c r="CP182" s="84"/>
      <c r="CQ182" s="88"/>
      <c r="CR182" s="89"/>
      <c r="CS182" s="84"/>
    </row>
    <row r="183" spans="1:97" ht="12" customHeight="1" x14ac:dyDescent="0.2">
      <c r="A183" s="80"/>
      <c r="B183" s="87"/>
      <c r="C183" s="89"/>
      <c r="D183" s="84"/>
      <c r="E183" s="87"/>
      <c r="F183" s="89"/>
      <c r="G183" s="84"/>
      <c r="H183" s="88"/>
      <c r="I183" s="89"/>
      <c r="J183" s="84"/>
      <c r="K183" s="88"/>
      <c r="L183" s="89"/>
      <c r="M183" s="84"/>
      <c r="N183" s="88"/>
      <c r="O183" s="89"/>
      <c r="P183" s="84"/>
      <c r="Q183" s="88"/>
      <c r="R183" s="89"/>
      <c r="S183" s="84"/>
      <c r="T183" s="88"/>
      <c r="U183" s="89"/>
      <c r="V183" s="84"/>
      <c r="W183" s="88"/>
      <c r="X183" s="89"/>
      <c r="Y183" s="84"/>
      <c r="Z183" s="88"/>
      <c r="AA183" s="89"/>
      <c r="AB183" s="84"/>
      <c r="AC183" s="88"/>
      <c r="AD183" s="89"/>
      <c r="AE183" s="84"/>
      <c r="AF183" s="88"/>
      <c r="AG183" s="89"/>
      <c r="AH183" s="84"/>
      <c r="AI183" s="88"/>
      <c r="AJ183" s="89"/>
      <c r="AK183" s="84"/>
      <c r="AL183" s="88"/>
      <c r="AM183" s="89"/>
      <c r="AN183" s="84"/>
      <c r="AO183" s="87"/>
      <c r="AP183" s="89"/>
      <c r="AQ183" s="84"/>
      <c r="AR183" s="88"/>
      <c r="AS183" s="89"/>
      <c r="AT183" s="84"/>
      <c r="AU183" s="88"/>
      <c r="AV183" s="89"/>
      <c r="AW183" s="84"/>
      <c r="AX183" s="88"/>
      <c r="AY183" s="89"/>
      <c r="AZ183" s="84"/>
      <c r="BA183" s="88"/>
      <c r="BB183" s="89"/>
      <c r="BC183" s="84"/>
      <c r="BD183" s="87"/>
      <c r="BE183" s="89"/>
      <c r="BF183" s="84"/>
      <c r="BG183" s="88"/>
      <c r="BH183" s="89"/>
      <c r="BI183" s="84"/>
      <c r="BJ183" s="88"/>
      <c r="BK183" s="89"/>
      <c r="BL183" s="84"/>
      <c r="BM183" s="88"/>
      <c r="BN183" s="89"/>
      <c r="BO183" s="84"/>
      <c r="BP183" s="88"/>
      <c r="BQ183" s="89"/>
      <c r="BR183" s="84"/>
      <c r="BS183" s="88"/>
      <c r="BT183" s="89"/>
      <c r="BU183" s="84"/>
      <c r="BV183" s="88"/>
      <c r="BW183" s="89"/>
      <c r="BX183" s="84"/>
      <c r="BY183" s="88"/>
      <c r="BZ183" s="89"/>
      <c r="CA183" s="84"/>
      <c r="CB183" s="88"/>
      <c r="CC183" s="89"/>
      <c r="CD183" s="84"/>
      <c r="CE183" s="88"/>
      <c r="CF183" s="89"/>
      <c r="CG183" s="84"/>
      <c r="CH183" s="88"/>
      <c r="CI183" s="89"/>
      <c r="CJ183" s="84"/>
      <c r="CK183" s="88"/>
      <c r="CL183" s="89"/>
      <c r="CM183" s="84"/>
      <c r="CN183" s="88"/>
      <c r="CO183" s="89"/>
      <c r="CP183" s="84"/>
      <c r="CQ183" s="88"/>
      <c r="CR183" s="89"/>
      <c r="CS183" s="84"/>
    </row>
    <row r="184" spans="1:97" ht="12" customHeight="1" x14ac:dyDescent="0.2">
      <c r="A184" s="80"/>
      <c r="B184" s="87"/>
      <c r="C184" s="89"/>
      <c r="D184" s="84"/>
      <c r="E184" s="87"/>
      <c r="F184" s="89"/>
      <c r="G184" s="84"/>
      <c r="H184" s="88"/>
      <c r="I184" s="89"/>
      <c r="J184" s="84"/>
      <c r="K184" s="88"/>
      <c r="L184" s="89"/>
      <c r="M184" s="84"/>
      <c r="N184" s="88"/>
      <c r="O184" s="89"/>
      <c r="P184" s="84"/>
      <c r="Q184" s="88"/>
      <c r="R184" s="89"/>
      <c r="S184" s="84"/>
      <c r="T184" s="88"/>
      <c r="U184" s="89"/>
      <c r="V184" s="84"/>
      <c r="W184" s="88"/>
      <c r="X184" s="89"/>
      <c r="Y184" s="84"/>
      <c r="Z184" s="88"/>
      <c r="AA184" s="89"/>
      <c r="AB184" s="84"/>
      <c r="AC184" s="88"/>
      <c r="AD184" s="89"/>
      <c r="AE184" s="84"/>
      <c r="AF184" s="88"/>
      <c r="AG184" s="89"/>
      <c r="AH184" s="84"/>
      <c r="AI184" s="88"/>
      <c r="AJ184" s="89"/>
      <c r="AK184" s="84"/>
      <c r="AL184" s="88"/>
      <c r="AM184" s="89"/>
      <c r="AN184" s="84"/>
      <c r="AO184" s="87"/>
      <c r="AP184" s="89"/>
      <c r="AQ184" s="84"/>
      <c r="AR184" s="88"/>
      <c r="AS184" s="89"/>
      <c r="AT184" s="84"/>
      <c r="AU184" s="88"/>
      <c r="AV184" s="89"/>
      <c r="AW184" s="84"/>
      <c r="AX184" s="88"/>
      <c r="AY184" s="89"/>
      <c r="AZ184" s="84"/>
      <c r="BA184" s="88"/>
      <c r="BB184" s="89"/>
      <c r="BC184" s="84"/>
      <c r="BD184" s="87"/>
      <c r="BE184" s="89"/>
      <c r="BF184" s="84"/>
      <c r="BG184" s="88"/>
      <c r="BH184" s="89"/>
      <c r="BI184" s="84"/>
      <c r="BJ184" s="88"/>
      <c r="BK184" s="89"/>
      <c r="BL184" s="84"/>
      <c r="BM184" s="88"/>
      <c r="BN184" s="89"/>
      <c r="BO184" s="84"/>
      <c r="BP184" s="88"/>
      <c r="BQ184" s="89"/>
      <c r="BR184" s="84"/>
      <c r="BS184" s="88"/>
      <c r="BT184" s="89"/>
      <c r="BU184" s="84"/>
      <c r="BV184" s="88"/>
      <c r="BW184" s="89"/>
      <c r="BX184" s="84"/>
      <c r="BY184" s="88"/>
      <c r="BZ184" s="89"/>
      <c r="CA184" s="84"/>
      <c r="CB184" s="88"/>
      <c r="CC184" s="89"/>
      <c r="CD184" s="84"/>
      <c r="CE184" s="88"/>
      <c r="CF184" s="89"/>
      <c r="CG184" s="84"/>
      <c r="CH184" s="88"/>
      <c r="CI184" s="89"/>
      <c r="CJ184" s="84"/>
      <c r="CK184" s="88"/>
      <c r="CL184" s="89"/>
      <c r="CM184" s="84"/>
      <c r="CN184" s="88"/>
      <c r="CO184" s="89"/>
      <c r="CP184" s="84"/>
      <c r="CQ184" s="88"/>
      <c r="CR184" s="89"/>
      <c r="CS184" s="84"/>
    </row>
    <row r="185" spans="1:97" ht="12" customHeight="1" x14ac:dyDescent="0.2">
      <c r="A185" s="80"/>
      <c r="B185" s="87"/>
      <c r="C185" s="89"/>
      <c r="D185" s="84"/>
      <c r="E185" s="87"/>
      <c r="F185" s="89"/>
      <c r="G185" s="84"/>
      <c r="H185" s="88"/>
      <c r="I185" s="89"/>
      <c r="J185" s="84"/>
      <c r="K185" s="88"/>
      <c r="L185" s="89"/>
      <c r="M185" s="84"/>
      <c r="N185" s="88"/>
      <c r="O185" s="89"/>
      <c r="P185" s="84"/>
      <c r="Q185" s="88"/>
      <c r="R185" s="89"/>
      <c r="S185" s="84"/>
      <c r="T185" s="88"/>
      <c r="U185" s="89"/>
      <c r="V185" s="84"/>
      <c r="W185" s="88"/>
      <c r="X185" s="89"/>
      <c r="Y185" s="84"/>
      <c r="Z185" s="88"/>
      <c r="AA185" s="89"/>
      <c r="AB185" s="84"/>
      <c r="AC185" s="88"/>
      <c r="AD185" s="89"/>
      <c r="AE185" s="84"/>
      <c r="AF185" s="88"/>
      <c r="AG185" s="89"/>
      <c r="AH185" s="84"/>
      <c r="AI185" s="88"/>
      <c r="AJ185" s="89"/>
      <c r="AK185" s="84"/>
      <c r="AL185" s="88"/>
      <c r="AM185" s="89"/>
      <c r="AN185" s="84"/>
      <c r="AO185" s="87"/>
      <c r="AP185" s="89"/>
      <c r="AQ185" s="84"/>
      <c r="AR185" s="88"/>
      <c r="AS185" s="89"/>
      <c r="AT185" s="84"/>
      <c r="AU185" s="88"/>
      <c r="AV185" s="89"/>
      <c r="AW185" s="84"/>
      <c r="AX185" s="88"/>
      <c r="AY185" s="89"/>
      <c r="AZ185" s="84"/>
      <c r="BA185" s="88"/>
      <c r="BB185" s="89"/>
      <c r="BC185" s="84"/>
      <c r="BD185" s="87"/>
      <c r="BE185" s="89"/>
      <c r="BF185" s="84"/>
      <c r="BG185" s="88"/>
      <c r="BH185" s="89"/>
      <c r="BI185" s="84"/>
      <c r="BJ185" s="88"/>
      <c r="BK185" s="89"/>
      <c r="BL185" s="84"/>
      <c r="BM185" s="88"/>
      <c r="BN185" s="89"/>
      <c r="BO185" s="84"/>
      <c r="BP185" s="88"/>
      <c r="BQ185" s="89"/>
      <c r="BR185" s="84"/>
      <c r="BS185" s="88"/>
      <c r="BT185" s="89"/>
      <c r="BU185" s="84"/>
      <c r="BV185" s="88"/>
      <c r="BW185" s="89"/>
      <c r="BX185" s="84"/>
      <c r="BY185" s="88"/>
      <c r="BZ185" s="89"/>
      <c r="CA185" s="84"/>
      <c r="CB185" s="88"/>
      <c r="CC185" s="89"/>
      <c r="CD185" s="84"/>
      <c r="CE185" s="88"/>
      <c r="CF185" s="89"/>
      <c r="CG185" s="84"/>
      <c r="CH185" s="88"/>
      <c r="CI185" s="89"/>
      <c r="CJ185" s="84"/>
      <c r="CK185" s="88"/>
      <c r="CL185" s="89"/>
      <c r="CM185" s="84"/>
      <c r="CN185" s="88"/>
      <c r="CO185" s="89"/>
      <c r="CP185" s="84"/>
      <c r="CQ185" s="88"/>
      <c r="CR185" s="89"/>
      <c r="CS185" s="84"/>
    </row>
    <row r="186" spans="1:97" ht="12" customHeight="1" x14ac:dyDescent="0.2">
      <c r="A186" s="80"/>
      <c r="B186" s="87"/>
      <c r="C186" s="89"/>
      <c r="D186" s="84"/>
      <c r="E186" s="87"/>
      <c r="F186" s="89"/>
      <c r="G186" s="84"/>
      <c r="H186" s="88"/>
      <c r="I186" s="89"/>
      <c r="J186" s="84"/>
      <c r="K186" s="88"/>
      <c r="L186" s="89"/>
      <c r="M186" s="84"/>
      <c r="N186" s="88"/>
      <c r="O186" s="89"/>
      <c r="P186" s="84"/>
      <c r="Q186" s="88"/>
      <c r="R186" s="89"/>
      <c r="S186" s="84"/>
      <c r="T186" s="88"/>
      <c r="U186" s="89"/>
      <c r="V186" s="84"/>
      <c r="W186" s="88"/>
      <c r="X186" s="89"/>
      <c r="Y186" s="84"/>
      <c r="Z186" s="88"/>
      <c r="AA186" s="89"/>
      <c r="AB186" s="84"/>
      <c r="AC186" s="88"/>
      <c r="AD186" s="89"/>
      <c r="AE186" s="84"/>
      <c r="AF186" s="88"/>
      <c r="AG186" s="89"/>
      <c r="AH186" s="84"/>
      <c r="AI186" s="88"/>
      <c r="AJ186" s="89"/>
      <c r="AK186" s="84"/>
      <c r="AL186" s="88"/>
      <c r="AM186" s="89"/>
      <c r="AN186" s="84"/>
      <c r="AO186" s="87"/>
      <c r="AP186" s="89"/>
      <c r="AQ186" s="84"/>
      <c r="AR186" s="88"/>
      <c r="AS186" s="89"/>
      <c r="AT186" s="84"/>
      <c r="AU186" s="88"/>
      <c r="AV186" s="89"/>
      <c r="AW186" s="84"/>
      <c r="AX186" s="88"/>
      <c r="AY186" s="89"/>
      <c r="AZ186" s="84"/>
      <c r="BA186" s="88"/>
      <c r="BB186" s="89"/>
      <c r="BC186" s="84"/>
      <c r="BD186" s="87"/>
      <c r="BE186" s="89"/>
      <c r="BF186" s="84"/>
      <c r="BG186" s="88"/>
      <c r="BH186" s="89"/>
      <c r="BI186" s="84"/>
      <c r="BJ186" s="88"/>
      <c r="BK186" s="89"/>
      <c r="BL186" s="84"/>
      <c r="BM186" s="88"/>
      <c r="BN186" s="89"/>
      <c r="BO186" s="84"/>
      <c r="BP186" s="88"/>
      <c r="BQ186" s="89"/>
      <c r="BR186" s="84"/>
      <c r="BS186" s="88"/>
      <c r="BT186" s="89"/>
      <c r="BU186" s="84"/>
      <c r="BV186" s="88"/>
      <c r="BW186" s="89"/>
      <c r="BX186" s="84"/>
      <c r="BY186" s="88"/>
      <c r="BZ186" s="89"/>
      <c r="CA186" s="84"/>
      <c r="CB186" s="88"/>
      <c r="CC186" s="89"/>
      <c r="CD186" s="84"/>
      <c r="CE186" s="88"/>
      <c r="CF186" s="89"/>
      <c r="CG186" s="84"/>
      <c r="CH186" s="88"/>
      <c r="CI186" s="89"/>
      <c r="CJ186" s="84"/>
      <c r="CK186" s="88"/>
      <c r="CL186" s="89"/>
      <c r="CM186" s="84"/>
      <c r="CN186" s="88"/>
      <c r="CO186" s="89"/>
      <c r="CP186" s="84"/>
      <c r="CQ186" s="88"/>
      <c r="CR186" s="89"/>
      <c r="CS186" s="84"/>
    </row>
    <row r="187" spans="1:97" ht="12" customHeight="1" x14ac:dyDescent="0.2">
      <c r="A187" s="80"/>
      <c r="B187" s="87"/>
      <c r="C187" s="89"/>
      <c r="D187" s="84"/>
      <c r="E187" s="87"/>
      <c r="F187" s="89"/>
      <c r="G187" s="84"/>
      <c r="H187" s="88"/>
      <c r="I187" s="89"/>
      <c r="J187" s="84"/>
      <c r="K187" s="88"/>
      <c r="L187" s="89"/>
      <c r="M187" s="84"/>
      <c r="N187" s="88"/>
      <c r="O187" s="89"/>
      <c r="P187" s="84"/>
      <c r="Q187" s="88"/>
      <c r="R187" s="89"/>
      <c r="S187" s="84"/>
      <c r="T187" s="88"/>
      <c r="U187" s="89"/>
      <c r="V187" s="84"/>
      <c r="W187" s="88"/>
      <c r="X187" s="89"/>
      <c r="Y187" s="84"/>
      <c r="Z187" s="88"/>
      <c r="AA187" s="89"/>
      <c r="AB187" s="84"/>
      <c r="AC187" s="88"/>
      <c r="AD187" s="89"/>
      <c r="AE187" s="84"/>
      <c r="AF187" s="88"/>
      <c r="AG187" s="89"/>
      <c r="AH187" s="84"/>
      <c r="AI187" s="88"/>
      <c r="AJ187" s="89"/>
      <c r="AK187" s="84"/>
      <c r="AL187" s="88"/>
      <c r="AM187" s="89"/>
      <c r="AN187" s="84"/>
      <c r="AO187" s="87"/>
      <c r="AP187" s="89"/>
      <c r="AQ187" s="84"/>
      <c r="AR187" s="88"/>
      <c r="AS187" s="89"/>
      <c r="AT187" s="84"/>
      <c r="AU187" s="88"/>
      <c r="AV187" s="89"/>
      <c r="AW187" s="84"/>
      <c r="AX187" s="88"/>
      <c r="AY187" s="89"/>
      <c r="AZ187" s="84"/>
      <c r="BA187" s="88"/>
      <c r="BB187" s="89"/>
      <c r="BC187" s="84"/>
      <c r="BD187" s="87"/>
      <c r="BE187" s="89"/>
      <c r="BF187" s="84"/>
      <c r="BG187" s="88"/>
      <c r="BH187" s="89"/>
      <c r="BI187" s="84"/>
      <c r="BJ187" s="88"/>
      <c r="BK187" s="89"/>
      <c r="BL187" s="84"/>
      <c r="BM187" s="88"/>
      <c r="BN187" s="89"/>
      <c r="BO187" s="84"/>
      <c r="BP187" s="88"/>
      <c r="BQ187" s="89"/>
      <c r="BR187" s="84"/>
      <c r="BS187" s="88"/>
      <c r="BT187" s="89"/>
      <c r="BU187" s="84"/>
      <c r="BV187" s="88"/>
      <c r="BW187" s="89"/>
      <c r="BX187" s="84"/>
      <c r="BY187" s="88"/>
      <c r="BZ187" s="89"/>
      <c r="CA187" s="84"/>
      <c r="CB187" s="88"/>
      <c r="CC187" s="89"/>
      <c r="CD187" s="84"/>
      <c r="CE187" s="88"/>
      <c r="CF187" s="89"/>
      <c r="CG187" s="84"/>
      <c r="CH187" s="88"/>
      <c r="CI187" s="89"/>
      <c r="CJ187" s="84"/>
      <c r="CK187" s="88"/>
      <c r="CL187" s="89"/>
      <c r="CM187" s="84"/>
      <c r="CN187" s="88"/>
      <c r="CO187" s="89"/>
      <c r="CP187" s="84"/>
      <c r="CQ187" s="88"/>
      <c r="CR187" s="89"/>
      <c r="CS187" s="84"/>
    </row>
    <row r="188" spans="1:97" ht="12" customHeight="1" x14ac:dyDescent="0.2">
      <c r="A188" s="80"/>
      <c r="B188" s="87"/>
      <c r="C188" s="89"/>
      <c r="D188" s="84"/>
      <c r="E188" s="87"/>
      <c r="F188" s="89"/>
      <c r="G188" s="84"/>
      <c r="H188" s="88"/>
      <c r="I188" s="89"/>
      <c r="J188" s="84"/>
      <c r="K188" s="88"/>
      <c r="L188" s="89"/>
      <c r="M188" s="84"/>
      <c r="N188" s="88"/>
      <c r="O188" s="89"/>
      <c r="P188" s="84"/>
      <c r="Q188" s="88"/>
      <c r="R188" s="89"/>
      <c r="S188" s="84"/>
      <c r="T188" s="88"/>
      <c r="U188" s="89"/>
      <c r="V188" s="84"/>
      <c r="W188" s="88"/>
      <c r="X188" s="89"/>
      <c r="Y188" s="84"/>
      <c r="Z188" s="88"/>
      <c r="AA188" s="89"/>
      <c r="AB188" s="84"/>
      <c r="AC188" s="88"/>
      <c r="AD188" s="89"/>
      <c r="AE188" s="84"/>
      <c r="AF188" s="88"/>
      <c r="AG188" s="89"/>
      <c r="AH188" s="84"/>
      <c r="AI188" s="88"/>
      <c r="AJ188" s="89"/>
      <c r="AK188" s="84"/>
      <c r="AL188" s="88"/>
      <c r="AM188" s="89"/>
      <c r="AN188" s="84"/>
      <c r="AO188" s="87"/>
      <c r="AP188" s="89"/>
      <c r="AQ188" s="84"/>
      <c r="AR188" s="88"/>
      <c r="AS188" s="89"/>
      <c r="AT188" s="84"/>
      <c r="AU188" s="88"/>
      <c r="AV188" s="89"/>
      <c r="AW188" s="84"/>
      <c r="AX188" s="88"/>
      <c r="AY188" s="89"/>
      <c r="AZ188" s="84"/>
      <c r="BA188" s="88"/>
      <c r="BB188" s="89"/>
      <c r="BC188" s="84"/>
      <c r="BD188" s="87"/>
      <c r="BE188" s="89"/>
      <c r="BF188" s="84"/>
      <c r="BG188" s="88"/>
      <c r="BH188" s="89"/>
      <c r="BI188" s="84"/>
      <c r="BJ188" s="88"/>
      <c r="BK188" s="89"/>
      <c r="BL188" s="84"/>
      <c r="BM188" s="88"/>
      <c r="BN188" s="89"/>
      <c r="BO188" s="84"/>
      <c r="BP188" s="88"/>
      <c r="BQ188" s="89"/>
      <c r="BR188" s="84"/>
      <c r="BS188" s="88"/>
      <c r="BT188" s="89"/>
      <c r="BU188" s="84"/>
      <c r="BV188" s="88"/>
      <c r="BW188" s="89"/>
      <c r="BX188" s="84"/>
      <c r="BY188" s="88"/>
      <c r="BZ188" s="89"/>
      <c r="CA188" s="84"/>
      <c r="CB188" s="88"/>
      <c r="CC188" s="89"/>
      <c r="CD188" s="84"/>
      <c r="CE188" s="88"/>
      <c r="CF188" s="89"/>
      <c r="CG188" s="84"/>
      <c r="CH188" s="88"/>
      <c r="CI188" s="89"/>
      <c r="CJ188" s="84"/>
      <c r="CK188" s="88"/>
      <c r="CL188" s="89"/>
      <c r="CM188" s="84"/>
      <c r="CN188" s="88"/>
      <c r="CO188" s="89"/>
      <c r="CP188" s="84"/>
      <c r="CQ188" s="88"/>
      <c r="CR188" s="89"/>
      <c r="CS188" s="84"/>
    </row>
    <row r="189" spans="1:97" ht="12" customHeight="1" x14ac:dyDescent="0.2">
      <c r="A189" s="80"/>
      <c r="B189" s="87"/>
      <c r="C189" s="89"/>
      <c r="D189" s="84"/>
      <c r="E189" s="87"/>
      <c r="F189" s="89"/>
      <c r="G189" s="84"/>
      <c r="H189" s="88"/>
      <c r="I189" s="89"/>
      <c r="J189" s="84"/>
      <c r="K189" s="88"/>
      <c r="L189" s="89"/>
      <c r="M189" s="84"/>
      <c r="N189" s="88"/>
      <c r="O189" s="89"/>
      <c r="P189" s="84"/>
      <c r="Q189" s="88"/>
      <c r="R189" s="89"/>
      <c r="S189" s="84"/>
      <c r="T189" s="88"/>
      <c r="U189" s="89"/>
      <c r="V189" s="84"/>
      <c r="W189" s="88"/>
      <c r="X189" s="89"/>
      <c r="Y189" s="84"/>
      <c r="Z189" s="88"/>
      <c r="AA189" s="89"/>
      <c r="AB189" s="84"/>
      <c r="AC189" s="88"/>
      <c r="AD189" s="89"/>
      <c r="AE189" s="84"/>
      <c r="AF189" s="88"/>
      <c r="AG189" s="89"/>
      <c r="AH189" s="84"/>
      <c r="AI189" s="88"/>
      <c r="AJ189" s="89"/>
      <c r="AK189" s="84"/>
      <c r="AL189" s="88"/>
      <c r="AM189" s="89"/>
      <c r="AN189" s="84"/>
      <c r="AO189" s="87"/>
      <c r="AP189" s="89"/>
      <c r="AQ189" s="84"/>
      <c r="AR189" s="88"/>
      <c r="AS189" s="89"/>
      <c r="AT189" s="84"/>
      <c r="AU189" s="88"/>
      <c r="AV189" s="89"/>
      <c r="AW189" s="84"/>
      <c r="AX189" s="88"/>
      <c r="AY189" s="89"/>
      <c r="AZ189" s="84"/>
      <c r="BA189" s="88"/>
      <c r="BB189" s="89"/>
      <c r="BC189" s="84"/>
      <c r="BD189" s="87"/>
      <c r="BE189" s="89"/>
      <c r="BF189" s="84"/>
      <c r="BG189" s="88"/>
      <c r="BH189" s="89"/>
      <c r="BI189" s="84"/>
      <c r="BJ189" s="88"/>
      <c r="BK189" s="89"/>
      <c r="BL189" s="84"/>
      <c r="BM189" s="88"/>
      <c r="BN189" s="89"/>
      <c r="BO189" s="84"/>
      <c r="BP189" s="88"/>
      <c r="BQ189" s="89"/>
      <c r="BR189" s="84"/>
      <c r="BS189" s="88"/>
      <c r="BT189" s="89"/>
      <c r="BU189" s="84"/>
      <c r="BV189" s="88"/>
      <c r="BW189" s="89"/>
      <c r="BX189" s="84"/>
      <c r="BY189" s="88"/>
      <c r="BZ189" s="89"/>
      <c r="CA189" s="84"/>
      <c r="CB189" s="88"/>
      <c r="CC189" s="89"/>
      <c r="CD189" s="84"/>
      <c r="CE189" s="88"/>
      <c r="CF189" s="89"/>
      <c r="CG189" s="84"/>
      <c r="CH189" s="88"/>
      <c r="CI189" s="89"/>
      <c r="CJ189" s="84"/>
      <c r="CK189" s="88"/>
      <c r="CL189" s="89"/>
      <c r="CM189" s="84"/>
      <c r="CN189" s="88"/>
      <c r="CO189" s="89"/>
      <c r="CP189" s="84"/>
      <c r="CQ189" s="88"/>
      <c r="CR189" s="89"/>
      <c r="CS189" s="84"/>
    </row>
    <row r="190" spans="1:97" ht="12" customHeight="1" x14ac:dyDescent="0.2">
      <c r="A190" s="80"/>
      <c r="B190" s="87"/>
      <c r="C190" s="89"/>
      <c r="D190" s="84"/>
      <c r="E190" s="87"/>
      <c r="F190" s="89"/>
      <c r="G190" s="84"/>
      <c r="H190" s="88"/>
      <c r="I190" s="89"/>
      <c r="J190" s="84"/>
      <c r="K190" s="88"/>
      <c r="L190" s="89"/>
      <c r="M190" s="84"/>
      <c r="N190" s="88"/>
      <c r="O190" s="89"/>
      <c r="P190" s="84"/>
      <c r="Q190" s="88"/>
      <c r="R190" s="89"/>
      <c r="S190" s="84"/>
      <c r="T190" s="88"/>
      <c r="U190" s="89"/>
      <c r="V190" s="84"/>
      <c r="W190" s="88"/>
      <c r="X190" s="89"/>
      <c r="Y190" s="84"/>
      <c r="Z190" s="88"/>
      <c r="AA190" s="89"/>
      <c r="AB190" s="84"/>
      <c r="AC190" s="88"/>
      <c r="AD190" s="89"/>
      <c r="AE190" s="84"/>
      <c r="AF190" s="88"/>
      <c r="AG190" s="89"/>
      <c r="AH190" s="84"/>
      <c r="AI190" s="88"/>
      <c r="AJ190" s="89"/>
      <c r="AK190" s="84"/>
      <c r="AL190" s="88"/>
      <c r="AM190" s="89"/>
      <c r="AN190" s="84"/>
      <c r="AO190" s="87"/>
      <c r="AP190" s="89"/>
      <c r="AQ190" s="84"/>
      <c r="AR190" s="88"/>
      <c r="AS190" s="89"/>
      <c r="AT190" s="84"/>
      <c r="AU190" s="88"/>
      <c r="AV190" s="89"/>
      <c r="AW190" s="84"/>
      <c r="AX190" s="88"/>
      <c r="AY190" s="89"/>
      <c r="AZ190" s="84"/>
      <c r="BA190" s="88"/>
      <c r="BB190" s="89"/>
      <c r="BC190" s="84"/>
      <c r="BD190" s="87"/>
      <c r="BE190" s="89"/>
      <c r="BF190" s="84"/>
      <c r="BG190" s="88"/>
      <c r="BH190" s="89"/>
      <c r="BI190" s="84"/>
      <c r="BJ190" s="88"/>
      <c r="BK190" s="89"/>
      <c r="BL190" s="84"/>
      <c r="BM190" s="88"/>
      <c r="BN190" s="89"/>
      <c r="BO190" s="84"/>
      <c r="BP190" s="88"/>
      <c r="BQ190" s="89"/>
      <c r="BR190" s="84"/>
      <c r="BS190" s="88"/>
      <c r="BT190" s="89"/>
      <c r="BU190" s="84"/>
      <c r="BV190" s="88"/>
      <c r="BW190" s="89"/>
      <c r="BX190" s="84"/>
      <c r="BY190" s="88"/>
      <c r="BZ190" s="89"/>
      <c r="CA190" s="84"/>
      <c r="CB190" s="88"/>
      <c r="CC190" s="89"/>
      <c r="CD190" s="84"/>
      <c r="CE190" s="88"/>
      <c r="CF190" s="89"/>
      <c r="CG190" s="84"/>
      <c r="CH190" s="88"/>
      <c r="CI190" s="89"/>
      <c r="CJ190" s="84"/>
      <c r="CK190" s="88"/>
      <c r="CL190" s="89"/>
      <c r="CM190" s="84"/>
      <c r="CN190" s="88"/>
      <c r="CO190" s="89"/>
      <c r="CP190" s="84"/>
      <c r="CQ190" s="88"/>
      <c r="CR190" s="89"/>
      <c r="CS190" s="84"/>
    </row>
    <row r="191" spans="1:97" ht="12" customHeight="1" x14ac:dyDescent="0.2">
      <c r="A191" s="80"/>
      <c r="B191" s="87"/>
      <c r="C191" s="89"/>
      <c r="D191" s="84"/>
      <c r="E191" s="87"/>
      <c r="F191" s="89"/>
      <c r="G191" s="84"/>
      <c r="H191" s="88"/>
      <c r="I191" s="89"/>
      <c r="J191" s="84"/>
      <c r="K191" s="88"/>
      <c r="L191" s="89"/>
      <c r="M191" s="84"/>
      <c r="N191" s="88"/>
      <c r="O191" s="89"/>
      <c r="P191" s="84"/>
      <c r="Q191" s="88"/>
      <c r="R191" s="89"/>
      <c r="S191" s="84"/>
      <c r="T191" s="88"/>
      <c r="U191" s="89"/>
      <c r="V191" s="84"/>
      <c r="W191" s="88"/>
      <c r="X191" s="89"/>
      <c r="Y191" s="84"/>
      <c r="Z191" s="88"/>
      <c r="AA191" s="89"/>
      <c r="AB191" s="84"/>
      <c r="AC191" s="88"/>
      <c r="AD191" s="89"/>
      <c r="AE191" s="84"/>
      <c r="AF191" s="88"/>
      <c r="AG191" s="89"/>
      <c r="AH191" s="84"/>
      <c r="AI191" s="88"/>
      <c r="AJ191" s="89"/>
      <c r="AK191" s="84"/>
      <c r="AL191" s="88"/>
      <c r="AM191" s="89"/>
      <c r="AN191" s="84"/>
      <c r="AO191" s="87"/>
      <c r="AP191" s="89"/>
      <c r="AQ191" s="84"/>
      <c r="AR191" s="88"/>
      <c r="AS191" s="89"/>
      <c r="AT191" s="84"/>
      <c r="AU191" s="88"/>
      <c r="AV191" s="89"/>
      <c r="AW191" s="84"/>
      <c r="AX191" s="88"/>
      <c r="AY191" s="89"/>
      <c r="AZ191" s="84"/>
      <c r="BA191" s="88"/>
      <c r="BB191" s="89"/>
      <c r="BC191" s="84"/>
      <c r="BD191" s="87"/>
      <c r="BE191" s="89"/>
      <c r="BF191" s="84"/>
      <c r="BG191" s="88"/>
      <c r="BH191" s="89"/>
      <c r="BI191" s="84"/>
      <c r="BJ191" s="88"/>
      <c r="BK191" s="89"/>
      <c r="BL191" s="84"/>
      <c r="BM191" s="88"/>
      <c r="BN191" s="89"/>
      <c r="BO191" s="84"/>
      <c r="BP191" s="88"/>
      <c r="BQ191" s="89"/>
      <c r="BR191" s="84"/>
      <c r="BS191" s="88"/>
      <c r="BT191" s="89"/>
      <c r="BU191" s="84"/>
      <c r="BV191" s="88"/>
      <c r="BW191" s="89"/>
      <c r="BX191" s="84"/>
      <c r="BY191" s="88"/>
      <c r="BZ191" s="89"/>
      <c r="CA191" s="84"/>
      <c r="CB191" s="88"/>
      <c r="CC191" s="89"/>
      <c r="CD191" s="84"/>
      <c r="CE191" s="88"/>
      <c r="CF191" s="89"/>
      <c r="CG191" s="84"/>
      <c r="CH191" s="88"/>
      <c r="CI191" s="89"/>
      <c r="CJ191" s="84"/>
      <c r="CK191" s="88"/>
      <c r="CL191" s="89"/>
      <c r="CM191" s="84"/>
      <c r="CN191" s="88"/>
      <c r="CO191" s="89"/>
      <c r="CP191" s="84"/>
      <c r="CQ191" s="88"/>
      <c r="CR191" s="89"/>
      <c r="CS191" s="84"/>
    </row>
    <row r="192" spans="1:97" ht="12" customHeight="1" x14ac:dyDescent="0.2">
      <c r="A192" s="80"/>
      <c r="B192" s="87"/>
      <c r="C192" s="89"/>
      <c r="D192" s="84"/>
      <c r="E192" s="87"/>
      <c r="F192" s="89"/>
      <c r="G192" s="84"/>
      <c r="H192" s="88"/>
      <c r="I192" s="89"/>
      <c r="J192" s="84"/>
      <c r="K192" s="88"/>
      <c r="L192" s="89"/>
      <c r="M192" s="84"/>
      <c r="N192" s="88"/>
      <c r="O192" s="89"/>
      <c r="P192" s="84"/>
      <c r="Q192" s="88"/>
      <c r="R192" s="89"/>
      <c r="S192" s="84"/>
      <c r="T192" s="88"/>
      <c r="U192" s="89"/>
      <c r="V192" s="84"/>
      <c r="W192" s="88"/>
      <c r="X192" s="89"/>
      <c r="Y192" s="84"/>
      <c r="Z192" s="88"/>
      <c r="AA192" s="89"/>
      <c r="AB192" s="84"/>
      <c r="AC192" s="88"/>
      <c r="AD192" s="89"/>
      <c r="AE192" s="84"/>
      <c r="AF192" s="88"/>
      <c r="AG192" s="89"/>
      <c r="AH192" s="84"/>
      <c r="AI192" s="88"/>
      <c r="AJ192" s="89"/>
      <c r="AK192" s="84"/>
      <c r="AL192" s="88"/>
      <c r="AM192" s="89"/>
      <c r="AN192" s="84"/>
      <c r="AO192" s="87"/>
      <c r="AP192" s="89"/>
      <c r="AQ192" s="84"/>
      <c r="AR192" s="88"/>
      <c r="AS192" s="89"/>
      <c r="AT192" s="84"/>
      <c r="AU192" s="88"/>
      <c r="AV192" s="89"/>
      <c r="AW192" s="84"/>
      <c r="AX192" s="88"/>
      <c r="AY192" s="89"/>
      <c r="AZ192" s="84"/>
      <c r="BA192" s="88"/>
      <c r="BB192" s="89"/>
      <c r="BC192" s="84"/>
      <c r="BD192" s="87"/>
      <c r="BE192" s="89"/>
      <c r="BF192" s="84"/>
      <c r="BG192" s="88"/>
      <c r="BH192" s="89"/>
      <c r="BI192" s="84"/>
      <c r="BJ192" s="88"/>
      <c r="BK192" s="89"/>
      <c r="BL192" s="84"/>
      <c r="BM192" s="88"/>
      <c r="BN192" s="89"/>
      <c r="BO192" s="84"/>
      <c r="BP192" s="88"/>
      <c r="BQ192" s="89"/>
      <c r="BR192" s="84"/>
      <c r="BS192" s="88"/>
      <c r="BT192" s="89"/>
      <c r="BU192" s="84"/>
      <c r="BV192" s="88"/>
      <c r="BW192" s="89"/>
      <c r="BX192" s="84"/>
      <c r="BY192" s="88"/>
      <c r="BZ192" s="89"/>
      <c r="CA192" s="84"/>
      <c r="CB192" s="88"/>
      <c r="CC192" s="89"/>
      <c r="CD192" s="84"/>
      <c r="CE192" s="88"/>
      <c r="CF192" s="89"/>
      <c r="CG192" s="84"/>
      <c r="CH192" s="88"/>
      <c r="CI192" s="89"/>
      <c r="CJ192" s="84"/>
      <c r="CK192" s="88"/>
      <c r="CL192" s="89"/>
      <c r="CM192" s="84"/>
      <c r="CN192" s="88"/>
      <c r="CO192" s="89"/>
      <c r="CP192" s="84"/>
      <c r="CQ192" s="88"/>
      <c r="CR192" s="89"/>
      <c r="CS192" s="84"/>
    </row>
    <row r="193" spans="1:97" ht="12" customHeight="1" x14ac:dyDescent="0.2">
      <c r="A193" s="80"/>
      <c r="B193" s="87"/>
      <c r="C193" s="89"/>
      <c r="D193" s="84"/>
      <c r="E193" s="87"/>
      <c r="F193" s="89"/>
      <c r="G193" s="84"/>
      <c r="H193" s="88"/>
      <c r="I193" s="89"/>
      <c r="J193" s="84"/>
      <c r="K193" s="88"/>
      <c r="L193" s="89"/>
      <c r="M193" s="84"/>
      <c r="N193" s="88"/>
      <c r="O193" s="89"/>
      <c r="P193" s="84"/>
      <c r="Q193" s="88"/>
      <c r="R193" s="89"/>
      <c r="S193" s="84"/>
      <c r="T193" s="88"/>
      <c r="U193" s="89"/>
      <c r="V193" s="84"/>
      <c r="W193" s="88"/>
      <c r="X193" s="89"/>
      <c r="Y193" s="84"/>
      <c r="Z193" s="88"/>
      <c r="AA193" s="89"/>
      <c r="AB193" s="84"/>
      <c r="AC193" s="88"/>
      <c r="AD193" s="89"/>
      <c r="AE193" s="84"/>
      <c r="AF193" s="88"/>
      <c r="AG193" s="89"/>
      <c r="AH193" s="84"/>
      <c r="AI193" s="88"/>
      <c r="AJ193" s="89"/>
      <c r="AK193" s="84"/>
      <c r="AL193" s="88"/>
      <c r="AM193" s="89"/>
      <c r="AN193" s="84"/>
      <c r="AO193" s="87"/>
      <c r="AP193" s="89"/>
      <c r="AQ193" s="84"/>
      <c r="AR193" s="88"/>
      <c r="AS193" s="89"/>
      <c r="AT193" s="84"/>
      <c r="AU193" s="88"/>
      <c r="AV193" s="89"/>
      <c r="AW193" s="84"/>
      <c r="AX193" s="88"/>
      <c r="AY193" s="89"/>
      <c r="AZ193" s="84"/>
      <c r="BA193" s="88"/>
      <c r="BB193" s="89"/>
      <c r="BC193" s="84"/>
      <c r="BD193" s="87"/>
      <c r="BE193" s="89"/>
      <c r="BF193" s="84"/>
      <c r="BG193" s="88"/>
      <c r="BH193" s="89"/>
      <c r="BI193" s="84"/>
      <c r="BJ193" s="88"/>
      <c r="BK193" s="89"/>
      <c r="BL193" s="84"/>
      <c r="BM193" s="88"/>
      <c r="BN193" s="89"/>
      <c r="BO193" s="84"/>
      <c r="BP193" s="88"/>
      <c r="BQ193" s="89"/>
      <c r="BR193" s="84"/>
      <c r="BS193" s="88"/>
      <c r="BT193" s="89"/>
      <c r="BU193" s="84"/>
      <c r="BV193" s="88"/>
      <c r="BW193" s="89"/>
      <c r="BX193" s="84"/>
      <c r="BY193" s="88"/>
      <c r="BZ193" s="89"/>
      <c r="CA193" s="84"/>
      <c r="CB193" s="88"/>
      <c r="CC193" s="89"/>
      <c r="CD193" s="84"/>
      <c r="CE193" s="88"/>
      <c r="CF193" s="89"/>
      <c r="CG193" s="84"/>
      <c r="CH193" s="88"/>
      <c r="CI193" s="89"/>
      <c r="CJ193" s="84"/>
      <c r="CK193" s="88"/>
      <c r="CL193" s="89"/>
      <c r="CM193" s="84"/>
      <c r="CN193" s="88"/>
      <c r="CO193" s="89"/>
      <c r="CP193" s="84"/>
      <c r="CQ193" s="88"/>
      <c r="CR193" s="89"/>
      <c r="CS193" s="84"/>
    </row>
    <row r="194" spans="1:97" ht="12" customHeight="1" x14ac:dyDescent="0.2">
      <c r="A194" s="80"/>
      <c r="B194" s="87"/>
      <c r="C194" s="89"/>
      <c r="D194" s="84"/>
      <c r="E194" s="87"/>
      <c r="F194" s="89"/>
      <c r="G194" s="84"/>
      <c r="H194" s="88"/>
      <c r="I194" s="89"/>
      <c r="J194" s="84"/>
      <c r="K194" s="88"/>
      <c r="L194" s="89"/>
      <c r="M194" s="84"/>
      <c r="N194" s="88"/>
      <c r="O194" s="89"/>
      <c r="P194" s="84"/>
      <c r="Q194" s="88"/>
      <c r="R194" s="89"/>
      <c r="S194" s="84"/>
      <c r="T194" s="88"/>
      <c r="U194" s="89"/>
      <c r="V194" s="84"/>
      <c r="W194" s="88"/>
      <c r="X194" s="89"/>
      <c r="Y194" s="84"/>
      <c r="Z194" s="88"/>
      <c r="AA194" s="89"/>
      <c r="AB194" s="84"/>
      <c r="AC194" s="88"/>
      <c r="AD194" s="89"/>
      <c r="AE194" s="84"/>
      <c r="AF194" s="88"/>
      <c r="AG194" s="89"/>
      <c r="AH194" s="84"/>
      <c r="AI194" s="88"/>
      <c r="AJ194" s="89"/>
      <c r="AK194" s="84"/>
      <c r="AL194" s="88"/>
      <c r="AM194" s="89"/>
      <c r="AN194" s="84"/>
      <c r="AO194" s="87"/>
      <c r="AP194" s="89"/>
      <c r="AQ194" s="84"/>
      <c r="AR194" s="88"/>
      <c r="AS194" s="89"/>
      <c r="AT194" s="84"/>
      <c r="AU194" s="88"/>
      <c r="AV194" s="89"/>
      <c r="AW194" s="84"/>
      <c r="AX194" s="88"/>
      <c r="AY194" s="89"/>
      <c r="AZ194" s="84"/>
      <c r="BA194" s="88"/>
      <c r="BB194" s="89"/>
      <c r="BC194" s="84"/>
      <c r="BD194" s="87"/>
      <c r="BE194" s="89"/>
      <c r="BF194" s="84"/>
      <c r="BG194" s="88"/>
      <c r="BH194" s="89"/>
      <c r="BI194" s="84"/>
      <c r="BJ194" s="88"/>
      <c r="BK194" s="89"/>
      <c r="BL194" s="84"/>
      <c r="BM194" s="88"/>
      <c r="BN194" s="89"/>
      <c r="BO194" s="84"/>
      <c r="BP194" s="88"/>
      <c r="BQ194" s="89"/>
      <c r="BR194" s="84"/>
      <c r="BS194" s="88"/>
      <c r="BT194" s="89"/>
      <c r="BU194" s="84"/>
      <c r="BV194" s="88"/>
      <c r="BW194" s="89"/>
      <c r="BX194" s="84"/>
      <c r="BY194" s="88"/>
      <c r="BZ194" s="89"/>
      <c r="CA194" s="84"/>
      <c r="CB194" s="88"/>
      <c r="CC194" s="89"/>
      <c r="CD194" s="84"/>
      <c r="CE194" s="88"/>
      <c r="CF194" s="89"/>
      <c r="CG194" s="84"/>
      <c r="CH194" s="88"/>
      <c r="CI194" s="89"/>
      <c r="CJ194" s="84"/>
      <c r="CK194" s="88"/>
      <c r="CL194" s="89"/>
      <c r="CM194" s="84"/>
      <c r="CN194" s="88"/>
      <c r="CO194" s="89"/>
      <c r="CP194" s="84"/>
      <c r="CQ194" s="88"/>
      <c r="CR194" s="89"/>
      <c r="CS194" s="84"/>
    </row>
    <row r="195" spans="1:97" ht="12" customHeight="1" x14ac:dyDescent="0.2">
      <c r="A195" s="80"/>
      <c r="B195" s="87"/>
      <c r="C195" s="89"/>
      <c r="D195" s="84"/>
      <c r="E195" s="87"/>
      <c r="F195" s="89"/>
      <c r="G195" s="84"/>
      <c r="H195" s="88"/>
      <c r="I195" s="89"/>
      <c r="J195" s="84"/>
      <c r="K195" s="88"/>
      <c r="L195" s="89"/>
      <c r="M195" s="84"/>
      <c r="N195" s="88"/>
      <c r="O195" s="89"/>
      <c r="P195" s="84"/>
      <c r="Q195" s="88"/>
      <c r="R195" s="89"/>
      <c r="S195" s="84"/>
      <c r="T195" s="88"/>
      <c r="U195" s="89"/>
      <c r="V195" s="84"/>
      <c r="W195" s="88"/>
      <c r="X195" s="89"/>
      <c r="Y195" s="84"/>
      <c r="Z195" s="88"/>
      <c r="AA195" s="89"/>
      <c r="AB195" s="84"/>
      <c r="AC195" s="88"/>
      <c r="AD195" s="89"/>
      <c r="AE195" s="84"/>
      <c r="AF195" s="88"/>
      <c r="AG195" s="89"/>
      <c r="AH195" s="84"/>
      <c r="AI195" s="88"/>
      <c r="AJ195" s="89"/>
      <c r="AK195" s="84"/>
      <c r="AL195" s="88"/>
      <c r="AM195" s="89"/>
      <c r="AN195" s="84"/>
      <c r="AO195" s="87"/>
      <c r="AP195" s="89"/>
      <c r="AQ195" s="84"/>
      <c r="AR195" s="88"/>
      <c r="AS195" s="89"/>
      <c r="AT195" s="84"/>
      <c r="AU195" s="88"/>
      <c r="AV195" s="89"/>
      <c r="AW195" s="84"/>
      <c r="AX195" s="88"/>
      <c r="AY195" s="89"/>
      <c r="AZ195" s="84"/>
      <c r="BA195" s="88"/>
      <c r="BB195" s="89"/>
      <c r="BC195" s="84"/>
      <c r="BD195" s="87"/>
      <c r="BE195" s="89"/>
      <c r="BF195" s="84"/>
      <c r="BG195" s="88"/>
      <c r="BH195" s="89"/>
      <c r="BI195" s="84"/>
      <c r="BJ195" s="88"/>
      <c r="BK195" s="89"/>
      <c r="BL195" s="84"/>
      <c r="BM195" s="88"/>
      <c r="BN195" s="89"/>
      <c r="BO195" s="84"/>
      <c r="BP195" s="88"/>
      <c r="BQ195" s="89"/>
      <c r="BR195" s="84"/>
      <c r="BS195" s="88"/>
      <c r="BT195" s="89"/>
      <c r="BU195" s="84"/>
      <c r="BV195" s="88"/>
      <c r="BW195" s="89"/>
      <c r="BX195" s="84"/>
      <c r="BY195" s="88"/>
      <c r="BZ195" s="89"/>
      <c r="CA195" s="84"/>
      <c r="CB195" s="88"/>
      <c r="CC195" s="89"/>
      <c r="CD195" s="84"/>
      <c r="CE195" s="88"/>
      <c r="CF195" s="89"/>
      <c r="CG195" s="84"/>
      <c r="CH195" s="88"/>
      <c r="CI195" s="89"/>
      <c r="CJ195" s="84"/>
      <c r="CK195" s="88"/>
      <c r="CL195" s="89"/>
      <c r="CM195" s="84"/>
      <c r="CN195" s="88"/>
      <c r="CO195" s="89"/>
      <c r="CP195" s="84"/>
      <c r="CQ195" s="88"/>
      <c r="CR195" s="89"/>
      <c r="CS195" s="84"/>
    </row>
    <row r="196" spans="1:97" ht="12" customHeight="1" x14ac:dyDescent="0.2">
      <c r="A196" s="80"/>
      <c r="B196" s="87"/>
      <c r="C196" s="89"/>
      <c r="D196" s="84"/>
      <c r="E196" s="87"/>
      <c r="F196" s="89"/>
      <c r="G196" s="84"/>
      <c r="H196" s="88"/>
      <c r="I196" s="89"/>
      <c r="J196" s="84"/>
      <c r="K196" s="88"/>
      <c r="L196" s="89"/>
      <c r="M196" s="84"/>
      <c r="N196" s="88"/>
      <c r="O196" s="89"/>
      <c r="P196" s="84"/>
      <c r="Q196" s="88"/>
      <c r="R196" s="89"/>
      <c r="S196" s="84"/>
      <c r="T196" s="88"/>
      <c r="U196" s="89"/>
      <c r="V196" s="84"/>
      <c r="W196" s="88"/>
      <c r="X196" s="89"/>
      <c r="Y196" s="84"/>
      <c r="Z196" s="88"/>
      <c r="AA196" s="89"/>
      <c r="AB196" s="84"/>
      <c r="AC196" s="88"/>
      <c r="AD196" s="89"/>
      <c r="AE196" s="84"/>
      <c r="AF196" s="88"/>
      <c r="AG196" s="89"/>
      <c r="AH196" s="84"/>
      <c r="AI196" s="88"/>
      <c r="AJ196" s="89"/>
      <c r="AK196" s="84"/>
      <c r="AL196" s="88"/>
      <c r="AM196" s="89"/>
      <c r="AN196" s="84"/>
      <c r="AO196" s="87"/>
      <c r="AP196" s="89"/>
      <c r="AQ196" s="84"/>
      <c r="AR196" s="88"/>
      <c r="AS196" s="89"/>
      <c r="AT196" s="84"/>
      <c r="AU196" s="88"/>
      <c r="AV196" s="89"/>
      <c r="AW196" s="84"/>
      <c r="AX196" s="88"/>
      <c r="AY196" s="89"/>
      <c r="AZ196" s="84"/>
      <c r="BA196" s="88"/>
      <c r="BB196" s="89"/>
      <c r="BC196" s="84"/>
      <c r="BD196" s="87"/>
      <c r="BE196" s="89"/>
      <c r="BF196" s="84"/>
      <c r="BG196" s="88"/>
      <c r="BH196" s="89"/>
      <c r="BI196" s="84"/>
      <c r="BJ196" s="88"/>
      <c r="BK196" s="89"/>
      <c r="BL196" s="84"/>
      <c r="BM196" s="88"/>
      <c r="BN196" s="89"/>
      <c r="BO196" s="84"/>
      <c r="BP196" s="88"/>
      <c r="BQ196" s="89"/>
      <c r="BR196" s="84"/>
      <c r="BS196" s="88"/>
      <c r="BT196" s="89"/>
      <c r="BU196" s="84"/>
      <c r="BV196" s="88"/>
      <c r="BW196" s="89"/>
      <c r="BX196" s="84"/>
      <c r="BY196" s="88"/>
      <c r="BZ196" s="89"/>
      <c r="CA196" s="84"/>
      <c r="CB196" s="88"/>
      <c r="CC196" s="89"/>
      <c r="CD196" s="84"/>
      <c r="CE196" s="88"/>
      <c r="CF196" s="89"/>
      <c r="CG196" s="84"/>
      <c r="CH196" s="88"/>
      <c r="CI196" s="89"/>
      <c r="CJ196" s="84"/>
      <c r="CK196" s="88"/>
      <c r="CL196" s="89"/>
      <c r="CM196" s="84"/>
      <c r="CN196" s="88"/>
      <c r="CO196" s="89"/>
      <c r="CP196" s="84"/>
      <c r="CQ196" s="88"/>
      <c r="CR196" s="89"/>
      <c r="CS196" s="84"/>
    </row>
    <row r="197" spans="1:97" ht="12" customHeight="1" x14ac:dyDescent="0.2">
      <c r="A197" s="80"/>
      <c r="B197" s="87"/>
      <c r="C197" s="89"/>
      <c r="D197" s="84"/>
      <c r="E197" s="87"/>
      <c r="F197" s="89"/>
      <c r="G197" s="84"/>
      <c r="H197" s="88"/>
      <c r="I197" s="89"/>
      <c r="J197" s="84"/>
      <c r="K197" s="88"/>
      <c r="L197" s="89"/>
      <c r="M197" s="84"/>
      <c r="N197" s="88"/>
      <c r="O197" s="89"/>
      <c r="P197" s="84"/>
      <c r="Q197" s="88"/>
      <c r="R197" s="89"/>
      <c r="S197" s="84"/>
      <c r="T197" s="88"/>
      <c r="U197" s="89"/>
      <c r="V197" s="84"/>
      <c r="W197" s="88"/>
      <c r="X197" s="89"/>
      <c r="Y197" s="84"/>
      <c r="Z197" s="88"/>
      <c r="AA197" s="89"/>
      <c r="AB197" s="84"/>
      <c r="AC197" s="88"/>
      <c r="AD197" s="89"/>
      <c r="AE197" s="84"/>
      <c r="AF197" s="88"/>
      <c r="AG197" s="89"/>
      <c r="AH197" s="84"/>
      <c r="AI197" s="88"/>
      <c r="AJ197" s="89"/>
      <c r="AK197" s="84"/>
      <c r="AL197" s="88"/>
      <c r="AM197" s="89"/>
      <c r="AN197" s="84"/>
      <c r="AO197" s="87"/>
      <c r="AP197" s="89"/>
      <c r="AQ197" s="84"/>
      <c r="AR197" s="88"/>
      <c r="AS197" s="89"/>
      <c r="AT197" s="84"/>
      <c r="AU197" s="88"/>
      <c r="AV197" s="89"/>
      <c r="AW197" s="84"/>
      <c r="AX197" s="88"/>
      <c r="AY197" s="89"/>
      <c r="AZ197" s="84"/>
      <c r="BA197" s="88"/>
      <c r="BB197" s="89"/>
      <c r="BC197" s="84"/>
      <c r="BD197" s="87"/>
      <c r="BE197" s="89"/>
      <c r="BF197" s="84"/>
      <c r="BG197" s="88"/>
      <c r="BH197" s="89"/>
      <c r="BI197" s="84"/>
      <c r="BJ197" s="88"/>
      <c r="BK197" s="89"/>
      <c r="BL197" s="84"/>
      <c r="BM197" s="88"/>
      <c r="BN197" s="89"/>
      <c r="BO197" s="84"/>
      <c r="BP197" s="88"/>
      <c r="BQ197" s="89"/>
      <c r="BR197" s="84"/>
      <c r="BS197" s="88"/>
      <c r="BT197" s="89"/>
      <c r="BU197" s="84"/>
      <c r="BV197" s="88"/>
      <c r="BW197" s="89"/>
      <c r="BX197" s="84"/>
      <c r="BY197" s="88"/>
      <c r="BZ197" s="89"/>
      <c r="CA197" s="84"/>
      <c r="CB197" s="88"/>
      <c r="CC197" s="89"/>
      <c r="CD197" s="84"/>
      <c r="CE197" s="88"/>
      <c r="CF197" s="89"/>
      <c r="CG197" s="84"/>
      <c r="CH197" s="88"/>
      <c r="CI197" s="89"/>
      <c r="CJ197" s="84"/>
      <c r="CK197" s="88"/>
      <c r="CL197" s="89"/>
      <c r="CM197" s="84"/>
      <c r="CN197" s="88"/>
      <c r="CO197" s="89"/>
      <c r="CP197" s="84"/>
      <c r="CQ197" s="88"/>
      <c r="CR197" s="89"/>
      <c r="CS197" s="84"/>
    </row>
    <row r="198" spans="1:97" ht="12" customHeight="1" x14ac:dyDescent="0.2">
      <c r="A198" s="80"/>
      <c r="B198" s="87"/>
      <c r="C198" s="89"/>
      <c r="D198" s="84"/>
      <c r="E198" s="87"/>
      <c r="F198" s="89"/>
      <c r="G198" s="84"/>
      <c r="H198" s="88"/>
      <c r="I198" s="89"/>
      <c r="J198" s="84"/>
      <c r="K198" s="88"/>
      <c r="L198" s="89"/>
      <c r="M198" s="84"/>
      <c r="N198" s="88"/>
      <c r="O198" s="89"/>
      <c r="P198" s="84"/>
      <c r="Q198" s="88"/>
      <c r="R198" s="89"/>
      <c r="S198" s="84"/>
      <c r="T198" s="88"/>
      <c r="U198" s="89"/>
      <c r="V198" s="84"/>
      <c r="W198" s="88"/>
      <c r="X198" s="89"/>
      <c r="Y198" s="84"/>
      <c r="Z198" s="88"/>
      <c r="AA198" s="89"/>
      <c r="AB198" s="84"/>
      <c r="AC198" s="88"/>
      <c r="AD198" s="89"/>
      <c r="AE198" s="84"/>
      <c r="AF198" s="88"/>
      <c r="AG198" s="89"/>
      <c r="AH198" s="84"/>
      <c r="AI198" s="88"/>
      <c r="AJ198" s="89"/>
      <c r="AK198" s="84"/>
      <c r="AL198" s="88"/>
      <c r="AM198" s="89"/>
      <c r="AN198" s="84"/>
      <c r="AO198" s="87"/>
      <c r="AP198" s="89"/>
      <c r="AQ198" s="84"/>
      <c r="AR198" s="88"/>
      <c r="AS198" s="89"/>
      <c r="AT198" s="84"/>
      <c r="AU198" s="88"/>
      <c r="AV198" s="89"/>
      <c r="AW198" s="84"/>
      <c r="AX198" s="88"/>
      <c r="AY198" s="89"/>
      <c r="AZ198" s="84"/>
      <c r="BA198" s="88"/>
      <c r="BB198" s="89"/>
      <c r="BC198" s="84"/>
      <c r="BD198" s="87"/>
      <c r="BE198" s="89"/>
      <c r="BF198" s="84"/>
      <c r="BG198" s="88"/>
      <c r="BH198" s="89"/>
      <c r="BI198" s="84"/>
      <c r="BJ198" s="88"/>
      <c r="BK198" s="89"/>
      <c r="BL198" s="84"/>
      <c r="BM198" s="88"/>
      <c r="BN198" s="89"/>
      <c r="BO198" s="84"/>
      <c r="BP198" s="88"/>
      <c r="BQ198" s="89"/>
      <c r="BR198" s="84"/>
      <c r="BS198" s="88"/>
      <c r="BT198" s="89"/>
      <c r="BU198" s="84"/>
      <c r="BV198" s="88"/>
      <c r="BW198" s="89"/>
      <c r="BX198" s="84"/>
      <c r="BY198" s="88"/>
      <c r="BZ198" s="89"/>
      <c r="CA198" s="84"/>
      <c r="CB198" s="88"/>
      <c r="CC198" s="89"/>
      <c r="CD198" s="84"/>
      <c r="CE198" s="88"/>
      <c r="CF198" s="89"/>
      <c r="CG198" s="84"/>
      <c r="CH198" s="88"/>
      <c r="CI198" s="89"/>
      <c r="CJ198" s="84"/>
      <c r="CK198" s="88"/>
      <c r="CL198" s="89"/>
      <c r="CM198" s="84"/>
      <c r="CN198" s="88"/>
      <c r="CO198" s="89"/>
      <c r="CP198" s="84"/>
      <c r="CQ198" s="88"/>
      <c r="CR198" s="89"/>
      <c r="CS198" s="84"/>
    </row>
    <row r="199" spans="1:97" ht="12" customHeight="1" x14ac:dyDescent="0.2">
      <c r="A199" s="80"/>
      <c r="B199" s="87"/>
      <c r="C199" s="89"/>
      <c r="D199" s="84"/>
      <c r="E199" s="87"/>
      <c r="F199" s="89"/>
      <c r="G199" s="84"/>
      <c r="H199" s="88"/>
      <c r="I199" s="89"/>
      <c r="J199" s="84"/>
      <c r="K199" s="88"/>
      <c r="L199" s="89"/>
      <c r="M199" s="84"/>
      <c r="N199" s="88"/>
      <c r="O199" s="89"/>
      <c r="P199" s="84"/>
      <c r="Q199" s="88"/>
      <c r="R199" s="89"/>
      <c r="S199" s="84"/>
      <c r="T199" s="88"/>
      <c r="U199" s="89"/>
      <c r="V199" s="84"/>
      <c r="W199" s="88"/>
      <c r="X199" s="89"/>
      <c r="Y199" s="84"/>
      <c r="Z199" s="88"/>
      <c r="AA199" s="89"/>
      <c r="AB199" s="84"/>
      <c r="AC199" s="88"/>
      <c r="AD199" s="89"/>
      <c r="AE199" s="84"/>
      <c r="AF199" s="88"/>
      <c r="AG199" s="89"/>
      <c r="AH199" s="84"/>
      <c r="AI199" s="88"/>
      <c r="AJ199" s="89"/>
      <c r="AK199" s="84"/>
      <c r="AL199" s="88"/>
      <c r="AM199" s="89"/>
      <c r="AN199" s="84"/>
      <c r="AO199" s="87"/>
      <c r="AP199" s="89"/>
      <c r="AQ199" s="84"/>
      <c r="AR199" s="88"/>
      <c r="AS199" s="89"/>
      <c r="AT199" s="84"/>
      <c r="AU199" s="88"/>
      <c r="AV199" s="89"/>
      <c r="AW199" s="84"/>
      <c r="AX199" s="88"/>
      <c r="AY199" s="89"/>
      <c r="AZ199" s="84"/>
      <c r="BA199" s="88"/>
      <c r="BB199" s="89"/>
      <c r="BC199" s="84"/>
      <c r="BD199" s="87"/>
      <c r="BE199" s="89"/>
      <c r="BF199" s="84"/>
      <c r="BG199" s="88"/>
      <c r="BH199" s="89"/>
      <c r="BI199" s="84"/>
      <c r="BJ199" s="88"/>
      <c r="BK199" s="89"/>
      <c r="BL199" s="84"/>
      <c r="BM199" s="88"/>
      <c r="BN199" s="89"/>
      <c r="BO199" s="84"/>
      <c r="BP199" s="88"/>
      <c r="BQ199" s="89"/>
      <c r="BR199" s="84"/>
      <c r="BS199" s="88"/>
      <c r="BT199" s="89"/>
      <c r="BU199" s="84"/>
      <c r="BV199" s="88"/>
      <c r="BW199" s="89"/>
      <c r="BX199" s="84"/>
      <c r="BY199" s="88"/>
      <c r="BZ199" s="89"/>
      <c r="CA199" s="84"/>
      <c r="CB199" s="88"/>
      <c r="CC199" s="89"/>
      <c r="CD199" s="84"/>
      <c r="CE199" s="88"/>
      <c r="CF199" s="89"/>
      <c r="CG199" s="84"/>
      <c r="CH199" s="88"/>
      <c r="CI199" s="89"/>
      <c r="CJ199" s="84"/>
      <c r="CK199" s="88"/>
      <c r="CL199" s="89"/>
      <c r="CM199" s="84"/>
      <c r="CN199" s="88"/>
      <c r="CO199" s="89"/>
      <c r="CP199" s="84"/>
      <c r="CQ199" s="88"/>
      <c r="CR199" s="89"/>
      <c r="CS199" s="84"/>
    </row>
    <row r="200" spans="1:97" ht="12" customHeight="1" x14ac:dyDescent="0.2">
      <c r="A200" s="80"/>
      <c r="B200" s="87"/>
      <c r="C200" s="89"/>
      <c r="D200" s="84"/>
      <c r="E200" s="87"/>
      <c r="F200" s="89"/>
      <c r="G200" s="84"/>
      <c r="H200" s="88"/>
      <c r="I200" s="89"/>
      <c r="J200" s="84"/>
      <c r="K200" s="88"/>
      <c r="L200" s="89"/>
      <c r="M200" s="84"/>
      <c r="N200" s="88"/>
      <c r="O200" s="89"/>
      <c r="P200" s="84"/>
      <c r="Q200" s="88"/>
      <c r="R200" s="89"/>
      <c r="S200" s="84"/>
      <c r="T200" s="88"/>
      <c r="U200" s="89"/>
      <c r="V200" s="84"/>
      <c r="W200" s="88"/>
      <c r="X200" s="89"/>
      <c r="Y200" s="84"/>
      <c r="Z200" s="88"/>
      <c r="AA200" s="89"/>
      <c r="AB200" s="84"/>
      <c r="AC200" s="88"/>
      <c r="AD200" s="89"/>
      <c r="AE200" s="84"/>
      <c r="AF200" s="88"/>
      <c r="AG200" s="89"/>
      <c r="AH200" s="84"/>
      <c r="AI200" s="88"/>
      <c r="AJ200" s="89"/>
      <c r="AK200" s="84"/>
      <c r="AL200" s="88"/>
      <c r="AM200" s="89"/>
      <c r="AN200" s="84"/>
      <c r="AO200" s="87"/>
      <c r="AP200" s="89"/>
      <c r="AQ200" s="84"/>
      <c r="AR200" s="88"/>
      <c r="AS200" s="89"/>
      <c r="AT200" s="84"/>
      <c r="AU200" s="88"/>
      <c r="AV200" s="89"/>
      <c r="AW200" s="84"/>
      <c r="AX200" s="88"/>
      <c r="AY200" s="89"/>
      <c r="AZ200" s="84"/>
      <c r="BA200" s="88"/>
      <c r="BB200" s="89"/>
      <c r="BC200" s="84"/>
      <c r="BD200" s="87"/>
      <c r="BE200" s="89"/>
      <c r="BF200" s="84"/>
      <c r="BG200" s="88"/>
      <c r="BH200" s="89"/>
      <c r="BI200" s="84"/>
      <c r="BJ200" s="88"/>
      <c r="BK200" s="89"/>
      <c r="BL200" s="84"/>
      <c r="BM200" s="88"/>
      <c r="BN200" s="89"/>
      <c r="BO200" s="84"/>
      <c r="BP200" s="88"/>
      <c r="BQ200" s="89"/>
      <c r="BR200" s="84"/>
      <c r="BS200" s="88"/>
      <c r="BT200" s="89"/>
      <c r="BU200" s="84"/>
      <c r="BV200" s="88"/>
      <c r="BW200" s="89"/>
      <c r="BX200" s="84"/>
      <c r="BY200" s="88"/>
      <c r="BZ200" s="89"/>
      <c r="CA200" s="84"/>
      <c r="CB200" s="88"/>
      <c r="CC200" s="89"/>
      <c r="CD200" s="84"/>
      <c r="CE200" s="88"/>
      <c r="CF200" s="89"/>
      <c r="CG200" s="84"/>
      <c r="CH200" s="88"/>
      <c r="CI200" s="89"/>
      <c r="CJ200" s="84"/>
      <c r="CK200" s="88"/>
      <c r="CL200" s="89"/>
      <c r="CM200" s="84"/>
      <c r="CN200" s="88"/>
      <c r="CO200" s="89"/>
      <c r="CP200" s="84"/>
      <c r="CQ200" s="88"/>
      <c r="CR200" s="89"/>
      <c r="CS200" s="84"/>
    </row>
    <row r="201" spans="1:97" ht="12" customHeight="1" x14ac:dyDescent="0.2">
      <c r="A201" s="80"/>
      <c r="B201" s="87"/>
      <c r="C201" s="89"/>
      <c r="D201" s="84"/>
      <c r="E201" s="87"/>
      <c r="F201" s="89"/>
      <c r="G201" s="84"/>
      <c r="H201" s="88"/>
      <c r="I201" s="89"/>
      <c r="J201" s="84"/>
      <c r="K201" s="88"/>
      <c r="L201" s="89"/>
      <c r="M201" s="84"/>
      <c r="N201" s="88"/>
      <c r="O201" s="89"/>
      <c r="P201" s="84"/>
      <c r="Q201" s="88"/>
      <c r="R201" s="89"/>
      <c r="S201" s="84"/>
      <c r="T201" s="88"/>
      <c r="U201" s="89"/>
      <c r="V201" s="84"/>
      <c r="W201" s="88"/>
      <c r="X201" s="89"/>
      <c r="Y201" s="84"/>
      <c r="Z201" s="88"/>
      <c r="AA201" s="89"/>
      <c r="AB201" s="84"/>
      <c r="AC201" s="88"/>
      <c r="AD201" s="89"/>
      <c r="AE201" s="84"/>
      <c r="AF201" s="88"/>
      <c r="AG201" s="89"/>
      <c r="AH201" s="84"/>
      <c r="AI201" s="88"/>
      <c r="AJ201" s="89"/>
      <c r="AK201" s="84"/>
      <c r="AL201" s="88"/>
      <c r="AM201" s="89"/>
      <c r="AN201" s="84"/>
      <c r="AO201" s="87"/>
      <c r="AP201" s="89"/>
      <c r="AQ201" s="84"/>
      <c r="AR201" s="88"/>
      <c r="AS201" s="89"/>
      <c r="AT201" s="84"/>
      <c r="AU201" s="88"/>
      <c r="AV201" s="89"/>
      <c r="AW201" s="84"/>
      <c r="AX201" s="88"/>
      <c r="AY201" s="89"/>
      <c r="AZ201" s="84"/>
      <c r="BA201" s="88"/>
      <c r="BB201" s="89"/>
      <c r="BC201" s="84"/>
      <c r="BD201" s="87"/>
      <c r="BE201" s="89"/>
      <c r="BF201" s="84"/>
      <c r="BG201" s="88"/>
      <c r="BH201" s="89"/>
      <c r="BI201" s="84"/>
      <c r="BJ201" s="88"/>
      <c r="BK201" s="89"/>
      <c r="BL201" s="84"/>
      <c r="BM201" s="88"/>
      <c r="BN201" s="89"/>
      <c r="BO201" s="84"/>
      <c r="BP201" s="88"/>
      <c r="BQ201" s="89"/>
      <c r="BR201" s="84"/>
      <c r="BS201" s="88"/>
      <c r="BT201" s="89"/>
      <c r="BU201" s="84"/>
      <c r="BV201" s="88"/>
      <c r="BW201" s="89"/>
      <c r="BX201" s="84"/>
      <c r="BY201" s="88"/>
      <c r="BZ201" s="89"/>
      <c r="CA201" s="84"/>
      <c r="CB201" s="88"/>
      <c r="CC201" s="89"/>
      <c r="CD201" s="84"/>
      <c r="CE201" s="88"/>
      <c r="CF201" s="89"/>
      <c r="CG201" s="84"/>
      <c r="CH201" s="88"/>
      <c r="CI201" s="89"/>
      <c r="CJ201" s="84"/>
      <c r="CK201" s="88"/>
      <c r="CL201" s="89"/>
      <c r="CM201" s="84"/>
      <c r="CN201" s="88"/>
      <c r="CO201" s="89"/>
      <c r="CP201" s="84"/>
      <c r="CQ201" s="88"/>
      <c r="CR201" s="89"/>
      <c r="CS201" s="84"/>
    </row>
    <row r="202" spans="1:97" ht="12" customHeight="1" x14ac:dyDescent="0.2">
      <c r="A202" s="80"/>
      <c r="B202" s="87"/>
      <c r="C202" s="89"/>
      <c r="D202" s="84"/>
      <c r="E202" s="87"/>
      <c r="F202" s="89"/>
      <c r="G202" s="84"/>
      <c r="H202" s="88"/>
      <c r="I202" s="89"/>
      <c r="J202" s="84"/>
      <c r="K202" s="88"/>
      <c r="L202" s="89"/>
      <c r="M202" s="84"/>
      <c r="N202" s="88"/>
      <c r="O202" s="89"/>
      <c r="P202" s="84"/>
      <c r="Q202" s="88"/>
      <c r="R202" s="89"/>
      <c r="S202" s="84"/>
      <c r="T202" s="88"/>
      <c r="U202" s="89"/>
      <c r="V202" s="84"/>
      <c r="W202" s="88"/>
      <c r="X202" s="89"/>
      <c r="Y202" s="84"/>
      <c r="Z202" s="88"/>
      <c r="AA202" s="89"/>
      <c r="AB202" s="84"/>
      <c r="AC202" s="88"/>
      <c r="AD202" s="89"/>
      <c r="AE202" s="84"/>
      <c r="AF202" s="88"/>
      <c r="AG202" s="89"/>
      <c r="AH202" s="84"/>
      <c r="AI202" s="88"/>
      <c r="AJ202" s="89"/>
      <c r="AK202" s="84"/>
      <c r="AL202" s="88"/>
      <c r="AM202" s="89"/>
      <c r="AN202" s="84"/>
      <c r="AO202" s="87"/>
      <c r="AP202" s="89"/>
      <c r="AQ202" s="84"/>
      <c r="AR202" s="88"/>
      <c r="AS202" s="89"/>
      <c r="AT202" s="84"/>
      <c r="AU202" s="88"/>
      <c r="AV202" s="89"/>
      <c r="AW202" s="84"/>
      <c r="AX202" s="88"/>
      <c r="AY202" s="89"/>
      <c r="AZ202" s="84"/>
      <c r="BA202" s="88"/>
      <c r="BB202" s="89"/>
      <c r="BC202" s="84"/>
      <c r="BD202" s="87"/>
      <c r="BE202" s="89"/>
      <c r="BF202" s="84"/>
      <c r="BG202" s="88"/>
      <c r="BH202" s="89"/>
      <c r="BI202" s="84"/>
      <c r="BJ202" s="88"/>
      <c r="BK202" s="89"/>
      <c r="BL202" s="84"/>
      <c r="BM202" s="88"/>
      <c r="BN202" s="89"/>
      <c r="BO202" s="84"/>
      <c r="BP202" s="88"/>
      <c r="BQ202" s="89"/>
      <c r="BR202" s="84"/>
      <c r="BS202" s="88"/>
      <c r="BT202" s="89"/>
      <c r="BU202" s="84"/>
      <c r="BV202" s="88"/>
      <c r="BW202" s="89"/>
      <c r="BX202" s="84"/>
      <c r="BY202" s="88"/>
      <c r="BZ202" s="89"/>
      <c r="CA202" s="84"/>
      <c r="CB202" s="88"/>
      <c r="CC202" s="89"/>
      <c r="CD202" s="84"/>
      <c r="CE202" s="88"/>
      <c r="CF202" s="89"/>
      <c r="CG202" s="84"/>
      <c r="CH202" s="88"/>
      <c r="CI202" s="89"/>
      <c r="CJ202" s="84"/>
      <c r="CK202" s="88"/>
      <c r="CL202" s="89"/>
      <c r="CM202" s="84"/>
      <c r="CN202" s="88"/>
      <c r="CO202" s="89"/>
      <c r="CP202" s="84"/>
      <c r="CQ202" s="88"/>
      <c r="CR202" s="89"/>
      <c r="CS202" s="84"/>
    </row>
    <row r="203" spans="1:97" ht="12" customHeight="1" x14ac:dyDescent="0.2">
      <c r="A203" s="80"/>
      <c r="B203" s="87"/>
      <c r="C203" s="89"/>
      <c r="D203" s="84"/>
      <c r="E203" s="87"/>
      <c r="F203" s="89"/>
      <c r="G203" s="84"/>
      <c r="H203" s="88"/>
      <c r="I203" s="89"/>
      <c r="J203" s="84"/>
      <c r="K203" s="88"/>
      <c r="L203" s="89"/>
      <c r="M203" s="84"/>
      <c r="N203" s="88"/>
      <c r="O203" s="89"/>
      <c r="P203" s="84"/>
      <c r="Q203" s="88"/>
      <c r="R203" s="89"/>
      <c r="S203" s="84"/>
      <c r="T203" s="88"/>
      <c r="U203" s="89"/>
      <c r="V203" s="84"/>
      <c r="W203" s="88"/>
      <c r="X203" s="89"/>
      <c r="Y203" s="84"/>
      <c r="Z203" s="88"/>
      <c r="AA203" s="89"/>
      <c r="AB203" s="84"/>
      <c r="AC203" s="88"/>
      <c r="AD203" s="89"/>
      <c r="AE203" s="84"/>
      <c r="AF203" s="88"/>
      <c r="AG203" s="89"/>
      <c r="AH203" s="84"/>
      <c r="AI203" s="88"/>
      <c r="AJ203" s="89"/>
      <c r="AK203" s="84"/>
      <c r="AL203" s="88"/>
      <c r="AM203" s="89"/>
      <c r="AN203" s="84"/>
      <c r="AO203" s="87"/>
      <c r="AP203" s="89"/>
      <c r="AQ203" s="84"/>
      <c r="AR203" s="88"/>
      <c r="AS203" s="89"/>
      <c r="AT203" s="84"/>
      <c r="AU203" s="88"/>
      <c r="AV203" s="89"/>
      <c r="AW203" s="84"/>
      <c r="AX203" s="88"/>
      <c r="AY203" s="89"/>
      <c r="AZ203" s="84"/>
      <c r="BA203" s="88"/>
      <c r="BB203" s="89"/>
      <c r="BC203" s="84"/>
      <c r="BD203" s="87"/>
      <c r="BE203" s="89"/>
      <c r="BF203" s="84"/>
      <c r="BG203" s="88"/>
      <c r="BH203" s="89"/>
      <c r="BI203" s="84"/>
      <c r="BJ203" s="88"/>
      <c r="BK203" s="89"/>
      <c r="BL203" s="84"/>
      <c r="BM203" s="88"/>
      <c r="BN203" s="89"/>
      <c r="BO203" s="84"/>
      <c r="BP203" s="88"/>
      <c r="BQ203" s="89"/>
      <c r="BR203" s="84"/>
      <c r="BS203" s="88"/>
      <c r="BT203" s="89"/>
      <c r="BU203" s="84"/>
      <c r="BV203" s="88"/>
      <c r="BW203" s="89"/>
      <c r="BX203" s="84"/>
      <c r="BY203" s="88"/>
      <c r="BZ203" s="89"/>
      <c r="CA203" s="84"/>
      <c r="CB203" s="88"/>
      <c r="CC203" s="89"/>
      <c r="CD203" s="84"/>
      <c r="CE203" s="88"/>
      <c r="CF203" s="89"/>
      <c r="CG203" s="84"/>
      <c r="CH203" s="88"/>
      <c r="CI203" s="89"/>
      <c r="CJ203" s="84"/>
      <c r="CK203" s="88"/>
      <c r="CL203" s="89"/>
      <c r="CM203" s="84"/>
      <c r="CN203" s="88"/>
      <c r="CO203" s="89"/>
      <c r="CP203" s="84"/>
      <c r="CQ203" s="88"/>
      <c r="CR203" s="89"/>
      <c r="CS203" s="84"/>
    </row>
    <row r="204" spans="1:97" ht="12" customHeight="1" x14ac:dyDescent="0.2">
      <c r="A204" s="80"/>
      <c r="B204" s="87"/>
      <c r="C204" s="89"/>
      <c r="D204" s="84"/>
      <c r="E204" s="87"/>
      <c r="F204" s="89"/>
      <c r="G204" s="84"/>
      <c r="H204" s="88"/>
      <c r="I204" s="89"/>
      <c r="J204" s="84"/>
      <c r="K204" s="88"/>
      <c r="L204" s="89"/>
      <c r="M204" s="84"/>
      <c r="N204" s="88"/>
      <c r="O204" s="89"/>
      <c r="P204" s="84"/>
      <c r="Q204" s="88"/>
      <c r="R204" s="89"/>
      <c r="S204" s="84"/>
      <c r="T204" s="88"/>
      <c r="U204" s="89"/>
      <c r="V204" s="84"/>
      <c r="W204" s="88"/>
      <c r="X204" s="89"/>
      <c r="Y204" s="84"/>
      <c r="Z204" s="88"/>
      <c r="AA204" s="89"/>
      <c r="AB204" s="84"/>
      <c r="AC204" s="88"/>
      <c r="AD204" s="89"/>
      <c r="AE204" s="84"/>
      <c r="AF204" s="88"/>
      <c r="AG204" s="89"/>
      <c r="AH204" s="84"/>
      <c r="AI204" s="88"/>
      <c r="AJ204" s="89"/>
      <c r="AK204" s="84"/>
      <c r="AL204" s="88"/>
      <c r="AM204" s="89"/>
      <c r="AN204" s="84"/>
      <c r="AO204" s="87"/>
      <c r="AP204" s="89"/>
      <c r="AQ204" s="84"/>
      <c r="AR204" s="88"/>
      <c r="AS204" s="89"/>
      <c r="AT204" s="84"/>
      <c r="AU204" s="88"/>
      <c r="AV204" s="89"/>
      <c r="AW204" s="84"/>
      <c r="AX204" s="88"/>
      <c r="AY204" s="89"/>
      <c r="AZ204" s="84"/>
      <c r="BA204" s="88"/>
      <c r="BB204" s="89"/>
      <c r="BC204" s="84"/>
      <c r="BD204" s="87"/>
      <c r="BE204" s="89"/>
      <c r="BF204" s="84"/>
      <c r="BG204" s="88"/>
      <c r="BH204" s="89"/>
      <c r="BI204" s="84"/>
      <c r="BJ204" s="88"/>
      <c r="BK204" s="89"/>
      <c r="BL204" s="84"/>
      <c r="BM204" s="88"/>
      <c r="BN204" s="89"/>
      <c r="BO204" s="84"/>
      <c r="BP204" s="88"/>
      <c r="BQ204" s="89"/>
      <c r="BR204" s="84"/>
      <c r="BS204" s="88"/>
      <c r="BT204" s="89"/>
      <c r="BU204" s="84"/>
      <c r="BV204" s="88"/>
      <c r="BW204" s="89"/>
      <c r="BX204" s="84"/>
      <c r="BY204" s="88"/>
      <c r="BZ204" s="89"/>
      <c r="CA204" s="84"/>
      <c r="CB204" s="88"/>
      <c r="CC204" s="89"/>
      <c r="CD204" s="84"/>
      <c r="CE204" s="88"/>
      <c r="CF204" s="89"/>
      <c r="CG204" s="84"/>
      <c r="CH204" s="88"/>
      <c r="CI204" s="89"/>
      <c r="CJ204" s="84"/>
      <c r="CK204" s="88"/>
      <c r="CL204" s="89"/>
      <c r="CM204" s="84"/>
      <c r="CN204" s="88"/>
      <c r="CO204" s="89"/>
      <c r="CP204" s="84"/>
      <c r="CQ204" s="88"/>
      <c r="CR204" s="89"/>
      <c r="CS204" s="84"/>
    </row>
    <row r="205" spans="1:97" ht="12" customHeight="1" x14ac:dyDescent="0.2">
      <c r="A205" s="80"/>
      <c r="B205" s="87"/>
      <c r="C205" s="89"/>
      <c r="D205" s="84"/>
      <c r="E205" s="87"/>
      <c r="F205" s="89"/>
      <c r="G205" s="84"/>
      <c r="H205" s="88"/>
      <c r="I205" s="89"/>
      <c r="J205" s="84"/>
      <c r="K205" s="88"/>
      <c r="L205" s="89"/>
      <c r="M205" s="84"/>
      <c r="N205" s="88"/>
      <c r="O205" s="89"/>
      <c r="P205" s="84"/>
      <c r="Q205" s="88"/>
      <c r="R205" s="89"/>
      <c r="S205" s="84"/>
      <c r="T205" s="88"/>
      <c r="U205" s="89"/>
      <c r="V205" s="84"/>
      <c r="W205" s="88"/>
      <c r="X205" s="89"/>
      <c r="Y205" s="84"/>
      <c r="Z205" s="88"/>
      <c r="AA205" s="89"/>
      <c r="AB205" s="84"/>
      <c r="AC205" s="88"/>
      <c r="AD205" s="89"/>
      <c r="AE205" s="84"/>
      <c r="AF205" s="88"/>
      <c r="AG205" s="89"/>
      <c r="AH205" s="84"/>
      <c r="AI205" s="88"/>
      <c r="AJ205" s="89"/>
      <c r="AK205" s="84"/>
      <c r="AL205" s="88"/>
      <c r="AM205" s="89"/>
      <c r="AN205" s="84"/>
      <c r="AO205" s="87"/>
      <c r="AP205" s="89"/>
      <c r="AQ205" s="84"/>
      <c r="AR205" s="88"/>
      <c r="AS205" s="89"/>
      <c r="AT205" s="84"/>
      <c r="AU205" s="88"/>
      <c r="AV205" s="89"/>
      <c r="AW205" s="84"/>
      <c r="AX205" s="88"/>
      <c r="AY205" s="89"/>
      <c r="AZ205" s="84"/>
      <c r="BA205" s="88"/>
      <c r="BB205" s="89"/>
      <c r="BC205" s="84"/>
      <c r="BD205" s="87"/>
      <c r="BE205" s="89"/>
      <c r="BF205" s="84"/>
      <c r="BG205" s="88"/>
      <c r="BH205" s="89"/>
      <c r="BI205" s="84"/>
      <c r="BJ205" s="88"/>
      <c r="BK205" s="89"/>
      <c r="BL205" s="84"/>
      <c r="BM205" s="88"/>
      <c r="BN205" s="89"/>
      <c r="BO205" s="84"/>
      <c r="BP205" s="88"/>
      <c r="BQ205" s="89"/>
      <c r="BR205" s="84"/>
      <c r="BS205" s="88"/>
      <c r="BT205" s="89"/>
      <c r="BU205" s="84"/>
      <c r="BV205" s="88"/>
      <c r="BW205" s="89"/>
      <c r="BX205" s="84"/>
      <c r="BY205" s="88"/>
      <c r="BZ205" s="89"/>
      <c r="CA205" s="84"/>
      <c r="CB205" s="88"/>
      <c r="CC205" s="89"/>
      <c r="CD205" s="84"/>
      <c r="CE205" s="88"/>
      <c r="CF205" s="89"/>
      <c r="CG205" s="84"/>
      <c r="CH205" s="88"/>
      <c r="CI205" s="89"/>
      <c r="CJ205" s="84"/>
      <c r="CK205" s="88"/>
      <c r="CL205" s="89"/>
      <c r="CM205" s="84"/>
      <c r="CN205" s="88"/>
      <c r="CO205" s="89"/>
      <c r="CP205" s="84"/>
      <c r="CQ205" s="88"/>
      <c r="CR205" s="89"/>
      <c r="CS205" s="84"/>
    </row>
    <row r="206" spans="1:97" ht="12" customHeight="1" x14ac:dyDescent="0.2">
      <c r="A206" s="80"/>
      <c r="B206" s="87"/>
      <c r="C206" s="89"/>
      <c r="D206" s="84"/>
      <c r="E206" s="87"/>
      <c r="F206" s="89"/>
      <c r="G206" s="84"/>
      <c r="H206" s="88"/>
      <c r="I206" s="89"/>
      <c r="J206" s="84"/>
      <c r="K206" s="88"/>
      <c r="L206" s="89"/>
      <c r="M206" s="84"/>
      <c r="N206" s="88"/>
      <c r="O206" s="89"/>
      <c r="P206" s="84"/>
      <c r="Q206" s="88"/>
      <c r="R206" s="89"/>
      <c r="S206" s="84"/>
      <c r="T206" s="88"/>
      <c r="U206" s="89"/>
      <c r="V206" s="84"/>
      <c r="W206" s="88"/>
      <c r="X206" s="89"/>
      <c r="Y206" s="84"/>
      <c r="Z206" s="88"/>
      <c r="AA206" s="89"/>
      <c r="AB206" s="84"/>
      <c r="AC206" s="88"/>
      <c r="AD206" s="89"/>
      <c r="AE206" s="84"/>
      <c r="AF206" s="88"/>
      <c r="AG206" s="89"/>
      <c r="AH206" s="84"/>
      <c r="AI206" s="88"/>
      <c r="AJ206" s="89"/>
      <c r="AK206" s="84"/>
      <c r="AL206" s="88"/>
      <c r="AM206" s="89"/>
      <c r="AN206" s="84"/>
      <c r="AO206" s="87"/>
      <c r="AP206" s="89"/>
      <c r="AQ206" s="84"/>
      <c r="AR206" s="88"/>
      <c r="AS206" s="89"/>
      <c r="AT206" s="84"/>
      <c r="AU206" s="88"/>
      <c r="AV206" s="89"/>
      <c r="AW206" s="84"/>
      <c r="AX206" s="88"/>
      <c r="AY206" s="89"/>
      <c r="AZ206" s="84"/>
      <c r="BA206" s="88"/>
      <c r="BB206" s="89"/>
      <c r="BC206" s="84"/>
      <c r="BD206" s="87"/>
      <c r="BE206" s="89"/>
      <c r="BF206" s="84"/>
      <c r="BG206" s="88"/>
      <c r="BH206" s="89"/>
      <c r="BI206" s="84"/>
      <c r="BJ206" s="88"/>
      <c r="BK206" s="89"/>
      <c r="BL206" s="84"/>
      <c r="BM206" s="88"/>
      <c r="BN206" s="89"/>
      <c r="BO206" s="84"/>
      <c r="BP206" s="88"/>
      <c r="BQ206" s="89"/>
      <c r="BR206" s="84"/>
      <c r="BS206" s="88"/>
      <c r="BT206" s="89"/>
      <c r="BU206" s="84"/>
      <c r="BV206" s="88"/>
      <c r="BW206" s="89"/>
      <c r="BX206" s="84"/>
      <c r="BY206" s="88"/>
      <c r="BZ206" s="89"/>
      <c r="CA206" s="84"/>
      <c r="CB206" s="88"/>
      <c r="CC206" s="89"/>
      <c r="CD206" s="84"/>
      <c r="CE206" s="88"/>
      <c r="CF206" s="89"/>
      <c r="CG206" s="84"/>
      <c r="CH206" s="88"/>
      <c r="CI206" s="89"/>
      <c r="CJ206" s="84"/>
      <c r="CK206" s="88"/>
      <c r="CL206" s="89"/>
      <c r="CM206" s="84"/>
      <c r="CN206" s="88"/>
      <c r="CO206" s="89"/>
      <c r="CP206" s="84"/>
      <c r="CQ206" s="88"/>
      <c r="CR206" s="89"/>
      <c r="CS206" s="84"/>
    </row>
    <row r="207" spans="1:97" ht="12" customHeight="1" x14ac:dyDescent="0.2">
      <c r="A207" s="80"/>
      <c r="B207" s="87"/>
      <c r="C207" s="89"/>
      <c r="D207" s="84"/>
      <c r="E207" s="87"/>
      <c r="F207" s="89"/>
      <c r="G207" s="84"/>
      <c r="H207" s="88"/>
      <c r="I207" s="89"/>
      <c r="J207" s="84"/>
      <c r="K207" s="88"/>
      <c r="L207" s="89"/>
      <c r="M207" s="84"/>
      <c r="N207" s="88"/>
      <c r="O207" s="89"/>
      <c r="P207" s="84"/>
      <c r="Q207" s="88"/>
      <c r="R207" s="89"/>
      <c r="S207" s="84"/>
      <c r="T207" s="88"/>
      <c r="U207" s="89"/>
      <c r="V207" s="84"/>
      <c r="W207" s="88"/>
      <c r="X207" s="89"/>
      <c r="Y207" s="84"/>
      <c r="Z207" s="88"/>
      <c r="AA207" s="89"/>
      <c r="AB207" s="84"/>
      <c r="AC207" s="88"/>
      <c r="AD207" s="89"/>
      <c r="AE207" s="84"/>
      <c r="AF207" s="88"/>
      <c r="AG207" s="89"/>
      <c r="AH207" s="84"/>
      <c r="AI207" s="88"/>
      <c r="AJ207" s="89"/>
      <c r="AK207" s="84"/>
      <c r="AL207" s="88"/>
      <c r="AM207" s="89"/>
      <c r="AN207" s="84"/>
      <c r="AO207" s="87"/>
      <c r="AP207" s="89"/>
      <c r="AQ207" s="84"/>
      <c r="AR207" s="88"/>
      <c r="AS207" s="89"/>
      <c r="AT207" s="84"/>
      <c r="AU207" s="88"/>
      <c r="AV207" s="89"/>
      <c r="AW207" s="84"/>
      <c r="AX207" s="88"/>
      <c r="AY207" s="89"/>
      <c r="AZ207" s="84"/>
      <c r="BA207" s="88"/>
      <c r="BB207" s="89"/>
      <c r="BC207" s="84"/>
      <c r="BD207" s="87"/>
      <c r="BE207" s="89"/>
      <c r="BF207" s="84"/>
      <c r="BG207" s="88"/>
      <c r="BH207" s="89"/>
      <c r="BI207" s="84"/>
      <c r="BJ207" s="88"/>
      <c r="BK207" s="89"/>
      <c r="BL207" s="84"/>
      <c r="BM207" s="88"/>
      <c r="BN207" s="89"/>
      <c r="BO207" s="84"/>
      <c r="BP207" s="88"/>
      <c r="BQ207" s="89"/>
      <c r="BR207" s="84"/>
      <c r="BS207" s="88"/>
      <c r="BT207" s="89"/>
      <c r="BU207" s="84"/>
      <c r="BV207" s="88"/>
      <c r="BW207" s="89"/>
      <c r="BX207" s="84"/>
      <c r="BY207" s="88"/>
      <c r="BZ207" s="89"/>
      <c r="CA207" s="84"/>
      <c r="CB207" s="88"/>
      <c r="CC207" s="89"/>
      <c r="CD207" s="84"/>
      <c r="CE207" s="88"/>
      <c r="CF207" s="89"/>
      <c r="CG207" s="84"/>
      <c r="CH207" s="88"/>
      <c r="CI207" s="89"/>
      <c r="CJ207" s="84"/>
      <c r="CK207" s="88"/>
      <c r="CL207" s="89"/>
      <c r="CM207" s="84"/>
      <c r="CN207" s="88"/>
      <c r="CO207" s="89"/>
      <c r="CP207" s="84"/>
      <c r="CQ207" s="88"/>
      <c r="CR207" s="89"/>
      <c r="CS207" s="84"/>
    </row>
    <row r="208" spans="1:97" ht="12" customHeight="1" x14ac:dyDescent="0.2">
      <c r="A208" s="80"/>
      <c r="B208" s="87"/>
      <c r="C208" s="89"/>
      <c r="D208" s="84"/>
      <c r="E208" s="87"/>
      <c r="F208" s="89"/>
      <c r="G208" s="84"/>
      <c r="H208" s="88"/>
      <c r="I208" s="89"/>
      <c r="J208" s="84"/>
      <c r="K208" s="88"/>
      <c r="L208" s="89"/>
      <c r="M208" s="84"/>
      <c r="N208" s="88"/>
      <c r="O208" s="89"/>
      <c r="P208" s="84"/>
      <c r="Q208" s="88"/>
      <c r="R208" s="89"/>
      <c r="S208" s="84"/>
      <c r="T208" s="88"/>
      <c r="U208" s="89"/>
      <c r="V208" s="84"/>
      <c r="W208" s="88"/>
      <c r="X208" s="89"/>
      <c r="Y208" s="84"/>
      <c r="Z208" s="88"/>
      <c r="AA208" s="89"/>
      <c r="AB208" s="84"/>
      <c r="AC208" s="88"/>
      <c r="AD208" s="89"/>
      <c r="AE208" s="84"/>
      <c r="AF208" s="88"/>
      <c r="AG208" s="89"/>
      <c r="AH208" s="84"/>
      <c r="AI208" s="88"/>
      <c r="AJ208" s="89"/>
      <c r="AK208" s="84"/>
      <c r="AL208" s="88"/>
      <c r="AM208" s="89"/>
      <c r="AN208" s="84"/>
      <c r="AO208" s="87"/>
      <c r="AP208" s="89"/>
      <c r="AQ208" s="84"/>
      <c r="AR208" s="88"/>
      <c r="AS208" s="89"/>
      <c r="AT208" s="84"/>
      <c r="AU208" s="88"/>
      <c r="AV208" s="89"/>
      <c r="AW208" s="84"/>
      <c r="AX208" s="88"/>
      <c r="AY208" s="89"/>
      <c r="AZ208" s="84"/>
      <c r="BA208" s="88"/>
      <c r="BB208" s="89"/>
      <c r="BC208" s="84"/>
      <c r="BD208" s="87"/>
      <c r="BE208" s="89"/>
      <c r="BF208" s="84"/>
      <c r="BG208" s="88"/>
      <c r="BH208" s="89"/>
      <c r="BI208" s="84"/>
      <c r="BJ208" s="88"/>
      <c r="BK208" s="89"/>
      <c r="BL208" s="84"/>
      <c r="BM208" s="88"/>
      <c r="BN208" s="89"/>
      <c r="BO208" s="84"/>
      <c r="BP208" s="88"/>
      <c r="BQ208" s="89"/>
      <c r="BR208" s="84"/>
      <c r="BS208" s="88"/>
      <c r="BT208" s="89"/>
      <c r="BU208" s="84"/>
      <c r="BV208" s="88"/>
      <c r="BW208" s="89"/>
      <c r="BX208" s="84"/>
      <c r="BY208" s="88"/>
      <c r="BZ208" s="89"/>
      <c r="CA208" s="84"/>
      <c r="CB208" s="88"/>
      <c r="CC208" s="89"/>
      <c r="CD208" s="84"/>
      <c r="CE208" s="88"/>
      <c r="CF208" s="89"/>
      <c r="CG208" s="84"/>
      <c r="CH208" s="88"/>
      <c r="CI208" s="89"/>
      <c r="CJ208" s="84"/>
      <c r="CK208" s="88"/>
      <c r="CL208" s="89"/>
      <c r="CM208" s="84"/>
      <c r="CN208" s="88"/>
      <c r="CO208" s="89"/>
      <c r="CP208" s="84"/>
      <c r="CQ208" s="88"/>
      <c r="CR208" s="89"/>
      <c r="CS208" s="84"/>
    </row>
    <row r="209" spans="1:97" ht="12" customHeight="1" x14ac:dyDescent="0.2">
      <c r="A209" s="80"/>
      <c r="B209" s="87"/>
      <c r="C209" s="89"/>
      <c r="D209" s="84"/>
      <c r="E209" s="87"/>
      <c r="F209" s="89"/>
      <c r="G209" s="84"/>
      <c r="H209" s="88"/>
      <c r="I209" s="89"/>
      <c r="J209" s="84"/>
      <c r="K209" s="88"/>
      <c r="L209" s="89"/>
      <c r="M209" s="84"/>
      <c r="N209" s="88"/>
      <c r="O209" s="89"/>
      <c r="P209" s="84"/>
      <c r="Q209" s="88"/>
      <c r="R209" s="89"/>
      <c r="S209" s="84"/>
      <c r="T209" s="88"/>
      <c r="U209" s="89"/>
      <c r="V209" s="84"/>
      <c r="W209" s="88"/>
      <c r="X209" s="89"/>
      <c r="Y209" s="84"/>
      <c r="Z209" s="88"/>
      <c r="AA209" s="89"/>
      <c r="AB209" s="84"/>
      <c r="AC209" s="88"/>
      <c r="AD209" s="89"/>
      <c r="AE209" s="84"/>
      <c r="AF209" s="88"/>
      <c r="AG209" s="89"/>
      <c r="AH209" s="84"/>
      <c r="AI209" s="88"/>
      <c r="AJ209" s="89"/>
      <c r="AK209" s="84"/>
      <c r="AL209" s="88"/>
      <c r="AM209" s="89"/>
      <c r="AN209" s="84"/>
      <c r="AO209" s="87"/>
      <c r="AP209" s="89"/>
      <c r="AQ209" s="84"/>
      <c r="AR209" s="88"/>
      <c r="AS209" s="89"/>
      <c r="AT209" s="84"/>
      <c r="AU209" s="88"/>
      <c r="AV209" s="89"/>
      <c r="AW209" s="84"/>
      <c r="AX209" s="88"/>
      <c r="AY209" s="89"/>
      <c r="AZ209" s="84"/>
      <c r="BA209" s="88"/>
      <c r="BB209" s="89"/>
      <c r="BC209" s="84"/>
      <c r="BD209" s="87"/>
      <c r="BE209" s="89"/>
      <c r="BF209" s="84"/>
      <c r="BG209" s="88"/>
      <c r="BH209" s="89"/>
      <c r="BI209" s="84"/>
      <c r="BJ209" s="88"/>
      <c r="BK209" s="89"/>
      <c r="BL209" s="84"/>
      <c r="BM209" s="88"/>
      <c r="BN209" s="89"/>
      <c r="BO209" s="84"/>
      <c r="BP209" s="88"/>
      <c r="BQ209" s="89"/>
      <c r="BR209" s="84"/>
      <c r="BS209" s="88"/>
      <c r="BT209" s="89"/>
      <c r="BU209" s="84"/>
      <c r="BV209" s="88"/>
      <c r="BW209" s="89"/>
      <c r="BX209" s="84"/>
      <c r="BY209" s="88"/>
      <c r="BZ209" s="89"/>
      <c r="CA209" s="84"/>
      <c r="CB209" s="88"/>
      <c r="CC209" s="89"/>
      <c r="CD209" s="84"/>
      <c r="CE209" s="88"/>
      <c r="CF209" s="89"/>
      <c r="CG209" s="84"/>
      <c r="CH209" s="88"/>
      <c r="CI209" s="89"/>
      <c r="CJ209" s="84"/>
      <c r="CK209" s="88"/>
      <c r="CL209" s="89"/>
      <c r="CM209" s="84"/>
      <c r="CN209" s="88"/>
      <c r="CO209" s="89"/>
      <c r="CP209" s="84"/>
      <c r="CQ209" s="88"/>
      <c r="CR209" s="89"/>
      <c r="CS209" s="84"/>
    </row>
    <row r="210" spans="1:97" ht="12" customHeight="1" x14ac:dyDescent="0.2">
      <c r="A210" s="80"/>
      <c r="B210" s="87"/>
      <c r="C210" s="89"/>
      <c r="D210" s="84"/>
      <c r="E210" s="87"/>
      <c r="F210" s="89"/>
      <c r="G210" s="84"/>
      <c r="H210" s="88"/>
      <c r="I210" s="89"/>
      <c r="J210" s="84"/>
      <c r="K210" s="88"/>
      <c r="L210" s="89"/>
      <c r="M210" s="84"/>
      <c r="N210" s="88"/>
      <c r="O210" s="89"/>
      <c r="P210" s="84"/>
      <c r="Q210" s="88"/>
      <c r="R210" s="89"/>
      <c r="S210" s="84"/>
      <c r="T210" s="88"/>
      <c r="U210" s="89"/>
      <c r="V210" s="84"/>
      <c r="W210" s="88"/>
      <c r="X210" s="89"/>
      <c r="Y210" s="84"/>
      <c r="Z210" s="88"/>
      <c r="AA210" s="89"/>
      <c r="AB210" s="84"/>
      <c r="AC210" s="88"/>
      <c r="AD210" s="89"/>
      <c r="AE210" s="84"/>
      <c r="AF210" s="88"/>
      <c r="AG210" s="89"/>
      <c r="AH210" s="84"/>
      <c r="AI210" s="88"/>
      <c r="AJ210" s="89"/>
      <c r="AK210" s="84"/>
      <c r="AL210" s="88"/>
      <c r="AM210" s="89"/>
      <c r="AN210" s="84"/>
      <c r="AO210" s="87"/>
      <c r="AP210" s="89"/>
      <c r="AQ210" s="84"/>
      <c r="AR210" s="88"/>
      <c r="AS210" s="89"/>
      <c r="AT210" s="84"/>
      <c r="AU210" s="88"/>
      <c r="AV210" s="89"/>
      <c r="AW210" s="84"/>
      <c r="AX210" s="88"/>
      <c r="AY210" s="89"/>
      <c r="AZ210" s="84"/>
      <c r="BA210" s="88"/>
      <c r="BB210" s="89"/>
      <c r="BC210" s="84"/>
      <c r="BD210" s="87"/>
      <c r="BE210" s="89"/>
      <c r="BF210" s="84"/>
      <c r="BG210" s="88"/>
      <c r="BH210" s="89"/>
      <c r="BI210" s="84"/>
      <c r="BJ210" s="88"/>
      <c r="BK210" s="89"/>
      <c r="BL210" s="84"/>
      <c r="BM210" s="88"/>
      <c r="BN210" s="89"/>
      <c r="BO210" s="84"/>
      <c r="BP210" s="88"/>
      <c r="BQ210" s="89"/>
      <c r="BR210" s="84"/>
      <c r="BS210" s="88"/>
      <c r="BT210" s="89"/>
      <c r="BU210" s="84"/>
      <c r="BV210" s="88"/>
      <c r="BW210" s="89"/>
      <c r="BX210" s="84"/>
      <c r="BY210" s="88"/>
      <c r="BZ210" s="89"/>
      <c r="CA210" s="84"/>
      <c r="CB210" s="88"/>
      <c r="CC210" s="89"/>
      <c r="CD210" s="84"/>
      <c r="CE210" s="88"/>
      <c r="CF210" s="89"/>
      <c r="CG210" s="84"/>
      <c r="CH210" s="88"/>
      <c r="CI210" s="89"/>
      <c r="CJ210" s="84"/>
      <c r="CK210" s="88"/>
      <c r="CL210" s="89"/>
      <c r="CM210" s="84"/>
      <c r="CN210" s="88"/>
      <c r="CO210" s="89"/>
      <c r="CP210" s="84"/>
      <c r="CQ210" s="88"/>
      <c r="CR210" s="89"/>
      <c r="CS210" s="84"/>
    </row>
    <row r="211" spans="1:97" ht="12" customHeight="1" x14ac:dyDescent="0.2">
      <c r="A211" s="80"/>
      <c r="B211" s="87"/>
      <c r="C211" s="89"/>
      <c r="D211" s="84"/>
      <c r="E211" s="87"/>
      <c r="F211" s="89"/>
      <c r="G211" s="84"/>
      <c r="H211" s="88"/>
      <c r="I211" s="89"/>
      <c r="J211" s="84"/>
      <c r="K211" s="88"/>
      <c r="L211" s="89"/>
      <c r="M211" s="84"/>
      <c r="N211" s="88"/>
      <c r="O211" s="89"/>
      <c r="P211" s="84"/>
      <c r="Q211" s="88"/>
      <c r="R211" s="89"/>
      <c r="S211" s="84"/>
      <c r="T211" s="88"/>
      <c r="U211" s="89"/>
      <c r="V211" s="84"/>
      <c r="W211" s="88"/>
      <c r="X211" s="89"/>
      <c r="Y211" s="84"/>
      <c r="Z211" s="88"/>
      <c r="AA211" s="89"/>
      <c r="AB211" s="84"/>
      <c r="AC211" s="88"/>
      <c r="AD211" s="89"/>
      <c r="AE211" s="84"/>
      <c r="AF211" s="88"/>
      <c r="AG211" s="89"/>
      <c r="AH211" s="84"/>
      <c r="AI211" s="88"/>
      <c r="AJ211" s="89"/>
      <c r="AK211" s="84"/>
      <c r="AL211" s="88"/>
      <c r="AM211" s="89"/>
      <c r="AN211" s="84"/>
      <c r="AO211" s="87"/>
      <c r="AP211" s="89"/>
      <c r="AQ211" s="84"/>
      <c r="AR211" s="88"/>
      <c r="AS211" s="89"/>
      <c r="AT211" s="84"/>
      <c r="AU211" s="88"/>
      <c r="AV211" s="89"/>
      <c r="AW211" s="84"/>
      <c r="AX211" s="88"/>
      <c r="AY211" s="89"/>
      <c r="AZ211" s="84"/>
      <c r="BA211" s="88"/>
      <c r="BB211" s="89"/>
      <c r="BC211" s="84"/>
      <c r="BD211" s="87"/>
      <c r="BE211" s="89"/>
      <c r="BF211" s="84"/>
      <c r="BG211" s="88"/>
      <c r="BH211" s="89"/>
      <c r="BI211" s="84"/>
      <c r="BJ211" s="88"/>
      <c r="BK211" s="89"/>
      <c r="BL211" s="84"/>
      <c r="BM211" s="88"/>
      <c r="BN211" s="89"/>
      <c r="BO211" s="84"/>
      <c r="BP211" s="88"/>
      <c r="BQ211" s="89"/>
      <c r="BR211" s="84"/>
      <c r="BS211" s="88"/>
      <c r="BT211" s="89"/>
      <c r="BU211" s="84"/>
      <c r="BV211" s="88"/>
      <c r="BW211" s="89"/>
      <c r="BX211" s="84"/>
      <c r="BY211" s="88"/>
      <c r="BZ211" s="89"/>
      <c r="CA211" s="84"/>
      <c r="CB211" s="88"/>
      <c r="CC211" s="89"/>
      <c r="CD211" s="84"/>
      <c r="CE211" s="88"/>
      <c r="CF211" s="89"/>
      <c r="CG211" s="84"/>
      <c r="CH211" s="88"/>
      <c r="CI211" s="89"/>
      <c r="CJ211" s="84"/>
      <c r="CK211" s="88"/>
      <c r="CL211" s="89"/>
      <c r="CM211" s="84"/>
      <c r="CN211" s="88"/>
      <c r="CO211" s="89"/>
      <c r="CP211" s="84"/>
      <c r="CQ211" s="88"/>
      <c r="CR211" s="89"/>
      <c r="CS211" s="84"/>
    </row>
    <row r="212" spans="1:97" ht="12" customHeight="1" x14ac:dyDescent="0.2">
      <c r="A212" s="80"/>
      <c r="B212" s="87"/>
      <c r="C212" s="89"/>
      <c r="D212" s="84"/>
      <c r="E212" s="87"/>
      <c r="F212" s="89"/>
      <c r="G212" s="84"/>
      <c r="H212" s="88"/>
      <c r="I212" s="89"/>
      <c r="J212" s="84"/>
      <c r="K212" s="88"/>
      <c r="L212" s="89"/>
      <c r="M212" s="84"/>
      <c r="N212" s="88"/>
      <c r="O212" s="89"/>
      <c r="P212" s="84"/>
      <c r="Q212" s="88"/>
      <c r="R212" s="89"/>
      <c r="S212" s="84"/>
      <c r="T212" s="88"/>
      <c r="U212" s="89"/>
      <c r="V212" s="84"/>
      <c r="W212" s="88"/>
      <c r="X212" s="89"/>
      <c r="Y212" s="84"/>
      <c r="Z212" s="88"/>
      <c r="AA212" s="89"/>
      <c r="AB212" s="84"/>
      <c r="AC212" s="88"/>
      <c r="AD212" s="89"/>
      <c r="AE212" s="84"/>
      <c r="AF212" s="88"/>
      <c r="AG212" s="89"/>
      <c r="AH212" s="84"/>
      <c r="AI212" s="88"/>
      <c r="AJ212" s="89"/>
      <c r="AK212" s="84"/>
      <c r="AL212" s="88"/>
      <c r="AM212" s="89"/>
      <c r="AN212" s="84"/>
      <c r="AO212" s="87"/>
      <c r="AP212" s="89"/>
      <c r="AQ212" s="84"/>
      <c r="AR212" s="88"/>
      <c r="AS212" s="89"/>
      <c r="AT212" s="84"/>
      <c r="AU212" s="88"/>
      <c r="AV212" s="89"/>
      <c r="AW212" s="84"/>
      <c r="AX212" s="88"/>
      <c r="AY212" s="89"/>
      <c r="AZ212" s="84"/>
      <c r="BA212" s="88"/>
      <c r="BB212" s="89"/>
      <c r="BC212" s="84"/>
      <c r="BD212" s="87"/>
      <c r="BE212" s="89"/>
      <c r="BF212" s="84"/>
      <c r="BG212" s="88"/>
      <c r="BH212" s="89"/>
      <c r="BI212" s="84"/>
      <c r="BJ212" s="88"/>
      <c r="BK212" s="89"/>
      <c r="BL212" s="84"/>
      <c r="BM212" s="88"/>
      <c r="BN212" s="89"/>
      <c r="BO212" s="84"/>
      <c r="BP212" s="88"/>
      <c r="BQ212" s="89"/>
      <c r="BR212" s="84"/>
      <c r="BS212" s="88"/>
      <c r="BT212" s="89"/>
      <c r="BU212" s="84"/>
      <c r="BV212" s="88"/>
      <c r="BW212" s="89"/>
      <c r="BX212" s="84"/>
      <c r="BY212" s="88"/>
      <c r="BZ212" s="89"/>
      <c r="CA212" s="84"/>
      <c r="CB212" s="88"/>
      <c r="CC212" s="89"/>
      <c r="CD212" s="84"/>
      <c r="CE212" s="88"/>
      <c r="CF212" s="89"/>
      <c r="CG212" s="84"/>
      <c r="CH212" s="88"/>
      <c r="CI212" s="89"/>
      <c r="CJ212" s="84"/>
      <c r="CK212" s="88"/>
      <c r="CL212" s="89"/>
      <c r="CM212" s="84"/>
      <c r="CN212" s="88"/>
      <c r="CO212" s="89"/>
      <c r="CP212" s="84"/>
      <c r="CQ212" s="88"/>
      <c r="CR212" s="89"/>
      <c r="CS212" s="84"/>
    </row>
    <row r="213" spans="1:97" ht="12" customHeight="1" x14ac:dyDescent="0.2">
      <c r="A213" s="80"/>
      <c r="B213" s="87"/>
      <c r="C213" s="89"/>
      <c r="D213" s="84"/>
      <c r="E213" s="87"/>
      <c r="F213" s="89"/>
      <c r="G213" s="84"/>
      <c r="H213" s="88"/>
      <c r="I213" s="89"/>
      <c r="J213" s="84"/>
      <c r="K213" s="88"/>
      <c r="L213" s="89"/>
      <c r="M213" s="84"/>
      <c r="N213" s="88"/>
      <c r="O213" s="89"/>
      <c r="P213" s="84"/>
      <c r="Q213" s="88"/>
      <c r="R213" s="89"/>
      <c r="S213" s="84"/>
      <c r="T213" s="88"/>
      <c r="U213" s="89"/>
      <c r="V213" s="84"/>
      <c r="W213" s="88"/>
      <c r="X213" s="89"/>
      <c r="Y213" s="84"/>
      <c r="Z213" s="88"/>
      <c r="AA213" s="89"/>
      <c r="AB213" s="84"/>
      <c r="AC213" s="88"/>
      <c r="AD213" s="89"/>
      <c r="AE213" s="84"/>
      <c r="AF213" s="88"/>
      <c r="AG213" s="89"/>
      <c r="AH213" s="84"/>
      <c r="AI213" s="88"/>
      <c r="AJ213" s="89"/>
      <c r="AK213" s="84"/>
      <c r="AL213" s="88"/>
      <c r="AM213" s="89"/>
      <c r="AN213" s="84"/>
      <c r="AO213" s="87"/>
      <c r="AP213" s="89"/>
      <c r="AQ213" s="84"/>
      <c r="AR213" s="88"/>
      <c r="AS213" s="89"/>
      <c r="AT213" s="84"/>
      <c r="AU213" s="88"/>
      <c r="AV213" s="89"/>
      <c r="AW213" s="84"/>
      <c r="AX213" s="88"/>
      <c r="AY213" s="89"/>
      <c r="AZ213" s="84"/>
      <c r="BA213" s="88"/>
      <c r="BB213" s="89"/>
      <c r="BC213" s="84"/>
      <c r="BD213" s="87"/>
      <c r="BE213" s="89"/>
      <c r="BF213" s="84"/>
      <c r="BG213" s="88"/>
      <c r="BH213" s="89"/>
      <c r="BI213" s="84"/>
      <c r="BJ213" s="88"/>
      <c r="BK213" s="89"/>
      <c r="BL213" s="84"/>
      <c r="BM213" s="88"/>
      <c r="BN213" s="89"/>
      <c r="BO213" s="84"/>
      <c r="BP213" s="88"/>
      <c r="BQ213" s="89"/>
      <c r="BR213" s="84"/>
      <c r="BS213" s="88"/>
      <c r="BT213" s="89"/>
      <c r="BU213" s="84"/>
      <c r="BV213" s="88"/>
      <c r="BW213" s="89"/>
      <c r="BX213" s="84"/>
      <c r="BY213" s="88"/>
      <c r="BZ213" s="89"/>
      <c r="CA213" s="84"/>
      <c r="CB213" s="88"/>
      <c r="CC213" s="89"/>
      <c r="CD213" s="84"/>
      <c r="CE213" s="88"/>
      <c r="CF213" s="89"/>
      <c r="CG213" s="84"/>
      <c r="CH213" s="88"/>
      <c r="CI213" s="89"/>
      <c r="CJ213" s="84"/>
      <c r="CK213" s="88"/>
      <c r="CL213" s="89"/>
      <c r="CM213" s="84"/>
      <c r="CN213" s="88"/>
      <c r="CO213" s="89"/>
      <c r="CP213" s="84"/>
      <c r="CQ213" s="88"/>
      <c r="CR213" s="89"/>
      <c r="CS213" s="84"/>
    </row>
    <row r="214" spans="1:97" ht="12" customHeight="1" x14ac:dyDescent="0.2">
      <c r="A214" s="80"/>
      <c r="B214" s="87"/>
      <c r="C214" s="89"/>
      <c r="D214" s="84"/>
      <c r="E214" s="87"/>
      <c r="F214" s="89"/>
      <c r="G214" s="84"/>
      <c r="H214" s="88"/>
      <c r="I214" s="89"/>
      <c r="J214" s="84"/>
      <c r="K214" s="88"/>
      <c r="L214" s="89"/>
      <c r="M214" s="84"/>
      <c r="N214" s="88"/>
      <c r="O214" s="89"/>
      <c r="P214" s="84"/>
      <c r="Q214" s="88"/>
      <c r="R214" s="89"/>
      <c r="S214" s="84"/>
      <c r="T214" s="88"/>
      <c r="U214" s="89"/>
      <c r="V214" s="84"/>
      <c r="W214" s="88"/>
      <c r="X214" s="89"/>
      <c r="Y214" s="84"/>
      <c r="Z214" s="88"/>
      <c r="AA214" s="89"/>
      <c r="AB214" s="84"/>
      <c r="AC214" s="88"/>
      <c r="AD214" s="89"/>
      <c r="AE214" s="84"/>
      <c r="AF214" s="88"/>
      <c r="AG214" s="89"/>
      <c r="AH214" s="84"/>
      <c r="AI214" s="88"/>
      <c r="AJ214" s="89"/>
      <c r="AK214" s="84"/>
      <c r="AL214" s="88"/>
      <c r="AM214" s="89"/>
      <c r="AN214" s="84"/>
      <c r="AO214" s="87"/>
      <c r="AP214" s="89"/>
      <c r="AQ214" s="84"/>
      <c r="AR214" s="88"/>
      <c r="AS214" s="89"/>
      <c r="AT214" s="84"/>
      <c r="AU214" s="88"/>
      <c r="AV214" s="89"/>
      <c r="AW214" s="84"/>
      <c r="AX214" s="88"/>
      <c r="AY214" s="89"/>
      <c r="AZ214" s="84"/>
      <c r="BA214" s="88"/>
      <c r="BB214" s="89"/>
      <c r="BC214" s="84"/>
      <c r="BD214" s="87"/>
      <c r="BE214" s="89"/>
      <c r="BF214" s="84"/>
      <c r="BG214" s="88"/>
      <c r="BH214" s="89"/>
      <c r="BI214" s="84"/>
      <c r="BJ214" s="88"/>
      <c r="BK214" s="89"/>
      <c r="BL214" s="84"/>
      <c r="BM214" s="88"/>
      <c r="BN214" s="89"/>
      <c r="BO214" s="84"/>
      <c r="BP214" s="88"/>
      <c r="BQ214" s="89"/>
      <c r="BR214" s="84"/>
      <c r="BS214" s="88"/>
      <c r="BT214" s="89"/>
      <c r="BU214" s="84"/>
      <c r="BV214" s="88"/>
      <c r="BW214" s="89"/>
      <c r="BX214" s="84"/>
      <c r="BY214" s="88"/>
      <c r="BZ214" s="89"/>
      <c r="CA214" s="84"/>
      <c r="CB214" s="88"/>
      <c r="CC214" s="89"/>
      <c r="CD214" s="84"/>
      <c r="CE214" s="88"/>
      <c r="CF214" s="89"/>
      <c r="CG214" s="84"/>
      <c r="CH214" s="88"/>
      <c r="CI214" s="89"/>
      <c r="CJ214" s="84"/>
      <c r="CK214" s="88"/>
      <c r="CL214" s="89"/>
      <c r="CM214" s="84"/>
      <c r="CN214" s="88"/>
      <c r="CO214" s="89"/>
      <c r="CP214" s="84"/>
      <c r="CQ214" s="88"/>
      <c r="CR214" s="89"/>
      <c r="CS214" s="84"/>
    </row>
    <row r="215" spans="1:97" ht="12" customHeight="1" x14ac:dyDescent="0.2">
      <c r="A215" s="80"/>
      <c r="B215" s="87"/>
      <c r="C215" s="89"/>
      <c r="D215" s="84"/>
      <c r="E215" s="87"/>
      <c r="F215" s="89"/>
      <c r="G215" s="84"/>
      <c r="H215" s="88"/>
      <c r="I215" s="89"/>
      <c r="J215" s="84"/>
      <c r="K215" s="88"/>
      <c r="L215" s="89"/>
      <c r="M215" s="84"/>
      <c r="N215" s="88"/>
      <c r="O215" s="89"/>
      <c r="P215" s="84"/>
      <c r="Q215" s="88"/>
      <c r="R215" s="89"/>
      <c r="S215" s="84"/>
      <c r="T215" s="88"/>
      <c r="U215" s="89"/>
      <c r="V215" s="84"/>
      <c r="W215" s="88"/>
      <c r="X215" s="89"/>
      <c r="Y215" s="84"/>
      <c r="Z215" s="88"/>
      <c r="AA215" s="89"/>
      <c r="AB215" s="84"/>
      <c r="AC215" s="88"/>
      <c r="AD215" s="89"/>
      <c r="AE215" s="84"/>
      <c r="AF215" s="88"/>
      <c r="AG215" s="89"/>
      <c r="AH215" s="84"/>
      <c r="AI215" s="88"/>
      <c r="AJ215" s="89"/>
      <c r="AK215" s="84"/>
      <c r="AL215" s="88"/>
      <c r="AM215" s="89"/>
      <c r="AN215" s="84"/>
      <c r="AO215" s="87"/>
      <c r="AP215" s="89"/>
      <c r="AQ215" s="84"/>
      <c r="AR215" s="88"/>
      <c r="AS215" s="89"/>
      <c r="AT215" s="84"/>
      <c r="AU215" s="88"/>
      <c r="AV215" s="89"/>
      <c r="AW215" s="84"/>
      <c r="AX215" s="88"/>
      <c r="AY215" s="89"/>
      <c r="AZ215" s="84"/>
      <c r="BA215" s="88"/>
      <c r="BB215" s="89"/>
      <c r="BC215" s="84"/>
      <c r="BD215" s="87"/>
      <c r="BE215" s="89"/>
      <c r="BF215" s="84"/>
      <c r="BG215" s="88"/>
      <c r="BH215" s="89"/>
      <c r="BI215" s="84"/>
      <c r="BJ215" s="88"/>
      <c r="BK215" s="89"/>
      <c r="BL215" s="84"/>
      <c r="BM215" s="88"/>
      <c r="BN215" s="89"/>
      <c r="BO215" s="84"/>
      <c r="BP215" s="88"/>
      <c r="BQ215" s="89"/>
      <c r="BR215" s="84"/>
      <c r="BS215" s="88"/>
      <c r="BT215" s="89"/>
      <c r="BU215" s="84"/>
      <c r="BV215" s="88"/>
      <c r="BW215" s="89"/>
      <c r="BX215" s="84"/>
      <c r="BY215" s="88"/>
      <c r="BZ215" s="89"/>
      <c r="CA215" s="84"/>
      <c r="CB215" s="88"/>
      <c r="CC215" s="89"/>
      <c r="CD215" s="84"/>
      <c r="CE215" s="88"/>
      <c r="CF215" s="89"/>
      <c r="CG215" s="84"/>
      <c r="CH215" s="88"/>
      <c r="CI215" s="89"/>
      <c r="CJ215" s="84"/>
      <c r="CK215" s="88"/>
      <c r="CL215" s="89"/>
      <c r="CM215" s="84"/>
      <c r="CN215" s="88"/>
      <c r="CO215" s="89"/>
      <c r="CP215" s="84"/>
      <c r="CQ215" s="88"/>
      <c r="CR215" s="89"/>
      <c r="CS215" s="84"/>
    </row>
    <row r="216" spans="1:97" ht="12" customHeight="1" x14ac:dyDescent="0.2">
      <c r="A216" s="80"/>
      <c r="B216" s="87"/>
      <c r="C216" s="89"/>
      <c r="D216" s="84"/>
      <c r="E216" s="87"/>
      <c r="F216" s="89"/>
      <c r="G216" s="84"/>
      <c r="H216" s="88"/>
      <c r="I216" s="89"/>
      <c r="J216" s="84"/>
      <c r="K216" s="88"/>
      <c r="L216" s="89"/>
      <c r="M216" s="84"/>
      <c r="N216" s="88"/>
      <c r="O216" s="89"/>
      <c r="P216" s="84"/>
      <c r="Q216" s="88"/>
      <c r="R216" s="89"/>
      <c r="S216" s="84"/>
      <c r="T216" s="88"/>
      <c r="U216" s="89"/>
      <c r="V216" s="84"/>
      <c r="W216" s="88"/>
      <c r="X216" s="89"/>
      <c r="Y216" s="84"/>
      <c r="Z216" s="88"/>
      <c r="AA216" s="89"/>
      <c r="AB216" s="84"/>
      <c r="AC216" s="88"/>
      <c r="AD216" s="89"/>
      <c r="AE216" s="84"/>
      <c r="AF216" s="88"/>
      <c r="AG216" s="89"/>
      <c r="AH216" s="84"/>
      <c r="AI216" s="88"/>
      <c r="AJ216" s="89"/>
      <c r="AK216" s="84"/>
      <c r="AL216" s="88"/>
      <c r="AM216" s="89"/>
      <c r="AN216" s="84"/>
      <c r="AO216" s="87"/>
      <c r="AP216" s="89"/>
      <c r="AQ216" s="84"/>
      <c r="AR216" s="88"/>
      <c r="AS216" s="89"/>
      <c r="AT216" s="84"/>
      <c r="AU216" s="88"/>
      <c r="AV216" s="89"/>
      <c r="AW216" s="84"/>
      <c r="AX216" s="88"/>
      <c r="AY216" s="89"/>
      <c r="AZ216" s="84"/>
      <c r="BA216" s="88"/>
      <c r="BB216" s="89"/>
      <c r="BC216" s="84"/>
      <c r="BD216" s="87"/>
      <c r="BE216" s="89"/>
      <c r="BF216" s="84"/>
      <c r="BG216" s="88"/>
      <c r="BH216" s="89"/>
      <c r="BI216" s="84"/>
      <c r="BJ216" s="88"/>
      <c r="BK216" s="89"/>
      <c r="BL216" s="84"/>
      <c r="BM216" s="88"/>
      <c r="BN216" s="89"/>
      <c r="BO216" s="84"/>
      <c r="BP216" s="88"/>
      <c r="BQ216" s="89"/>
      <c r="BR216" s="84"/>
      <c r="BS216" s="88"/>
      <c r="BT216" s="89"/>
      <c r="BU216" s="84"/>
      <c r="BV216" s="88"/>
      <c r="BW216" s="89"/>
      <c r="BX216" s="84"/>
      <c r="BY216" s="88"/>
      <c r="BZ216" s="89"/>
      <c r="CA216" s="84"/>
      <c r="CB216" s="88"/>
      <c r="CC216" s="89"/>
      <c r="CD216" s="84"/>
      <c r="CE216" s="88"/>
      <c r="CF216" s="89"/>
      <c r="CG216" s="84"/>
      <c r="CH216" s="88"/>
      <c r="CI216" s="89"/>
      <c r="CJ216" s="84"/>
      <c r="CK216" s="88"/>
      <c r="CL216" s="89"/>
      <c r="CM216" s="84"/>
      <c r="CN216" s="88"/>
      <c r="CO216" s="89"/>
      <c r="CP216" s="84"/>
      <c r="CQ216" s="88"/>
      <c r="CR216" s="89"/>
      <c r="CS216" s="84"/>
    </row>
    <row r="217" spans="1:97" ht="12" customHeight="1" x14ac:dyDescent="0.2">
      <c r="A217" s="80"/>
      <c r="B217" s="87"/>
      <c r="C217" s="89"/>
      <c r="D217" s="84"/>
      <c r="E217" s="87"/>
      <c r="F217" s="89"/>
      <c r="G217" s="84"/>
      <c r="H217" s="88"/>
      <c r="I217" s="89"/>
      <c r="J217" s="84"/>
      <c r="K217" s="88"/>
      <c r="L217" s="89"/>
      <c r="M217" s="84"/>
      <c r="N217" s="88"/>
      <c r="O217" s="89"/>
      <c r="P217" s="84"/>
      <c r="Q217" s="88"/>
      <c r="R217" s="89"/>
      <c r="S217" s="84"/>
      <c r="T217" s="88"/>
      <c r="U217" s="89"/>
      <c r="V217" s="84"/>
      <c r="W217" s="88"/>
      <c r="X217" s="89"/>
      <c r="Y217" s="84"/>
      <c r="Z217" s="88"/>
      <c r="AA217" s="89"/>
      <c r="AB217" s="84"/>
      <c r="AC217" s="88"/>
      <c r="AD217" s="89"/>
      <c r="AE217" s="84"/>
      <c r="AF217" s="88"/>
      <c r="AG217" s="89"/>
      <c r="AH217" s="84"/>
      <c r="AI217" s="88"/>
      <c r="AJ217" s="89"/>
      <c r="AK217" s="84"/>
      <c r="AL217" s="88"/>
      <c r="AM217" s="89"/>
      <c r="AN217" s="84"/>
      <c r="AO217" s="87"/>
      <c r="AP217" s="89"/>
      <c r="AQ217" s="84"/>
      <c r="AR217" s="88"/>
      <c r="AS217" s="89"/>
      <c r="AT217" s="84"/>
      <c r="AU217" s="88"/>
      <c r="AV217" s="89"/>
      <c r="AW217" s="84"/>
      <c r="AX217" s="88"/>
      <c r="AY217" s="89"/>
      <c r="AZ217" s="84"/>
      <c r="BA217" s="88"/>
      <c r="BB217" s="89"/>
      <c r="BC217" s="84"/>
      <c r="BD217" s="87"/>
      <c r="BE217" s="89"/>
      <c r="BF217" s="84"/>
      <c r="BG217" s="88"/>
      <c r="BH217" s="89"/>
      <c r="BI217" s="84"/>
      <c r="BJ217" s="88"/>
      <c r="BK217" s="89"/>
      <c r="BL217" s="84"/>
      <c r="BM217" s="88"/>
      <c r="BN217" s="89"/>
      <c r="BO217" s="84"/>
      <c r="BP217" s="88"/>
      <c r="BQ217" s="89"/>
      <c r="BR217" s="84"/>
      <c r="BS217" s="88"/>
      <c r="BT217" s="89"/>
      <c r="BU217" s="84"/>
      <c r="BV217" s="88"/>
      <c r="BW217" s="89"/>
      <c r="BX217" s="84"/>
      <c r="BY217" s="88"/>
      <c r="BZ217" s="89"/>
      <c r="CA217" s="84"/>
      <c r="CB217" s="88"/>
      <c r="CC217" s="89"/>
      <c r="CD217" s="84"/>
      <c r="CE217" s="88"/>
      <c r="CF217" s="89"/>
      <c r="CG217" s="84"/>
      <c r="CH217" s="88"/>
      <c r="CI217" s="89"/>
      <c r="CJ217" s="84"/>
      <c r="CK217" s="88"/>
      <c r="CL217" s="89"/>
      <c r="CM217" s="84"/>
      <c r="CN217" s="88"/>
      <c r="CO217" s="89"/>
      <c r="CP217" s="84"/>
      <c r="CQ217" s="88"/>
      <c r="CR217" s="89"/>
      <c r="CS217" s="84"/>
    </row>
    <row r="218" spans="1:97" ht="12" customHeight="1" x14ac:dyDescent="0.2">
      <c r="A218" s="80"/>
      <c r="B218" s="87"/>
      <c r="C218" s="89"/>
      <c r="D218" s="84"/>
      <c r="E218" s="87"/>
      <c r="F218" s="89"/>
      <c r="G218" s="84"/>
      <c r="H218" s="88"/>
      <c r="I218" s="89"/>
      <c r="J218" s="84"/>
      <c r="K218" s="88"/>
      <c r="L218" s="89"/>
      <c r="M218" s="84"/>
      <c r="N218" s="88"/>
      <c r="O218" s="89"/>
      <c r="P218" s="84"/>
      <c r="Q218" s="88"/>
      <c r="R218" s="89"/>
      <c r="S218" s="84"/>
      <c r="T218" s="88"/>
      <c r="U218" s="89"/>
      <c r="V218" s="84"/>
      <c r="W218" s="88"/>
      <c r="X218" s="89"/>
      <c r="Y218" s="84"/>
      <c r="Z218" s="88"/>
      <c r="AA218" s="89"/>
      <c r="AB218" s="84"/>
      <c r="AC218" s="88"/>
      <c r="AD218" s="89"/>
      <c r="AE218" s="84"/>
      <c r="AF218" s="88"/>
      <c r="AG218" s="89"/>
      <c r="AH218" s="84"/>
      <c r="AI218" s="88"/>
      <c r="AJ218" s="89"/>
      <c r="AK218" s="84"/>
      <c r="AL218" s="88"/>
      <c r="AM218" s="89"/>
      <c r="AN218" s="84"/>
      <c r="AO218" s="87"/>
      <c r="AP218" s="89"/>
      <c r="AQ218" s="84"/>
      <c r="AR218" s="88"/>
      <c r="AS218" s="89"/>
      <c r="AT218" s="84"/>
      <c r="AU218" s="88"/>
      <c r="AV218" s="89"/>
      <c r="AW218" s="84"/>
      <c r="AX218" s="88"/>
      <c r="AY218" s="89"/>
      <c r="AZ218" s="84"/>
      <c r="BA218" s="88"/>
      <c r="BB218" s="89"/>
      <c r="BC218" s="84"/>
      <c r="BD218" s="87"/>
      <c r="BE218" s="89"/>
      <c r="BF218" s="84"/>
      <c r="BG218" s="88"/>
      <c r="BH218" s="89"/>
      <c r="BI218" s="84"/>
      <c r="BJ218" s="88"/>
      <c r="BK218" s="89"/>
      <c r="BL218" s="84"/>
      <c r="BM218" s="88"/>
      <c r="BN218" s="89"/>
      <c r="BO218" s="84"/>
      <c r="BP218" s="88"/>
      <c r="BQ218" s="89"/>
      <c r="BR218" s="84"/>
      <c r="BS218" s="88"/>
      <c r="BT218" s="89"/>
      <c r="BU218" s="84"/>
      <c r="BV218" s="88"/>
      <c r="BW218" s="89"/>
      <c r="BX218" s="84"/>
      <c r="BY218" s="88"/>
      <c r="BZ218" s="89"/>
      <c r="CA218" s="84"/>
      <c r="CB218" s="88"/>
      <c r="CC218" s="89"/>
      <c r="CD218" s="84"/>
      <c r="CE218" s="88"/>
      <c r="CF218" s="89"/>
      <c r="CG218" s="84"/>
      <c r="CH218" s="88"/>
      <c r="CI218" s="89"/>
      <c r="CJ218" s="84"/>
      <c r="CK218" s="88"/>
      <c r="CL218" s="89"/>
      <c r="CM218" s="84"/>
      <c r="CN218" s="88"/>
      <c r="CO218" s="89"/>
      <c r="CP218" s="84"/>
      <c r="CQ218" s="88"/>
      <c r="CR218" s="89"/>
      <c r="CS218" s="84"/>
    </row>
    <row r="219" spans="1:97" ht="12" customHeight="1" x14ac:dyDescent="0.2">
      <c r="A219" s="80"/>
      <c r="B219" s="87"/>
      <c r="C219" s="89"/>
      <c r="D219" s="84"/>
      <c r="E219" s="87"/>
      <c r="F219" s="89"/>
      <c r="G219" s="84"/>
      <c r="H219" s="88"/>
      <c r="I219" s="89"/>
      <c r="J219" s="84"/>
      <c r="K219" s="88"/>
      <c r="L219" s="89"/>
      <c r="M219" s="84"/>
      <c r="N219" s="88"/>
      <c r="O219" s="89"/>
      <c r="P219" s="84"/>
      <c r="Q219" s="88"/>
      <c r="R219" s="89"/>
      <c r="S219" s="84"/>
      <c r="T219" s="88"/>
      <c r="U219" s="89"/>
      <c r="V219" s="84"/>
      <c r="W219" s="88"/>
      <c r="X219" s="89"/>
      <c r="Y219" s="84"/>
      <c r="Z219" s="88"/>
      <c r="AA219" s="89"/>
      <c r="AB219" s="84"/>
      <c r="AC219" s="88"/>
      <c r="AD219" s="89"/>
      <c r="AE219" s="84"/>
      <c r="AF219" s="88"/>
      <c r="AG219" s="89"/>
      <c r="AH219" s="84"/>
      <c r="AI219" s="88"/>
      <c r="AJ219" s="89"/>
      <c r="AK219" s="84"/>
      <c r="AL219" s="88"/>
      <c r="AM219" s="89"/>
      <c r="AN219" s="84"/>
      <c r="AO219" s="87"/>
      <c r="AP219" s="89"/>
      <c r="AQ219" s="84"/>
      <c r="AR219" s="88"/>
      <c r="AS219" s="89"/>
      <c r="AT219" s="84"/>
      <c r="AU219" s="88"/>
      <c r="AV219" s="89"/>
      <c r="AW219" s="84"/>
      <c r="AX219" s="88"/>
      <c r="AY219" s="89"/>
      <c r="AZ219" s="84"/>
      <c r="BA219" s="88"/>
      <c r="BB219" s="89"/>
      <c r="BC219" s="84"/>
      <c r="BD219" s="87"/>
      <c r="BE219" s="89"/>
      <c r="BF219" s="84"/>
      <c r="BG219" s="88"/>
      <c r="BH219" s="89"/>
      <c r="BI219" s="84"/>
      <c r="BJ219" s="88"/>
      <c r="BK219" s="89"/>
      <c r="BL219" s="84"/>
      <c r="BM219" s="88"/>
      <c r="BN219" s="89"/>
      <c r="BO219" s="84"/>
      <c r="BP219" s="88"/>
      <c r="BQ219" s="89"/>
      <c r="BR219" s="84"/>
      <c r="BS219" s="88"/>
      <c r="BT219" s="89"/>
      <c r="BU219" s="84"/>
      <c r="BV219" s="88"/>
      <c r="BW219" s="89"/>
      <c r="BX219" s="84"/>
      <c r="BY219" s="88"/>
      <c r="BZ219" s="89"/>
      <c r="CA219" s="84"/>
      <c r="CB219" s="88"/>
      <c r="CC219" s="89"/>
      <c r="CD219" s="84"/>
      <c r="CE219" s="88"/>
      <c r="CF219" s="89"/>
      <c r="CG219" s="84"/>
      <c r="CH219" s="88"/>
      <c r="CI219" s="89"/>
      <c r="CJ219" s="84"/>
      <c r="CK219" s="88"/>
      <c r="CL219" s="89"/>
      <c r="CM219" s="84"/>
      <c r="CN219" s="88"/>
      <c r="CO219" s="89"/>
      <c r="CP219" s="84"/>
      <c r="CQ219" s="88"/>
      <c r="CR219" s="89"/>
      <c r="CS219" s="84"/>
    </row>
    <row r="220" spans="1:97" ht="12" customHeight="1" x14ac:dyDescent="0.2">
      <c r="A220" s="80"/>
      <c r="B220" s="87"/>
      <c r="C220" s="89"/>
      <c r="D220" s="84"/>
      <c r="E220" s="87"/>
      <c r="F220" s="89"/>
      <c r="G220" s="84"/>
      <c r="H220" s="88"/>
      <c r="I220" s="89"/>
      <c r="J220" s="84"/>
      <c r="K220" s="88"/>
      <c r="L220" s="89"/>
      <c r="M220" s="84"/>
      <c r="N220" s="88"/>
      <c r="O220" s="89"/>
      <c r="P220" s="84"/>
      <c r="Q220" s="88"/>
      <c r="R220" s="89"/>
      <c r="S220" s="84"/>
      <c r="T220" s="88"/>
      <c r="U220" s="89"/>
      <c r="V220" s="84"/>
      <c r="W220" s="88"/>
      <c r="X220" s="89"/>
      <c r="Y220" s="84"/>
      <c r="Z220" s="88"/>
      <c r="AA220" s="89"/>
      <c r="AB220" s="84"/>
      <c r="AC220" s="88"/>
      <c r="AD220" s="89"/>
      <c r="AE220" s="84"/>
      <c r="AF220" s="88"/>
      <c r="AG220" s="89"/>
      <c r="AH220" s="84"/>
      <c r="AI220" s="88"/>
      <c r="AJ220" s="89"/>
      <c r="AK220" s="84"/>
      <c r="AL220" s="88"/>
      <c r="AM220" s="89"/>
      <c r="AN220" s="84"/>
      <c r="AO220" s="87"/>
      <c r="AP220" s="89"/>
      <c r="AQ220" s="84"/>
      <c r="AR220" s="88"/>
      <c r="AS220" s="89"/>
      <c r="AT220" s="84"/>
      <c r="AU220" s="88"/>
      <c r="AV220" s="89"/>
      <c r="AW220" s="84"/>
      <c r="AX220" s="88"/>
      <c r="AY220" s="89"/>
      <c r="AZ220" s="84"/>
      <c r="BA220" s="88"/>
      <c r="BB220" s="89"/>
      <c r="BC220" s="84"/>
      <c r="BD220" s="87"/>
      <c r="BE220" s="89"/>
      <c r="BF220" s="84"/>
      <c r="BG220" s="88"/>
      <c r="BH220" s="89"/>
      <c r="BI220" s="84"/>
      <c r="BJ220" s="88"/>
      <c r="BK220" s="89"/>
      <c r="BL220" s="84"/>
      <c r="BM220" s="88"/>
      <c r="BN220" s="89"/>
      <c r="BO220" s="84"/>
      <c r="BP220" s="88"/>
      <c r="BQ220" s="89"/>
      <c r="BR220" s="84"/>
      <c r="BS220" s="88"/>
      <c r="BT220" s="89"/>
      <c r="BU220" s="84"/>
      <c r="BV220" s="88"/>
      <c r="BW220" s="89"/>
      <c r="BX220" s="84"/>
      <c r="BY220" s="88"/>
      <c r="BZ220" s="89"/>
      <c r="CA220" s="84"/>
      <c r="CB220" s="88"/>
      <c r="CC220" s="89"/>
      <c r="CD220" s="84"/>
      <c r="CE220" s="88"/>
      <c r="CF220" s="89"/>
      <c r="CG220" s="84"/>
      <c r="CH220" s="88"/>
      <c r="CI220" s="89"/>
      <c r="CJ220" s="84"/>
      <c r="CK220" s="88"/>
      <c r="CL220" s="89"/>
      <c r="CM220" s="84"/>
      <c r="CN220" s="88"/>
      <c r="CO220" s="89"/>
      <c r="CP220" s="84"/>
      <c r="CQ220" s="88"/>
      <c r="CR220" s="89"/>
      <c r="CS220" s="84"/>
    </row>
    <row r="221" spans="1:97" ht="12" customHeight="1" x14ac:dyDescent="0.2">
      <c r="A221" s="80"/>
      <c r="B221" s="87"/>
      <c r="C221" s="89"/>
      <c r="D221" s="84"/>
      <c r="E221" s="87"/>
      <c r="F221" s="89"/>
      <c r="G221" s="84"/>
      <c r="H221" s="88"/>
      <c r="I221" s="89"/>
      <c r="J221" s="84"/>
      <c r="K221" s="88"/>
      <c r="L221" s="89"/>
      <c r="M221" s="84"/>
      <c r="N221" s="88"/>
      <c r="O221" s="89"/>
      <c r="P221" s="84"/>
      <c r="Q221" s="88"/>
      <c r="R221" s="89"/>
      <c r="S221" s="84"/>
      <c r="T221" s="88"/>
      <c r="U221" s="89"/>
      <c r="V221" s="84"/>
      <c r="W221" s="88"/>
      <c r="X221" s="89"/>
      <c r="Y221" s="84"/>
      <c r="Z221" s="88"/>
      <c r="AA221" s="89"/>
      <c r="AB221" s="84"/>
      <c r="AC221" s="88"/>
      <c r="AD221" s="89"/>
      <c r="AE221" s="84"/>
      <c r="AF221" s="88"/>
      <c r="AG221" s="89"/>
      <c r="AH221" s="84"/>
      <c r="AI221" s="88"/>
      <c r="AJ221" s="89"/>
      <c r="AK221" s="84"/>
      <c r="AL221" s="88"/>
      <c r="AM221" s="89"/>
      <c r="AN221" s="84"/>
      <c r="AO221" s="87"/>
      <c r="AP221" s="89"/>
      <c r="AQ221" s="84"/>
      <c r="AR221" s="88"/>
      <c r="AS221" s="89"/>
      <c r="AT221" s="84"/>
      <c r="AU221" s="88"/>
      <c r="AV221" s="89"/>
      <c r="AW221" s="84"/>
      <c r="AX221" s="88"/>
      <c r="AY221" s="89"/>
      <c r="AZ221" s="84"/>
      <c r="BA221" s="88"/>
      <c r="BB221" s="89"/>
      <c r="BC221" s="84"/>
      <c r="BD221" s="87"/>
      <c r="BE221" s="89"/>
      <c r="BF221" s="84"/>
      <c r="BG221" s="88"/>
      <c r="BH221" s="89"/>
      <c r="BI221" s="84"/>
      <c r="BJ221" s="88"/>
      <c r="BK221" s="89"/>
      <c r="BL221" s="84"/>
      <c r="BM221" s="88"/>
      <c r="BN221" s="89"/>
      <c r="BO221" s="84"/>
      <c r="BP221" s="88"/>
      <c r="BQ221" s="89"/>
      <c r="BR221" s="84"/>
      <c r="BS221" s="88"/>
      <c r="BT221" s="89"/>
      <c r="BU221" s="84"/>
      <c r="BV221" s="88"/>
      <c r="BW221" s="89"/>
      <c r="BX221" s="84"/>
      <c r="BY221" s="88"/>
      <c r="BZ221" s="89"/>
      <c r="CA221" s="84"/>
      <c r="CB221" s="88"/>
      <c r="CC221" s="89"/>
      <c r="CD221" s="84"/>
      <c r="CE221" s="88"/>
      <c r="CF221" s="89"/>
      <c r="CG221" s="84"/>
      <c r="CH221" s="88"/>
      <c r="CI221" s="89"/>
      <c r="CJ221" s="84"/>
      <c r="CK221" s="88"/>
      <c r="CL221" s="89"/>
      <c r="CM221" s="84"/>
      <c r="CN221" s="88"/>
      <c r="CO221" s="89"/>
      <c r="CP221" s="84"/>
      <c r="CQ221" s="88"/>
      <c r="CR221" s="89"/>
      <c r="CS221" s="84"/>
    </row>
    <row r="222" spans="1:97" ht="12" customHeight="1" x14ac:dyDescent="0.2">
      <c r="A222" s="80"/>
      <c r="B222" s="87"/>
      <c r="C222" s="89"/>
      <c r="D222" s="84"/>
      <c r="E222" s="87"/>
      <c r="F222" s="89"/>
      <c r="G222" s="84"/>
      <c r="H222" s="88"/>
      <c r="I222" s="89"/>
      <c r="J222" s="84"/>
      <c r="K222" s="88"/>
      <c r="L222" s="89"/>
      <c r="M222" s="84"/>
      <c r="N222" s="88"/>
      <c r="O222" s="89"/>
      <c r="P222" s="84"/>
      <c r="Q222" s="88"/>
      <c r="R222" s="89"/>
      <c r="S222" s="84"/>
      <c r="T222" s="88"/>
      <c r="U222" s="89"/>
      <c r="V222" s="84"/>
      <c r="W222" s="88"/>
      <c r="X222" s="89"/>
      <c r="Y222" s="84"/>
      <c r="Z222" s="88"/>
      <c r="AA222" s="89"/>
      <c r="AB222" s="84"/>
      <c r="AC222" s="88"/>
      <c r="AD222" s="89"/>
      <c r="AE222" s="84"/>
      <c r="AF222" s="88"/>
      <c r="AG222" s="89"/>
      <c r="AH222" s="84"/>
      <c r="AI222" s="88"/>
      <c r="AJ222" s="89"/>
      <c r="AK222" s="84"/>
      <c r="AL222" s="88"/>
      <c r="AM222" s="89"/>
      <c r="AN222" s="84"/>
      <c r="AO222" s="87"/>
      <c r="AP222" s="89"/>
      <c r="AQ222" s="84"/>
      <c r="AR222" s="88"/>
      <c r="AS222" s="89"/>
      <c r="AT222" s="84"/>
      <c r="AU222" s="88"/>
      <c r="AV222" s="89"/>
      <c r="AW222" s="84"/>
      <c r="AX222" s="88"/>
      <c r="AY222" s="89"/>
      <c r="AZ222" s="84"/>
      <c r="BA222" s="88"/>
      <c r="BB222" s="89"/>
      <c r="BC222" s="84"/>
      <c r="BD222" s="87"/>
      <c r="BE222" s="89"/>
      <c r="BF222" s="84"/>
      <c r="BG222" s="88"/>
      <c r="BH222" s="89"/>
      <c r="BI222" s="84"/>
      <c r="BJ222" s="88"/>
      <c r="BK222" s="89"/>
      <c r="BL222" s="84"/>
      <c r="BM222" s="88"/>
      <c r="BN222" s="89"/>
      <c r="BO222" s="84"/>
      <c r="BP222" s="88"/>
      <c r="BQ222" s="89"/>
      <c r="BR222" s="84"/>
      <c r="BS222" s="88"/>
      <c r="BT222" s="89"/>
      <c r="BU222" s="84"/>
      <c r="BV222" s="88"/>
      <c r="BW222" s="89"/>
      <c r="BX222" s="84"/>
      <c r="BY222" s="88"/>
      <c r="BZ222" s="89"/>
      <c r="CA222" s="84"/>
      <c r="CB222" s="88"/>
      <c r="CC222" s="89"/>
      <c r="CD222" s="84"/>
      <c r="CE222" s="88"/>
      <c r="CF222" s="89"/>
      <c r="CG222" s="84"/>
      <c r="CH222" s="88"/>
      <c r="CI222" s="89"/>
      <c r="CJ222" s="84"/>
      <c r="CK222" s="88"/>
      <c r="CL222" s="89"/>
      <c r="CM222" s="84"/>
      <c r="CN222" s="88"/>
      <c r="CO222" s="89"/>
      <c r="CP222" s="84"/>
      <c r="CQ222" s="88"/>
      <c r="CR222" s="89"/>
      <c r="CS222" s="84"/>
    </row>
    <row r="223" spans="1:97" ht="12" customHeight="1" x14ac:dyDescent="0.2">
      <c r="A223" s="80"/>
      <c r="B223" s="87"/>
      <c r="C223" s="89"/>
      <c r="D223" s="84"/>
      <c r="E223" s="87"/>
      <c r="F223" s="89"/>
      <c r="G223" s="84"/>
      <c r="H223" s="88"/>
      <c r="I223" s="89"/>
      <c r="J223" s="84"/>
      <c r="K223" s="88"/>
      <c r="L223" s="89"/>
      <c r="M223" s="84"/>
      <c r="N223" s="88"/>
      <c r="O223" s="89"/>
      <c r="P223" s="84"/>
      <c r="Q223" s="88"/>
      <c r="R223" s="89"/>
      <c r="S223" s="84"/>
      <c r="T223" s="88"/>
      <c r="U223" s="89"/>
      <c r="V223" s="84"/>
      <c r="W223" s="88"/>
      <c r="X223" s="89"/>
      <c r="Y223" s="84"/>
      <c r="Z223" s="88"/>
      <c r="AA223" s="89"/>
      <c r="AB223" s="84"/>
      <c r="AC223" s="88"/>
      <c r="AD223" s="89"/>
      <c r="AE223" s="84"/>
      <c r="AF223" s="88"/>
      <c r="AG223" s="89"/>
      <c r="AH223" s="84"/>
      <c r="AI223" s="88"/>
      <c r="AJ223" s="89"/>
      <c r="AK223" s="84"/>
      <c r="AL223" s="88"/>
      <c r="AM223" s="89"/>
      <c r="AN223" s="84"/>
      <c r="AO223" s="87"/>
      <c r="AP223" s="89"/>
      <c r="AQ223" s="84"/>
      <c r="AR223" s="88"/>
      <c r="AS223" s="89"/>
      <c r="AT223" s="84"/>
      <c r="AU223" s="88"/>
      <c r="AV223" s="89"/>
      <c r="AW223" s="84"/>
      <c r="AX223" s="88"/>
      <c r="AY223" s="89"/>
      <c r="AZ223" s="84"/>
      <c r="BA223" s="88"/>
      <c r="BB223" s="89"/>
      <c r="BC223" s="84"/>
      <c r="BD223" s="87"/>
      <c r="BE223" s="89"/>
      <c r="BF223" s="84"/>
      <c r="BG223" s="88"/>
      <c r="BH223" s="89"/>
      <c r="BI223" s="84"/>
      <c r="BJ223" s="88"/>
      <c r="BK223" s="89"/>
      <c r="BL223" s="84"/>
      <c r="BM223" s="88"/>
      <c r="BN223" s="89"/>
      <c r="BO223" s="84"/>
      <c r="BP223" s="88"/>
      <c r="BQ223" s="89"/>
      <c r="BR223" s="84"/>
      <c r="BS223" s="88"/>
      <c r="BT223" s="89"/>
      <c r="BU223" s="84"/>
      <c r="BV223" s="88"/>
      <c r="BW223" s="89"/>
      <c r="BX223" s="84"/>
      <c r="BY223" s="88"/>
      <c r="BZ223" s="89"/>
      <c r="CA223" s="84"/>
      <c r="CB223" s="88"/>
      <c r="CC223" s="89"/>
      <c r="CD223" s="84"/>
      <c r="CE223" s="88"/>
      <c r="CF223" s="89"/>
      <c r="CG223" s="84"/>
      <c r="CH223" s="88"/>
      <c r="CI223" s="89"/>
      <c r="CJ223" s="84"/>
      <c r="CK223" s="88"/>
      <c r="CL223" s="89"/>
      <c r="CM223" s="84"/>
      <c r="CN223" s="88"/>
      <c r="CO223" s="89"/>
      <c r="CP223" s="84"/>
      <c r="CQ223" s="88"/>
      <c r="CR223" s="89"/>
      <c r="CS223" s="84"/>
    </row>
    <row r="224" spans="1:97" ht="12" customHeight="1" x14ac:dyDescent="0.2">
      <c r="A224" s="80"/>
      <c r="B224" s="87"/>
      <c r="C224" s="89"/>
      <c r="D224" s="84"/>
      <c r="E224" s="87"/>
      <c r="F224" s="89"/>
      <c r="G224" s="84"/>
      <c r="H224" s="88"/>
      <c r="I224" s="89"/>
      <c r="J224" s="84"/>
      <c r="K224" s="88"/>
      <c r="L224" s="89"/>
      <c r="M224" s="84"/>
      <c r="N224" s="88"/>
      <c r="O224" s="89"/>
      <c r="P224" s="84"/>
      <c r="Q224" s="88"/>
      <c r="R224" s="89"/>
      <c r="S224" s="84"/>
      <c r="T224" s="88"/>
      <c r="U224" s="89"/>
      <c r="V224" s="84"/>
      <c r="W224" s="88"/>
      <c r="X224" s="89"/>
      <c r="Y224" s="84"/>
      <c r="Z224" s="88"/>
      <c r="AA224" s="89"/>
      <c r="AB224" s="84"/>
      <c r="AC224" s="88"/>
      <c r="AD224" s="89"/>
      <c r="AE224" s="84"/>
      <c r="AF224" s="88"/>
      <c r="AG224" s="89"/>
      <c r="AH224" s="84"/>
      <c r="AI224" s="88"/>
      <c r="AJ224" s="89"/>
      <c r="AK224" s="84"/>
      <c r="AL224" s="88"/>
      <c r="AM224" s="89"/>
      <c r="AN224" s="84"/>
      <c r="AO224" s="87"/>
      <c r="AP224" s="89"/>
      <c r="AQ224" s="84"/>
      <c r="AR224" s="88"/>
      <c r="AS224" s="89"/>
      <c r="AT224" s="84"/>
      <c r="AU224" s="88"/>
      <c r="AV224" s="89"/>
      <c r="AW224" s="84"/>
      <c r="AX224" s="88"/>
      <c r="AY224" s="89"/>
      <c r="AZ224" s="84"/>
      <c r="BA224" s="88"/>
      <c r="BB224" s="89"/>
      <c r="BC224" s="84"/>
      <c r="BD224" s="87"/>
      <c r="BE224" s="89"/>
      <c r="BF224" s="84"/>
      <c r="BG224" s="88"/>
      <c r="BH224" s="89"/>
      <c r="BI224" s="84"/>
      <c r="BJ224" s="88"/>
      <c r="BK224" s="89"/>
      <c r="BL224" s="84"/>
      <c r="BM224" s="88"/>
      <c r="BN224" s="89"/>
      <c r="BO224" s="84"/>
      <c r="BP224" s="88"/>
      <c r="BQ224" s="89"/>
      <c r="BR224" s="84"/>
      <c r="BS224" s="88"/>
      <c r="BT224" s="89"/>
      <c r="BU224" s="84"/>
      <c r="BV224" s="88"/>
      <c r="BW224" s="89"/>
      <c r="BX224" s="84"/>
      <c r="BY224" s="88"/>
      <c r="BZ224" s="89"/>
      <c r="CA224" s="84"/>
      <c r="CB224" s="88"/>
      <c r="CC224" s="89"/>
      <c r="CD224" s="84"/>
      <c r="CE224" s="88"/>
      <c r="CF224" s="89"/>
      <c r="CG224" s="84"/>
      <c r="CH224" s="88"/>
      <c r="CI224" s="89"/>
      <c r="CJ224" s="84"/>
      <c r="CK224" s="88"/>
      <c r="CL224" s="89"/>
      <c r="CM224" s="84"/>
      <c r="CN224" s="88"/>
      <c r="CO224" s="89"/>
      <c r="CP224" s="84"/>
      <c r="CQ224" s="88"/>
      <c r="CR224" s="89"/>
      <c r="CS224" s="84"/>
    </row>
    <row r="225" spans="1:97" ht="12" customHeight="1" x14ac:dyDescent="0.2">
      <c r="A225" s="80"/>
      <c r="B225" s="87"/>
      <c r="C225" s="89"/>
      <c r="D225" s="84"/>
      <c r="E225" s="87"/>
      <c r="F225" s="89"/>
      <c r="G225" s="84"/>
      <c r="H225" s="88"/>
      <c r="I225" s="89"/>
      <c r="J225" s="84"/>
      <c r="K225" s="88"/>
      <c r="L225" s="89"/>
      <c r="M225" s="84"/>
      <c r="N225" s="88"/>
      <c r="O225" s="89"/>
      <c r="P225" s="84"/>
      <c r="Q225" s="88"/>
      <c r="R225" s="89"/>
      <c r="S225" s="84"/>
      <c r="T225" s="88"/>
      <c r="U225" s="89"/>
      <c r="V225" s="84"/>
      <c r="W225" s="88"/>
      <c r="X225" s="89"/>
      <c r="Y225" s="84"/>
      <c r="Z225" s="88"/>
      <c r="AA225" s="89"/>
      <c r="AB225" s="84"/>
      <c r="AC225" s="88"/>
      <c r="AD225" s="89"/>
      <c r="AE225" s="84"/>
      <c r="AF225" s="88"/>
      <c r="AG225" s="89"/>
      <c r="AH225" s="84"/>
      <c r="AI225" s="88"/>
      <c r="AJ225" s="89"/>
      <c r="AK225" s="84"/>
      <c r="AL225" s="88"/>
      <c r="AM225" s="89"/>
      <c r="AN225" s="84"/>
      <c r="AO225" s="87"/>
      <c r="AP225" s="89"/>
      <c r="AQ225" s="84"/>
      <c r="AR225" s="88"/>
      <c r="AS225" s="89"/>
      <c r="AT225" s="84"/>
      <c r="AU225" s="88"/>
      <c r="AV225" s="89"/>
      <c r="AW225" s="84"/>
      <c r="AX225" s="88"/>
      <c r="AY225" s="89"/>
      <c r="AZ225" s="84"/>
      <c r="BA225" s="88"/>
      <c r="BB225" s="89"/>
      <c r="BC225" s="84"/>
      <c r="BD225" s="87"/>
      <c r="BE225" s="89"/>
      <c r="BF225" s="84"/>
      <c r="BG225" s="88"/>
      <c r="BH225" s="89"/>
      <c r="BI225" s="84"/>
      <c r="BJ225" s="88"/>
      <c r="BK225" s="89"/>
      <c r="BL225" s="84"/>
      <c r="BM225" s="88"/>
      <c r="BN225" s="89"/>
      <c r="BO225" s="84"/>
      <c r="BP225" s="88"/>
      <c r="BQ225" s="89"/>
      <c r="BR225" s="84"/>
      <c r="BS225" s="88"/>
      <c r="BT225" s="89"/>
      <c r="BU225" s="84"/>
      <c r="BV225" s="88"/>
      <c r="BW225" s="89"/>
      <c r="BX225" s="84"/>
      <c r="BY225" s="88"/>
      <c r="BZ225" s="89"/>
      <c r="CA225" s="84"/>
      <c r="CB225" s="88"/>
      <c r="CC225" s="89"/>
      <c r="CD225" s="84"/>
      <c r="CE225" s="88"/>
      <c r="CF225" s="89"/>
      <c r="CG225" s="84"/>
      <c r="CH225" s="88"/>
      <c r="CI225" s="89"/>
      <c r="CJ225" s="84"/>
      <c r="CK225" s="88"/>
      <c r="CL225" s="89"/>
      <c r="CM225" s="84"/>
      <c r="CN225" s="88"/>
      <c r="CO225" s="89"/>
      <c r="CP225" s="84"/>
      <c r="CQ225" s="88"/>
      <c r="CR225" s="89"/>
      <c r="CS225" s="84"/>
    </row>
    <row r="226" spans="1:97" ht="12" customHeight="1" x14ac:dyDescent="0.2">
      <c r="A226" s="80"/>
      <c r="B226" s="87"/>
      <c r="C226" s="89"/>
      <c r="D226" s="84"/>
      <c r="E226" s="87"/>
      <c r="F226" s="89"/>
      <c r="G226" s="84"/>
      <c r="H226" s="88"/>
      <c r="I226" s="89"/>
      <c r="J226" s="84"/>
      <c r="K226" s="88"/>
      <c r="L226" s="89"/>
      <c r="M226" s="84"/>
      <c r="N226" s="88"/>
      <c r="O226" s="89"/>
      <c r="P226" s="84"/>
      <c r="Q226" s="88"/>
      <c r="R226" s="89"/>
      <c r="S226" s="84"/>
      <c r="T226" s="88"/>
      <c r="U226" s="89"/>
      <c r="V226" s="84"/>
      <c r="W226" s="88"/>
      <c r="X226" s="89"/>
      <c r="Y226" s="84"/>
      <c r="Z226" s="88"/>
      <c r="AA226" s="89"/>
      <c r="AB226" s="84"/>
      <c r="AC226" s="88"/>
      <c r="AD226" s="89"/>
      <c r="AE226" s="84"/>
      <c r="AF226" s="88"/>
      <c r="AG226" s="89"/>
      <c r="AH226" s="84"/>
      <c r="AI226" s="88"/>
      <c r="AJ226" s="89"/>
      <c r="AK226" s="84"/>
      <c r="AL226" s="88"/>
      <c r="AM226" s="89"/>
      <c r="AN226" s="84"/>
      <c r="AO226" s="87"/>
      <c r="AP226" s="89"/>
      <c r="AQ226" s="84"/>
      <c r="AR226" s="88"/>
      <c r="AS226" s="89"/>
      <c r="AT226" s="84"/>
      <c r="AU226" s="88"/>
      <c r="AV226" s="89"/>
      <c r="AW226" s="84"/>
      <c r="AX226" s="88"/>
      <c r="AY226" s="89"/>
      <c r="AZ226" s="84"/>
      <c r="BA226" s="88"/>
      <c r="BB226" s="89"/>
      <c r="BC226" s="84"/>
      <c r="BD226" s="87"/>
      <c r="BE226" s="89"/>
      <c r="BF226" s="84"/>
      <c r="BG226" s="88"/>
      <c r="BH226" s="89"/>
      <c r="BI226" s="84"/>
      <c r="BJ226" s="88"/>
      <c r="BK226" s="89"/>
      <c r="BL226" s="84"/>
      <c r="BM226" s="88"/>
      <c r="BN226" s="89"/>
      <c r="BO226" s="84"/>
      <c r="BP226" s="88"/>
      <c r="BQ226" s="89"/>
      <c r="BR226" s="84"/>
      <c r="BS226" s="88"/>
      <c r="BT226" s="89"/>
      <c r="BU226" s="84"/>
      <c r="BV226" s="88"/>
      <c r="BW226" s="89"/>
      <c r="BX226" s="84"/>
      <c r="BY226" s="88"/>
      <c r="BZ226" s="89"/>
      <c r="CA226" s="84"/>
      <c r="CB226" s="88"/>
      <c r="CC226" s="89"/>
      <c r="CD226" s="84"/>
      <c r="CE226" s="88"/>
      <c r="CF226" s="89"/>
      <c r="CG226" s="84"/>
      <c r="CH226" s="88"/>
      <c r="CI226" s="89"/>
      <c r="CJ226" s="84"/>
      <c r="CK226" s="88"/>
      <c r="CL226" s="89"/>
      <c r="CM226" s="84"/>
      <c r="CN226" s="88"/>
      <c r="CO226" s="89"/>
      <c r="CP226" s="84"/>
      <c r="CQ226" s="88"/>
      <c r="CR226" s="89"/>
      <c r="CS226" s="84"/>
    </row>
    <row r="227" spans="1:97" ht="12" customHeight="1" x14ac:dyDescent="0.2">
      <c r="A227" s="80"/>
      <c r="B227" s="87"/>
      <c r="C227" s="89"/>
      <c r="D227" s="84"/>
      <c r="E227" s="87"/>
      <c r="F227" s="89"/>
      <c r="G227" s="84"/>
      <c r="H227" s="88"/>
      <c r="I227" s="89"/>
      <c r="J227" s="84"/>
      <c r="K227" s="88"/>
      <c r="L227" s="89"/>
      <c r="M227" s="84"/>
      <c r="N227" s="88"/>
      <c r="O227" s="89"/>
      <c r="P227" s="84"/>
      <c r="Q227" s="88"/>
      <c r="R227" s="89"/>
      <c r="S227" s="84"/>
      <c r="T227" s="88"/>
      <c r="U227" s="89"/>
      <c r="V227" s="84"/>
      <c r="W227" s="88"/>
      <c r="X227" s="89"/>
      <c r="Y227" s="84"/>
      <c r="Z227" s="88"/>
      <c r="AA227" s="89"/>
      <c r="AB227" s="84"/>
      <c r="AC227" s="88"/>
      <c r="AD227" s="89"/>
      <c r="AE227" s="84"/>
      <c r="AF227" s="88"/>
      <c r="AG227" s="89"/>
      <c r="AH227" s="84"/>
      <c r="AI227" s="88"/>
      <c r="AJ227" s="89"/>
      <c r="AK227" s="84"/>
      <c r="AL227" s="88"/>
      <c r="AM227" s="89"/>
      <c r="AN227" s="84"/>
      <c r="AO227" s="87"/>
      <c r="AP227" s="89"/>
      <c r="AQ227" s="84"/>
      <c r="AR227" s="88"/>
      <c r="AS227" s="89"/>
      <c r="AT227" s="84"/>
      <c r="AU227" s="88"/>
      <c r="AV227" s="89"/>
      <c r="AW227" s="84"/>
      <c r="AX227" s="88"/>
      <c r="AY227" s="89"/>
      <c r="AZ227" s="84"/>
      <c r="BA227" s="88"/>
      <c r="BB227" s="89"/>
      <c r="BC227" s="84"/>
      <c r="BD227" s="87"/>
      <c r="BE227" s="89"/>
      <c r="BF227" s="84"/>
      <c r="BG227" s="88"/>
      <c r="BH227" s="89"/>
      <c r="BI227" s="84"/>
      <c r="BJ227" s="88"/>
      <c r="BK227" s="89"/>
      <c r="BL227" s="84"/>
      <c r="BM227" s="88"/>
      <c r="BN227" s="89"/>
      <c r="BO227" s="84"/>
      <c r="BP227" s="88"/>
      <c r="BQ227" s="89"/>
      <c r="BR227" s="84"/>
      <c r="BS227" s="88"/>
      <c r="BT227" s="89"/>
      <c r="BU227" s="84"/>
      <c r="BV227" s="88"/>
      <c r="BW227" s="89"/>
      <c r="BX227" s="84"/>
      <c r="BY227" s="88"/>
      <c r="BZ227" s="89"/>
      <c r="CA227" s="84"/>
      <c r="CB227" s="88"/>
      <c r="CC227" s="89"/>
      <c r="CD227" s="84"/>
      <c r="CE227" s="88"/>
      <c r="CF227" s="89"/>
      <c r="CG227" s="84"/>
      <c r="CH227" s="88"/>
      <c r="CI227" s="89"/>
      <c r="CJ227" s="84"/>
      <c r="CK227" s="88"/>
      <c r="CL227" s="89"/>
      <c r="CM227" s="84"/>
      <c r="CN227" s="88"/>
      <c r="CO227" s="89"/>
      <c r="CP227" s="84"/>
      <c r="CQ227" s="88"/>
      <c r="CR227" s="89"/>
      <c r="CS227" s="84"/>
    </row>
    <row r="228" spans="1:97" ht="12" customHeight="1" x14ac:dyDescent="0.2">
      <c r="A228" s="80"/>
      <c r="B228" s="87"/>
      <c r="C228" s="89"/>
      <c r="D228" s="84"/>
      <c r="E228" s="87"/>
      <c r="F228" s="89"/>
      <c r="G228" s="84"/>
      <c r="H228" s="88"/>
      <c r="I228" s="89"/>
      <c r="J228" s="84"/>
      <c r="K228" s="88"/>
      <c r="L228" s="89"/>
      <c r="M228" s="84"/>
      <c r="N228" s="88"/>
      <c r="O228" s="89"/>
      <c r="P228" s="84"/>
      <c r="Q228" s="88"/>
      <c r="R228" s="89"/>
      <c r="S228" s="84"/>
      <c r="T228" s="88"/>
      <c r="U228" s="89"/>
      <c r="V228" s="84"/>
      <c r="W228" s="88"/>
      <c r="X228" s="89"/>
      <c r="Y228" s="84"/>
      <c r="Z228" s="88"/>
      <c r="AA228" s="89"/>
      <c r="AB228" s="84"/>
      <c r="AC228" s="88"/>
      <c r="AD228" s="89"/>
      <c r="AE228" s="84"/>
      <c r="AF228" s="88"/>
      <c r="AG228" s="89"/>
      <c r="AH228" s="84"/>
      <c r="AI228" s="88"/>
      <c r="AJ228" s="89"/>
      <c r="AK228" s="84"/>
      <c r="AL228" s="88"/>
      <c r="AM228" s="89"/>
      <c r="AN228" s="84"/>
      <c r="AO228" s="87"/>
      <c r="AP228" s="89"/>
      <c r="AQ228" s="84"/>
      <c r="AR228" s="88"/>
      <c r="AS228" s="89"/>
      <c r="AT228" s="84"/>
      <c r="AU228" s="88"/>
      <c r="AV228" s="89"/>
      <c r="AW228" s="84"/>
      <c r="AX228" s="88"/>
      <c r="AY228" s="89"/>
      <c r="AZ228" s="84"/>
      <c r="BA228" s="88"/>
      <c r="BB228" s="89"/>
      <c r="BC228" s="84"/>
      <c r="BD228" s="87"/>
      <c r="BE228" s="89"/>
      <c r="BF228" s="84"/>
      <c r="BG228" s="88"/>
      <c r="BH228" s="89"/>
      <c r="BI228" s="84"/>
      <c r="BJ228" s="88"/>
      <c r="BK228" s="89"/>
      <c r="BL228" s="84"/>
      <c r="BM228" s="88"/>
      <c r="BN228" s="89"/>
      <c r="BO228" s="84"/>
      <c r="BP228" s="88"/>
      <c r="BQ228" s="89"/>
      <c r="BR228" s="84"/>
      <c r="BS228" s="88"/>
      <c r="BT228" s="89"/>
      <c r="BU228" s="84"/>
      <c r="BV228" s="88"/>
      <c r="BW228" s="89"/>
      <c r="BX228" s="84"/>
      <c r="BY228" s="88"/>
      <c r="BZ228" s="89"/>
      <c r="CA228" s="84"/>
      <c r="CB228" s="88"/>
      <c r="CC228" s="89"/>
      <c r="CD228" s="84"/>
      <c r="CE228" s="88"/>
      <c r="CF228" s="89"/>
      <c r="CG228" s="84"/>
      <c r="CH228" s="88"/>
      <c r="CI228" s="89"/>
      <c r="CJ228" s="84"/>
      <c r="CK228" s="88"/>
      <c r="CL228" s="89"/>
      <c r="CM228" s="84"/>
      <c r="CN228" s="88"/>
      <c r="CO228" s="89"/>
      <c r="CP228" s="84"/>
      <c r="CQ228" s="88"/>
      <c r="CR228" s="89"/>
      <c r="CS228" s="84"/>
    </row>
    <row r="229" spans="1:97" ht="12" customHeight="1" x14ac:dyDescent="0.2">
      <c r="A229" s="80"/>
      <c r="B229" s="87"/>
      <c r="C229" s="89"/>
      <c r="D229" s="84"/>
      <c r="E229" s="87"/>
      <c r="F229" s="89"/>
      <c r="G229" s="84"/>
      <c r="H229" s="88"/>
      <c r="I229" s="89"/>
      <c r="J229" s="84"/>
      <c r="K229" s="88"/>
      <c r="L229" s="89"/>
      <c r="M229" s="84"/>
      <c r="N229" s="88"/>
      <c r="O229" s="89"/>
      <c r="P229" s="84"/>
      <c r="Q229" s="88"/>
      <c r="R229" s="89"/>
      <c r="S229" s="84"/>
      <c r="T229" s="88"/>
      <c r="U229" s="89"/>
      <c r="V229" s="84"/>
      <c r="W229" s="88"/>
      <c r="X229" s="89"/>
      <c r="Y229" s="84"/>
      <c r="Z229" s="88"/>
      <c r="AA229" s="89"/>
      <c r="AB229" s="84"/>
      <c r="AC229" s="88"/>
      <c r="AD229" s="89"/>
      <c r="AE229" s="84"/>
      <c r="AF229" s="88"/>
      <c r="AG229" s="89"/>
      <c r="AH229" s="84"/>
      <c r="AI229" s="88"/>
      <c r="AJ229" s="89"/>
      <c r="AK229" s="84"/>
      <c r="AL229" s="88"/>
      <c r="AM229" s="89"/>
      <c r="AN229" s="84"/>
      <c r="AO229" s="87"/>
      <c r="AP229" s="89"/>
      <c r="AQ229" s="84"/>
      <c r="AR229" s="88"/>
      <c r="AS229" s="89"/>
      <c r="AT229" s="84"/>
      <c r="AU229" s="88"/>
      <c r="AV229" s="89"/>
      <c r="AW229" s="84"/>
      <c r="AX229" s="88"/>
      <c r="AY229" s="89"/>
      <c r="AZ229" s="84"/>
      <c r="BA229" s="88"/>
      <c r="BB229" s="89"/>
      <c r="BC229" s="84"/>
      <c r="BD229" s="87"/>
      <c r="BE229" s="89"/>
      <c r="BF229" s="84"/>
      <c r="BG229" s="88"/>
      <c r="BH229" s="89"/>
      <c r="BI229" s="84"/>
      <c r="BJ229" s="88"/>
      <c r="BK229" s="89"/>
      <c r="BL229" s="84"/>
      <c r="BM229" s="88"/>
      <c r="BN229" s="89"/>
      <c r="BO229" s="84"/>
      <c r="BP229" s="88"/>
      <c r="BQ229" s="89"/>
      <c r="BR229" s="84"/>
      <c r="BS229" s="88"/>
      <c r="BT229" s="89"/>
      <c r="BU229" s="84"/>
      <c r="BV229" s="88"/>
      <c r="BW229" s="89"/>
      <c r="BX229" s="84"/>
      <c r="BY229" s="88"/>
      <c r="BZ229" s="89"/>
      <c r="CA229" s="84"/>
      <c r="CB229" s="88"/>
      <c r="CC229" s="89"/>
      <c r="CD229" s="84"/>
      <c r="CE229" s="88"/>
      <c r="CF229" s="89"/>
      <c r="CG229" s="84"/>
      <c r="CH229" s="88"/>
      <c r="CI229" s="89"/>
      <c r="CJ229" s="84"/>
      <c r="CK229" s="88"/>
      <c r="CL229" s="89"/>
      <c r="CM229" s="84"/>
      <c r="CN229" s="88"/>
      <c r="CO229" s="89"/>
      <c r="CP229" s="84"/>
      <c r="CQ229" s="88"/>
      <c r="CR229" s="89"/>
      <c r="CS229" s="84"/>
    </row>
    <row r="230" spans="1:97" ht="12" customHeight="1" thickBot="1" x14ac:dyDescent="0.25">
      <c r="A230" s="98"/>
      <c r="B230" s="90"/>
      <c r="C230" s="91"/>
      <c r="D230" s="84"/>
      <c r="E230" s="90"/>
      <c r="F230" s="91"/>
      <c r="G230" s="84"/>
      <c r="H230" s="92"/>
      <c r="I230" s="91"/>
      <c r="J230" s="84"/>
      <c r="K230" s="92"/>
      <c r="L230" s="91"/>
      <c r="M230" s="84"/>
      <c r="N230" s="92"/>
      <c r="O230" s="91"/>
      <c r="P230" s="84"/>
      <c r="Q230" s="92"/>
      <c r="R230" s="91"/>
      <c r="S230" s="84"/>
      <c r="T230" s="92"/>
      <c r="U230" s="91"/>
      <c r="V230" s="84"/>
      <c r="W230" s="92"/>
      <c r="X230" s="91"/>
      <c r="Y230" s="84"/>
      <c r="Z230" s="92"/>
      <c r="AA230" s="91"/>
      <c r="AB230" s="84"/>
      <c r="AC230" s="92"/>
      <c r="AD230" s="91"/>
      <c r="AE230" s="84"/>
      <c r="AF230" s="92"/>
      <c r="AG230" s="91"/>
      <c r="AH230" s="84"/>
      <c r="AI230" s="92"/>
      <c r="AJ230" s="91"/>
      <c r="AK230" s="84"/>
      <c r="AL230" s="92"/>
      <c r="AM230" s="91"/>
      <c r="AN230" s="84"/>
      <c r="AO230" s="90"/>
      <c r="AP230" s="91"/>
      <c r="AQ230" s="84"/>
      <c r="AR230" s="92"/>
      <c r="AS230" s="91"/>
      <c r="AT230" s="84"/>
      <c r="AU230" s="92"/>
      <c r="AV230" s="91"/>
      <c r="AW230" s="84"/>
      <c r="AX230" s="92"/>
      <c r="AY230" s="91"/>
      <c r="AZ230" s="84"/>
      <c r="BA230" s="92"/>
      <c r="BB230" s="91"/>
      <c r="BC230" s="84"/>
      <c r="BD230" s="90"/>
      <c r="BE230" s="91"/>
      <c r="BF230" s="84"/>
      <c r="BG230" s="92"/>
      <c r="BH230" s="91"/>
      <c r="BI230" s="84"/>
      <c r="BJ230" s="92"/>
      <c r="BK230" s="91"/>
      <c r="BL230" s="84"/>
      <c r="BM230" s="92"/>
      <c r="BN230" s="91"/>
      <c r="BO230" s="84"/>
      <c r="BP230" s="92"/>
      <c r="BQ230" s="91"/>
      <c r="BR230" s="84"/>
      <c r="BS230" s="92"/>
      <c r="BT230" s="91"/>
      <c r="BU230" s="84"/>
      <c r="BV230" s="92"/>
      <c r="BW230" s="91"/>
      <c r="BX230" s="84"/>
      <c r="BY230" s="92"/>
      <c r="BZ230" s="91"/>
      <c r="CA230" s="84"/>
      <c r="CB230" s="92"/>
      <c r="CC230" s="91"/>
      <c r="CD230" s="84"/>
      <c r="CE230" s="92"/>
      <c r="CF230" s="91"/>
      <c r="CG230" s="84"/>
      <c r="CH230" s="92"/>
      <c r="CI230" s="91"/>
      <c r="CJ230" s="84"/>
      <c r="CK230" s="92"/>
      <c r="CL230" s="91"/>
      <c r="CM230" s="84"/>
      <c r="CN230" s="92"/>
      <c r="CO230" s="91"/>
      <c r="CP230" s="84"/>
      <c r="CQ230" s="92"/>
      <c r="CR230" s="91"/>
      <c r="CS230" s="84"/>
    </row>
  </sheetData>
  <mergeCells count="188">
    <mergeCell ref="U33:U37"/>
    <mergeCell ref="V33:V37"/>
    <mergeCell ref="B2:D2"/>
    <mergeCell ref="F2:H2"/>
    <mergeCell ref="I2:K19"/>
    <mergeCell ref="L2:BF2"/>
    <mergeCell ref="B3:D3"/>
    <mergeCell ref="F3:H3"/>
    <mergeCell ref="L3:BF3"/>
    <mergeCell ref="B6:D6"/>
    <mergeCell ref="F6:H6"/>
    <mergeCell ref="L6:BF6"/>
    <mergeCell ref="B7:D7"/>
    <mergeCell ref="F7:H7"/>
    <mergeCell ref="L7:BF7"/>
    <mergeCell ref="B4:D4"/>
    <mergeCell ref="F4:H4"/>
    <mergeCell ref="L4:BF4"/>
    <mergeCell ref="B5:D5"/>
    <mergeCell ref="F5:H5"/>
    <mergeCell ref="L5:BF5"/>
    <mergeCell ref="B10:D10"/>
    <mergeCell ref="F10:H10"/>
    <mergeCell ref="L10:BF10"/>
    <mergeCell ref="B11:D11"/>
    <mergeCell ref="F11:H11"/>
    <mergeCell ref="L11:BF11"/>
    <mergeCell ref="B8:D8"/>
    <mergeCell ref="F8:H8"/>
    <mergeCell ref="L8:BF8"/>
    <mergeCell ref="B9:D9"/>
    <mergeCell ref="F9:H9"/>
    <mergeCell ref="L9:BF9"/>
    <mergeCell ref="B14:D14"/>
    <mergeCell ref="F14:H14"/>
    <mergeCell ref="L14:BF14"/>
    <mergeCell ref="B15:D15"/>
    <mergeCell ref="F15:H15"/>
    <mergeCell ref="L15:BF15"/>
    <mergeCell ref="B12:D12"/>
    <mergeCell ref="F12:H12"/>
    <mergeCell ref="L12:BF12"/>
    <mergeCell ref="B13:D13"/>
    <mergeCell ref="F13:H13"/>
    <mergeCell ref="L13:BF13"/>
    <mergeCell ref="B18:D18"/>
    <mergeCell ref="F18:H18"/>
    <mergeCell ref="L18:BF18"/>
    <mergeCell ref="B19:D19"/>
    <mergeCell ref="F19:H19"/>
    <mergeCell ref="L19:BF19"/>
    <mergeCell ref="B16:D16"/>
    <mergeCell ref="F16:H16"/>
    <mergeCell ref="L16:BF16"/>
    <mergeCell ref="B17:D17"/>
    <mergeCell ref="F17:H17"/>
    <mergeCell ref="L17:BF17"/>
    <mergeCell ref="B22:D22"/>
    <mergeCell ref="F22:H22"/>
    <mergeCell ref="N22:Q22"/>
    <mergeCell ref="B23:D23"/>
    <mergeCell ref="F23:H23"/>
    <mergeCell ref="N23:Q23"/>
    <mergeCell ref="B20:D20"/>
    <mergeCell ref="F20:H20"/>
    <mergeCell ref="I20:K20"/>
    <mergeCell ref="L20:BF20"/>
    <mergeCell ref="B21:D21"/>
    <mergeCell ref="F21:H21"/>
    <mergeCell ref="I21:K21"/>
    <mergeCell ref="B26:D26"/>
    <mergeCell ref="F26:H26"/>
    <mergeCell ref="L26:BF26"/>
    <mergeCell ref="B27:D27"/>
    <mergeCell ref="F27:H27"/>
    <mergeCell ref="L27:BF27"/>
    <mergeCell ref="B24:D24"/>
    <mergeCell ref="F24:H24"/>
    <mergeCell ref="I24:BF24"/>
    <mergeCell ref="B25:D25"/>
    <mergeCell ref="F25:H25"/>
    <mergeCell ref="L25:BF25"/>
    <mergeCell ref="B30:D30"/>
    <mergeCell ref="F30:H30"/>
    <mergeCell ref="L30:BF30"/>
    <mergeCell ref="B31:D31"/>
    <mergeCell ref="F31:H31"/>
    <mergeCell ref="L31:BF31"/>
    <mergeCell ref="B28:D28"/>
    <mergeCell ref="F28:H28"/>
    <mergeCell ref="L28:BF28"/>
    <mergeCell ref="B29:D29"/>
    <mergeCell ref="F29:H29"/>
    <mergeCell ref="L29:BF29"/>
    <mergeCell ref="W32:Y32"/>
    <mergeCell ref="Z32:AA32"/>
    <mergeCell ref="AC32:AE32"/>
    <mergeCell ref="AF32:AH32"/>
    <mergeCell ref="AI32:AK32"/>
    <mergeCell ref="AL32:AN32"/>
    <mergeCell ref="B32:D32"/>
    <mergeCell ref="E32:G32"/>
    <mergeCell ref="H32:J32"/>
    <mergeCell ref="K32:M32"/>
    <mergeCell ref="N32:P32"/>
    <mergeCell ref="Q32:S32"/>
    <mergeCell ref="T32:V32"/>
    <mergeCell ref="BM32:BO32"/>
    <mergeCell ref="BP32:BR32"/>
    <mergeCell ref="BS32:BU32"/>
    <mergeCell ref="BV32:BX32"/>
    <mergeCell ref="AO32:AQ32"/>
    <mergeCell ref="AR32:AT32"/>
    <mergeCell ref="AU32:AV32"/>
    <mergeCell ref="AX32:AZ32"/>
    <mergeCell ref="BA32:BC32"/>
    <mergeCell ref="BD32:BF32"/>
    <mergeCell ref="P33:P37"/>
    <mergeCell ref="R33:R37"/>
    <mergeCell ref="S33:S37"/>
    <mergeCell ref="X33:X37"/>
    <mergeCell ref="Y33:Y37"/>
    <mergeCell ref="AA33:AA37"/>
    <mergeCell ref="CQ32:CS32"/>
    <mergeCell ref="C33:C37"/>
    <mergeCell ref="D33:D37"/>
    <mergeCell ref="F33:F37"/>
    <mergeCell ref="G33:G37"/>
    <mergeCell ref="I33:I37"/>
    <mergeCell ref="J33:J37"/>
    <mergeCell ref="L33:L37"/>
    <mergeCell ref="M33:M37"/>
    <mergeCell ref="O33:O37"/>
    <mergeCell ref="BY32:CA32"/>
    <mergeCell ref="CB32:CD32"/>
    <mergeCell ref="CE32:CG32"/>
    <mergeCell ref="CH32:CJ32"/>
    <mergeCell ref="CK32:CM32"/>
    <mergeCell ref="CN32:CP32"/>
    <mergeCell ref="BG32:BI32"/>
    <mergeCell ref="BJ32:BL32"/>
    <mergeCell ref="AK33:AK37"/>
    <mergeCell ref="AM33:AM37"/>
    <mergeCell ref="AN33:AN37"/>
    <mergeCell ref="AP33:AP37"/>
    <mergeCell ref="AQ33:AQ37"/>
    <mergeCell ref="AS33:AS37"/>
    <mergeCell ref="AB33:AB37"/>
    <mergeCell ref="AD33:AD37"/>
    <mergeCell ref="AE33:AE37"/>
    <mergeCell ref="AG33:AG37"/>
    <mergeCell ref="AH33:AH37"/>
    <mergeCell ref="AJ33:AJ37"/>
    <mergeCell ref="BC33:BC37"/>
    <mergeCell ref="BE33:BE37"/>
    <mergeCell ref="BF33:BF37"/>
    <mergeCell ref="BH33:BH37"/>
    <mergeCell ref="BI33:BI37"/>
    <mergeCell ref="BK33:BK37"/>
    <mergeCell ref="AT33:AT37"/>
    <mergeCell ref="AV33:AV37"/>
    <mergeCell ref="AW33:AW37"/>
    <mergeCell ref="AY33:AY37"/>
    <mergeCell ref="AZ33:AZ37"/>
    <mergeCell ref="BB33:BB37"/>
    <mergeCell ref="BU33:BU37"/>
    <mergeCell ref="BW33:BW37"/>
    <mergeCell ref="BX33:BX37"/>
    <mergeCell ref="BZ33:BZ37"/>
    <mergeCell ref="CA33:CA37"/>
    <mergeCell ref="CC33:CC37"/>
    <mergeCell ref="BL33:BL37"/>
    <mergeCell ref="BN33:BN37"/>
    <mergeCell ref="BO33:BO37"/>
    <mergeCell ref="BQ33:BQ37"/>
    <mergeCell ref="BR33:BR37"/>
    <mergeCell ref="BT33:BT37"/>
    <mergeCell ref="CP33:CP37"/>
    <mergeCell ref="CD33:CD37"/>
    <mergeCell ref="CF33:CF37"/>
    <mergeCell ref="CG33:CG37"/>
    <mergeCell ref="CR33:CR37"/>
    <mergeCell ref="CS33:CS37"/>
    <mergeCell ref="CI33:CI37"/>
    <mergeCell ref="CJ33:CJ37"/>
    <mergeCell ref="CL33:CL37"/>
    <mergeCell ref="CM33:CM37"/>
    <mergeCell ref="CO33:CO37"/>
  </mergeCells>
  <phoneticPr fontId="23" type="noConversion"/>
  <pageMargins left="0.75" right="0.75" top="1" bottom="1" header="0.4921259845" footer="0.4921259845"/>
  <pageSetup scale="30" fitToHeight="0" orientation="landscape" horizontalDpi="200" verticalDpi="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S231"/>
  <sheetViews>
    <sheetView topLeftCell="A123" workbookViewId="0">
      <selection sqref="A1:XFD1048576"/>
    </sheetView>
  </sheetViews>
  <sheetFormatPr defaultColWidth="11.42578125" defaultRowHeight="12" customHeight="1" x14ac:dyDescent="0.2"/>
  <cols>
    <col min="1" max="1" width="28.85546875" style="2" customWidth="1"/>
    <col min="2" max="2" width="12.5703125" style="2" customWidth="1"/>
    <col min="3" max="4" width="4.140625" style="2" customWidth="1"/>
    <col min="5" max="5" width="15.140625" style="2" bestFit="1" customWidth="1"/>
    <col min="6" max="7" width="4.140625" style="2" customWidth="1"/>
    <col min="8" max="8" width="12.5703125" style="2" customWidth="1"/>
    <col min="9" max="10" width="4.140625" style="2" customWidth="1"/>
    <col min="11" max="11" width="12.5703125" style="2" customWidth="1"/>
    <col min="12" max="13" width="4.140625" style="2" customWidth="1"/>
    <col min="14" max="14" width="14" style="2" customWidth="1"/>
    <col min="15" max="16" width="4.140625" style="2" customWidth="1"/>
    <col min="17" max="17" width="12.5703125" style="2" customWidth="1"/>
    <col min="18" max="19" width="4.140625" style="2" customWidth="1"/>
    <col min="20" max="20" width="12.5703125" style="2" customWidth="1"/>
    <col min="21" max="22" width="4.140625" style="2" customWidth="1"/>
    <col min="23" max="23" width="12.5703125" style="2" customWidth="1"/>
    <col min="24" max="25" width="4.140625" style="2" customWidth="1"/>
    <col min="26" max="26" width="12.5703125" style="2" customWidth="1"/>
    <col min="27" max="28" width="4.140625" style="2" customWidth="1"/>
    <col min="29" max="29" width="12.5703125" style="2" customWidth="1"/>
    <col min="30" max="31" width="4.140625" style="2" customWidth="1"/>
    <col min="32" max="32" width="12.5703125" style="2" customWidth="1"/>
    <col min="33" max="34" width="4.140625" style="2" customWidth="1"/>
    <col min="35" max="35" width="12.5703125" style="2" customWidth="1"/>
    <col min="36" max="37" width="4.140625" style="2" customWidth="1"/>
    <col min="38" max="38" width="12.5703125" style="2" customWidth="1"/>
    <col min="39" max="40" width="4.140625" style="2" customWidth="1"/>
    <col min="41" max="41" width="14.42578125" style="2" customWidth="1"/>
    <col min="42" max="43" width="4.140625" style="2" customWidth="1"/>
    <col min="44" max="44" width="11.42578125" style="2"/>
    <col min="45" max="46" width="4.140625" style="2" customWidth="1"/>
    <col min="47" max="47" width="11.42578125" style="2"/>
    <col min="48" max="49" width="4.140625" style="2" customWidth="1"/>
    <col min="50" max="50" width="11.42578125" style="2"/>
    <col min="51" max="52" width="4.140625" style="2" customWidth="1"/>
    <col min="53" max="53" width="11.42578125" style="2"/>
    <col min="54" max="55" width="4.140625" style="2" customWidth="1"/>
    <col min="56" max="56" width="11.42578125" style="2"/>
    <col min="57" max="58" width="4.140625" style="2" customWidth="1"/>
    <col min="59" max="59" width="11.42578125" style="2"/>
    <col min="60" max="61" width="4.140625" style="2" customWidth="1"/>
    <col min="62" max="62" width="11.42578125" style="2"/>
    <col min="63" max="64" width="4.140625" style="2" customWidth="1"/>
    <col min="65" max="65" width="11.42578125" style="2"/>
    <col min="66" max="67" width="4.140625" style="2" customWidth="1"/>
    <col min="68" max="68" width="11.42578125" style="2"/>
    <col min="69" max="70" width="4.140625" style="2" customWidth="1"/>
    <col min="71" max="71" width="11.42578125" style="2"/>
    <col min="72" max="73" width="4.140625" style="2" customWidth="1"/>
    <col min="74" max="74" width="11.42578125" style="2"/>
    <col min="75" max="76" width="4.140625" style="2" customWidth="1"/>
    <col min="77" max="77" width="11.42578125" style="2"/>
    <col min="78" max="79" width="4.140625" style="2" customWidth="1"/>
    <col min="80" max="80" width="11.42578125" style="2"/>
    <col min="81" max="82" width="4.140625" style="2" customWidth="1"/>
    <col min="83" max="83" width="11.42578125" style="2"/>
    <col min="84" max="85" width="4.140625" style="2" customWidth="1"/>
    <col min="86" max="86" width="11.42578125" style="2"/>
    <col min="87" max="88" width="4.140625" style="2" customWidth="1"/>
    <col min="89" max="89" width="11.42578125" style="2"/>
    <col min="90" max="91" width="4.140625" style="2" customWidth="1"/>
    <col min="92" max="92" width="11.42578125" style="2"/>
    <col min="93" max="94" width="4.140625" style="2" customWidth="1"/>
    <col min="95" max="95" width="11.42578125" style="2"/>
    <col min="96" max="97" width="4.140625" style="2" customWidth="1"/>
    <col min="98" max="16384" width="11.42578125" style="2"/>
  </cols>
  <sheetData>
    <row r="1" spans="1:97" s="1" customFormat="1" ht="19.5" customHeight="1" thickBot="1" x14ac:dyDescent="0.25">
      <c r="A1" s="4" t="s">
        <v>59</v>
      </c>
      <c r="B1" s="5"/>
      <c r="C1" s="5"/>
      <c r="D1" s="5"/>
      <c r="E1" s="6"/>
      <c r="F1" s="5"/>
      <c r="G1" s="5"/>
      <c r="H1" s="7"/>
      <c r="I1" s="5"/>
      <c r="J1" s="5"/>
      <c r="K1" s="7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5"/>
      <c r="AA1" s="5"/>
      <c r="AB1" s="5"/>
      <c r="AC1" s="7"/>
      <c r="AD1" s="5"/>
      <c r="AE1" s="5"/>
      <c r="AG1" s="5"/>
      <c r="AH1" s="5"/>
      <c r="AI1" s="7"/>
      <c r="AJ1" s="5"/>
      <c r="AK1" s="5"/>
      <c r="AL1" s="7"/>
      <c r="AM1" s="5"/>
      <c r="AN1" s="5"/>
      <c r="AO1" s="8"/>
      <c r="AP1" s="5"/>
      <c r="AQ1" s="5"/>
      <c r="AS1" s="5"/>
      <c r="AT1" s="5"/>
      <c r="AV1" s="5"/>
      <c r="AW1" s="5"/>
      <c r="AY1" s="5"/>
      <c r="AZ1" s="5"/>
      <c r="BB1" s="5"/>
      <c r="BC1" s="5"/>
      <c r="BE1" s="5"/>
      <c r="BF1" s="5"/>
      <c r="BH1" s="5"/>
      <c r="BI1" s="5"/>
      <c r="BK1" s="5"/>
      <c r="BL1" s="5"/>
      <c r="BN1" s="5"/>
      <c r="BO1" s="5"/>
      <c r="BQ1" s="5"/>
      <c r="BR1" s="5"/>
      <c r="BT1" s="5"/>
      <c r="BU1" s="5"/>
      <c r="BW1" s="5"/>
      <c r="BX1" s="5"/>
      <c r="BZ1" s="5"/>
      <c r="CA1" s="5"/>
      <c r="CC1" s="5"/>
      <c r="CD1" s="5"/>
      <c r="CF1" s="5"/>
      <c r="CG1" s="5"/>
      <c r="CI1" s="5"/>
      <c r="CJ1" s="5"/>
      <c r="CL1" s="5"/>
      <c r="CM1" s="5"/>
      <c r="CO1" s="5"/>
      <c r="CP1" s="5"/>
      <c r="CR1" s="5"/>
      <c r="CS1" s="5"/>
    </row>
    <row r="2" spans="1:97" ht="12" customHeight="1" x14ac:dyDescent="0.2">
      <c r="A2" s="9" t="s">
        <v>25</v>
      </c>
      <c r="B2" s="496" t="s">
        <v>57</v>
      </c>
      <c r="C2" s="497"/>
      <c r="D2" s="498"/>
      <c r="E2" s="10" t="s">
        <v>3</v>
      </c>
      <c r="F2" s="416" t="s">
        <v>60</v>
      </c>
      <c r="G2" s="499"/>
      <c r="H2" s="500"/>
      <c r="I2" s="419" t="s">
        <v>66</v>
      </c>
      <c r="J2" s="420"/>
      <c r="K2" s="420"/>
      <c r="L2" s="501" t="s">
        <v>305</v>
      </c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3"/>
    </row>
    <row r="3" spans="1:97" ht="12" customHeight="1" x14ac:dyDescent="0.2">
      <c r="A3" s="11" t="s">
        <v>7</v>
      </c>
      <c r="B3" s="504" t="s">
        <v>38</v>
      </c>
      <c r="C3" s="505"/>
      <c r="D3" s="506"/>
      <c r="E3" s="42" t="s">
        <v>5</v>
      </c>
      <c r="F3" s="385" t="s">
        <v>209</v>
      </c>
      <c r="G3" s="386"/>
      <c r="H3" s="387"/>
      <c r="I3" s="421"/>
      <c r="J3" s="422"/>
      <c r="K3" s="422"/>
      <c r="L3" s="507" t="s">
        <v>306</v>
      </c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507"/>
      <c r="BB3" s="507"/>
      <c r="BC3" s="507"/>
      <c r="BD3" s="507"/>
      <c r="BE3" s="507"/>
      <c r="BF3" s="508"/>
    </row>
    <row r="4" spans="1:97" ht="12" customHeight="1" x14ac:dyDescent="0.2">
      <c r="A4" s="11" t="s">
        <v>0</v>
      </c>
      <c r="B4" s="321" t="s">
        <v>480</v>
      </c>
      <c r="C4" s="322"/>
      <c r="D4" s="323"/>
      <c r="E4" s="42"/>
      <c r="F4" s="441"/>
      <c r="G4" s="442"/>
      <c r="H4" s="443"/>
      <c r="I4" s="421"/>
      <c r="J4" s="422"/>
      <c r="K4" s="422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  <c r="AG4" s="481"/>
      <c r="AH4" s="481"/>
      <c r="AI4" s="481"/>
      <c r="AJ4" s="481"/>
      <c r="AK4" s="481"/>
      <c r="AL4" s="481"/>
      <c r="AM4" s="481"/>
      <c r="AN4" s="481"/>
      <c r="AO4" s="481"/>
      <c r="AP4" s="481"/>
      <c r="AQ4" s="481"/>
      <c r="AR4" s="481"/>
      <c r="AS4" s="481"/>
      <c r="AT4" s="481"/>
      <c r="AU4" s="481"/>
      <c r="AV4" s="481"/>
      <c r="AW4" s="481"/>
      <c r="AX4" s="481"/>
      <c r="AY4" s="481"/>
      <c r="AZ4" s="481"/>
      <c r="BA4" s="481"/>
      <c r="BB4" s="481"/>
      <c r="BC4" s="481"/>
      <c r="BD4" s="481"/>
      <c r="BE4" s="481"/>
      <c r="BF4" s="483"/>
    </row>
    <row r="5" spans="1:97" ht="12" customHeight="1" thickBot="1" x14ac:dyDescent="0.25">
      <c r="A5" s="11" t="s">
        <v>1</v>
      </c>
      <c r="B5" s="377" t="s">
        <v>2</v>
      </c>
      <c r="C5" s="378"/>
      <c r="D5" s="379"/>
      <c r="E5" s="57" t="s">
        <v>48</v>
      </c>
      <c r="F5" s="444" t="s">
        <v>210</v>
      </c>
      <c r="G5" s="445"/>
      <c r="H5" s="446"/>
      <c r="I5" s="421"/>
      <c r="J5" s="422"/>
      <c r="K5" s="422"/>
      <c r="L5" s="511" t="s">
        <v>309</v>
      </c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  <c r="AU5" s="511"/>
      <c r="AV5" s="511"/>
      <c r="AW5" s="511"/>
      <c r="AX5" s="511"/>
      <c r="AY5" s="511"/>
      <c r="AZ5" s="511"/>
      <c r="BA5" s="511"/>
      <c r="BB5" s="511"/>
      <c r="BC5" s="511"/>
      <c r="BD5" s="511"/>
      <c r="BE5" s="511"/>
      <c r="BF5" s="512"/>
    </row>
    <row r="6" spans="1:97" ht="12" customHeight="1" x14ac:dyDescent="0.2">
      <c r="A6" s="11" t="s">
        <v>4</v>
      </c>
      <c r="B6" s="407" t="s">
        <v>39</v>
      </c>
      <c r="C6" s="492"/>
      <c r="D6" s="493"/>
      <c r="E6" s="40" t="s">
        <v>218</v>
      </c>
      <c r="F6" s="433" t="s">
        <v>311</v>
      </c>
      <c r="G6" s="509"/>
      <c r="H6" s="510"/>
      <c r="I6" s="421"/>
      <c r="J6" s="422"/>
      <c r="K6" s="422"/>
      <c r="L6" s="511" t="s">
        <v>310</v>
      </c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1"/>
      <c r="AG6" s="511"/>
      <c r="AH6" s="511"/>
      <c r="AI6" s="511"/>
      <c r="AJ6" s="511"/>
      <c r="AK6" s="511"/>
      <c r="AL6" s="511"/>
      <c r="AM6" s="511"/>
      <c r="AN6" s="511"/>
      <c r="AO6" s="511"/>
      <c r="AP6" s="511"/>
      <c r="AQ6" s="511"/>
      <c r="AR6" s="511"/>
      <c r="AS6" s="511"/>
      <c r="AT6" s="511"/>
      <c r="AU6" s="511"/>
      <c r="AV6" s="511"/>
      <c r="AW6" s="511"/>
      <c r="AX6" s="511"/>
      <c r="AY6" s="511"/>
      <c r="AZ6" s="511"/>
      <c r="BA6" s="511"/>
      <c r="BB6" s="511"/>
      <c r="BC6" s="511"/>
      <c r="BD6" s="511"/>
      <c r="BE6" s="511"/>
      <c r="BF6" s="512"/>
    </row>
    <row r="7" spans="1:97" ht="12" customHeight="1" x14ac:dyDescent="0.2">
      <c r="A7" s="11" t="s">
        <v>16</v>
      </c>
      <c r="B7" s="407" t="s">
        <v>67</v>
      </c>
      <c r="C7" s="492"/>
      <c r="D7" s="493"/>
      <c r="E7" s="41"/>
      <c r="F7" s="513"/>
      <c r="G7" s="514"/>
      <c r="H7" s="515"/>
      <c r="I7" s="421"/>
      <c r="J7" s="422"/>
      <c r="K7" s="422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81"/>
      <c r="AU7" s="481"/>
      <c r="AV7" s="481"/>
      <c r="AW7" s="481"/>
      <c r="AX7" s="481"/>
      <c r="AY7" s="481"/>
      <c r="AZ7" s="481"/>
      <c r="BA7" s="481"/>
      <c r="BB7" s="481"/>
      <c r="BC7" s="481"/>
      <c r="BD7" s="481"/>
      <c r="BE7" s="481"/>
      <c r="BF7" s="483"/>
    </row>
    <row r="8" spans="1:97" ht="12" customHeight="1" x14ac:dyDescent="0.2">
      <c r="A8" s="13" t="s">
        <v>17</v>
      </c>
      <c r="B8" s="407" t="s">
        <v>61</v>
      </c>
      <c r="C8" s="492"/>
      <c r="D8" s="493"/>
      <c r="E8" s="29"/>
      <c r="F8" s="410"/>
      <c r="G8" s="411"/>
      <c r="H8" s="412"/>
      <c r="I8" s="421"/>
      <c r="J8" s="422"/>
      <c r="K8" s="422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481"/>
      <c r="AN8" s="481"/>
      <c r="AO8" s="481"/>
      <c r="AP8" s="481"/>
      <c r="AQ8" s="481"/>
      <c r="AR8" s="481"/>
      <c r="AS8" s="481"/>
      <c r="AT8" s="481"/>
      <c r="AU8" s="481"/>
      <c r="AV8" s="481"/>
      <c r="AW8" s="481"/>
      <c r="AX8" s="481"/>
      <c r="AY8" s="481"/>
      <c r="AZ8" s="481"/>
      <c r="BA8" s="481"/>
      <c r="BB8" s="481"/>
      <c r="BC8" s="481"/>
      <c r="BD8" s="481"/>
      <c r="BE8" s="481"/>
      <c r="BF8" s="483"/>
    </row>
    <row r="9" spans="1:97" ht="12" customHeight="1" x14ac:dyDescent="0.2">
      <c r="A9" s="13" t="s">
        <v>26</v>
      </c>
      <c r="B9" s="377" t="s">
        <v>68</v>
      </c>
      <c r="C9" s="494"/>
      <c r="D9" s="495"/>
      <c r="E9" s="29"/>
      <c r="F9" s="410"/>
      <c r="G9" s="411"/>
      <c r="H9" s="412"/>
      <c r="I9" s="421"/>
      <c r="J9" s="422"/>
      <c r="K9" s="422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481"/>
      <c r="AL9" s="481"/>
      <c r="AM9" s="481"/>
      <c r="AN9" s="481"/>
      <c r="AO9" s="481"/>
      <c r="AP9" s="481"/>
      <c r="AQ9" s="481"/>
      <c r="AR9" s="481"/>
      <c r="AS9" s="481"/>
      <c r="AT9" s="481"/>
      <c r="AU9" s="481"/>
      <c r="AV9" s="481"/>
      <c r="AW9" s="481"/>
      <c r="AX9" s="481"/>
      <c r="AY9" s="481"/>
      <c r="AZ9" s="481"/>
      <c r="BA9" s="481"/>
      <c r="BB9" s="481"/>
      <c r="BC9" s="481"/>
      <c r="BD9" s="481"/>
      <c r="BE9" s="481"/>
      <c r="BF9" s="483"/>
    </row>
    <row r="10" spans="1:97" ht="12" customHeight="1" thickBot="1" x14ac:dyDescent="0.25">
      <c r="A10" s="26" t="s">
        <v>28</v>
      </c>
      <c r="B10" s="374" t="s">
        <v>39</v>
      </c>
      <c r="C10" s="468"/>
      <c r="D10" s="469"/>
      <c r="E10" s="24"/>
      <c r="F10" s="447"/>
      <c r="G10" s="448"/>
      <c r="H10" s="449"/>
      <c r="I10" s="421"/>
      <c r="J10" s="422"/>
      <c r="K10" s="422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  <c r="AI10" s="481"/>
      <c r="AJ10" s="481"/>
      <c r="AK10" s="481"/>
      <c r="AL10" s="481"/>
      <c r="AM10" s="481"/>
      <c r="AN10" s="481"/>
      <c r="AO10" s="481"/>
      <c r="AP10" s="481"/>
      <c r="AQ10" s="481"/>
      <c r="AR10" s="481"/>
      <c r="AS10" s="481"/>
      <c r="AT10" s="481"/>
      <c r="AU10" s="481"/>
      <c r="AV10" s="481"/>
      <c r="AW10" s="481"/>
      <c r="AX10" s="481"/>
      <c r="AY10" s="481"/>
      <c r="AZ10" s="481"/>
      <c r="BA10" s="481"/>
      <c r="BB10" s="481"/>
      <c r="BC10" s="481"/>
      <c r="BD10" s="481"/>
      <c r="BE10" s="481"/>
      <c r="BF10" s="483"/>
    </row>
    <row r="11" spans="1:97" ht="12" customHeight="1" x14ac:dyDescent="0.2">
      <c r="A11" s="11" t="s">
        <v>27</v>
      </c>
      <c r="B11" s="404" t="s">
        <v>88</v>
      </c>
      <c r="C11" s="489"/>
      <c r="D11" s="490"/>
      <c r="E11" s="43" t="s">
        <v>51</v>
      </c>
      <c r="F11" s="491" t="s">
        <v>29</v>
      </c>
      <c r="G11" s="489"/>
      <c r="H11" s="490"/>
      <c r="I11" s="421"/>
      <c r="J11" s="422"/>
      <c r="K11" s="422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481"/>
      <c r="BC11" s="481"/>
      <c r="BD11" s="481"/>
      <c r="BE11" s="481"/>
      <c r="BF11" s="483"/>
    </row>
    <row r="12" spans="1:97" ht="12" customHeight="1" x14ac:dyDescent="0.2">
      <c r="A12" s="11" t="s">
        <v>18</v>
      </c>
      <c r="B12" s="377" t="s">
        <v>58</v>
      </c>
      <c r="C12" s="378"/>
      <c r="D12" s="379"/>
      <c r="E12" s="11"/>
      <c r="F12" s="477"/>
      <c r="G12" s="478"/>
      <c r="H12" s="479"/>
      <c r="I12" s="421"/>
      <c r="J12" s="422"/>
      <c r="K12" s="422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81"/>
      <c r="AJ12" s="481"/>
      <c r="AK12" s="481"/>
      <c r="AL12" s="481"/>
      <c r="AM12" s="481"/>
      <c r="AN12" s="481"/>
      <c r="AO12" s="481"/>
      <c r="AP12" s="481"/>
      <c r="AQ12" s="481"/>
      <c r="AR12" s="481"/>
      <c r="AS12" s="481"/>
      <c r="AT12" s="481"/>
      <c r="AU12" s="481"/>
      <c r="AV12" s="481"/>
      <c r="AW12" s="481"/>
      <c r="AX12" s="481"/>
      <c r="AY12" s="481"/>
      <c r="AZ12" s="481"/>
      <c r="BA12" s="481"/>
      <c r="BB12" s="481"/>
      <c r="BC12" s="481"/>
      <c r="BD12" s="481"/>
      <c r="BE12" s="481"/>
      <c r="BF12" s="483"/>
    </row>
    <row r="13" spans="1:97" ht="12" customHeight="1" x14ac:dyDescent="0.2">
      <c r="A13" s="11" t="s">
        <v>19</v>
      </c>
      <c r="B13" s="377" t="s">
        <v>42</v>
      </c>
      <c r="C13" s="378"/>
      <c r="D13" s="379"/>
      <c r="E13" s="11"/>
      <c r="F13" s="477"/>
      <c r="G13" s="478"/>
      <c r="H13" s="479"/>
      <c r="I13" s="421"/>
      <c r="J13" s="422"/>
      <c r="K13" s="422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1"/>
      <c r="AL13" s="481"/>
      <c r="AM13" s="481"/>
      <c r="AN13" s="481"/>
      <c r="AO13" s="481"/>
      <c r="AP13" s="481"/>
      <c r="AQ13" s="481"/>
      <c r="AR13" s="481"/>
      <c r="AS13" s="481"/>
      <c r="AT13" s="481"/>
      <c r="AU13" s="481"/>
      <c r="AV13" s="481"/>
      <c r="AW13" s="481"/>
      <c r="AX13" s="481"/>
      <c r="AY13" s="481"/>
      <c r="AZ13" s="481"/>
      <c r="BA13" s="481"/>
      <c r="BB13" s="481"/>
      <c r="BC13" s="481"/>
      <c r="BD13" s="481"/>
      <c r="BE13" s="481"/>
      <c r="BF13" s="483"/>
    </row>
    <row r="14" spans="1:97" ht="12" customHeight="1" x14ac:dyDescent="0.2">
      <c r="A14" s="43" t="s">
        <v>62</v>
      </c>
      <c r="B14" s="377" t="s">
        <v>43</v>
      </c>
      <c r="C14" s="378"/>
      <c r="D14" s="379"/>
      <c r="E14" s="11"/>
      <c r="F14" s="477"/>
      <c r="G14" s="478"/>
      <c r="H14" s="479"/>
      <c r="I14" s="421"/>
      <c r="J14" s="422"/>
      <c r="K14" s="422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  <c r="AI14" s="481"/>
      <c r="AJ14" s="481"/>
      <c r="AK14" s="481"/>
      <c r="AL14" s="481"/>
      <c r="AM14" s="481"/>
      <c r="AN14" s="481"/>
      <c r="AO14" s="481"/>
      <c r="AP14" s="481"/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  <c r="BB14" s="481"/>
      <c r="BC14" s="481"/>
      <c r="BD14" s="481"/>
      <c r="BE14" s="481"/>
      <c r="BF14" s="483"/>
    </row>
    <row r="15" spans="1:97" ht="12" customHeight="1" x14ac:dyDescent="0.2">
      <c r="A15" s="43" t="s">
        <v>63</v>
      </c>
      <c r="B15" s="377" t="s">
        <v>64</v>
      </c>
      <c r="C15" s="378"/>
      <c r="D15" s="379"/>
      <c r="E15" s="11"/>
      <c r="F15" s="477"/>
      <c r="G15" s="478"/>
      <c r="H15" s="479"/>
      <c r="I15" s="421"/>
      <c r="J15" s="422"/>
      <c r="K15" s="422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81"/>
      <c r="AO15" s="481"/>
      <c r="AP15" s="481"/>
      <c r="AQ15" s="481"/>
      <c r="AR15" s="481"/>
      <c r="AS15" s="481"/>
      <c r="AT15" s="481"/>
      <c r="AU15" s="481"/>
      <c r="AV15" s="481"/>
      <c r="AW15" s="481"/>
      <c r="AX15" s="481"/>
      <c r="AY15" s="481"/>
      <c r="AZ15" s="481"/>
      <c r="BA15" s="481"/>
      <c r="BB15" s="481"/>
      <c r="BC15" s="481"/>
      <c r="BD15" s="481"/>
      <c r="BE15" s="481"/>
      <c r="BF15" s="483"/>
    </row>
    <row r="16" spans="1:97" ht="12" customHeight="1" x14ac:dyDescent="0.2">
      <c r="A16" s="11" t="s">
        <v>20</v>
      </c>
      <c r="B16" s="377" t="s">
        <v>134</v>
      </c>
      <c r="C16" s="378"/>
      <c r="D16" s="379"/>
      <c r="E16" s="11"/>
      <c r="F16" s="477"/>
      <c r="G16" s="478"/>
      <c r="H16" s="479"/>
      <c r="I16" s="421"/>
      <c r="J16" s="422"/>
      <c r="K16" s="422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  <c r="AN16" s="481"/>
      <c r="AO16" s="481"/>
      <c r="AP16" s="481"/>
      <c r="AQ16" s="481"/>
      <c r="AR16" s="481"/>
      <c r="AS16" s="481"/>
      <c r="AT16" s="481"/>
      <c r="AU16" s="481"/>
      <c r="AV16" s="481"/>
      <c r="AW16" s="481"/>
      <c r="AX16" s="481"/>
      <c r="AY16" s="481"/>
      <c r="AZ16" s="481"/>
      <c r="BA16" s="481"/>
      <c r="BB16" s="481"/>
      <c r="BC16" s="481"/>
      <c r="BD16" s="481"/>
      <c r="BE16" s="481"/>
      <c r="BF16" s="483"/>
    </row>
    <row r="17" spans="1:97" ht="12" customHeight="1" thickBot="1" x14ac:dyDescent="0.25">
      <c r="A17" s="43" t="s">
        <v>21</v>
      </c>
      <c r="B17" s="377" t="s">
        <v>214</v>
      </c>
      <c r="C17" s="378"/>
      <c r="D17" s="379"/>
      <c r="E17" s="12"/>
      <c r="F17" s="486"/>
      <c r="G17" s="487"/>
      <c r="H17" s="488"/>
      <c r="I17" s="421"/>
      <c r="J17" s="422"/>
      <c r="K17" s="422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1"/>
      <c r="AK17" s="481"/>
      <c r="AL17" s="481"/>
      <c r="AM17" s="481"/>
      <c r="AN17" s="481"/>
      <c r="AO17" s="481"/>
      <c r="AP17" s="481"/>
      <c r="AQ17" s="481"/>
      <c r="AR17" s="481"/>
      <c r="AS17" s="481"/>
      <c r="AT17" s="481"/>
      <c r="AU17" s="481"/>
      <c r="AV17" s="481"/>
      <c r="AW17" s="481"/>
      <c r="AX17" s="481"/>
      <c r="AY17" s="481"/>
      <c r="AZ17" s="481"/>
      <c r="BA17" s="481"/>
      <c r="BB17" s="481"/>
      <c r="BC17" s="481"/>
      <c r="BD17" s="481"/>
      <c r="BE17" s="481"/>
      <c r="BF17" s="483"/>
    </row>
    <row r="18" spans="1:97" ht="12" customHeight="1" x14ac:dyDescent="0.2">
      <c r="A18" s="11" t="s">
        <v>33</v>
      </c>
      <c r="B18" s="377" t="s">
        <v>213</v>
      </c>
      <c r="C18" s="378"/>
      <c r="D18" s="379"/>
      <c r="E18" s="50" t="s">
        <v>53</v>
      </c>
      <c r="F18" s="470"/>
      <c r="G18" s="471"/>
      <c r="H18" s="472"/>
      <c r="I18" s="421"/>
      <c r="J18" s="422"/>
      <c r="K18" s="422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  <c r="AI18" s="481"/>
      <c r="AJ18" s="481"/>
      <c r="AK18" s="481"/>
      <c r="AL18" s="481"/>
      <c r="AM18" s="481"/>
      <c r="AN18" s="481"/>
      <c r="AO18" s="481"/>
      <c r="AP18" s="481"/>
      <c r="AQ18" s="481"/>
      <c r="AR18" s="481"/>
      <c r="AS18" s="481"/>
      <c r="AT18" s="481"/>
      <c r="AU18" s="481"/>
      <c r="AV18" s="481"/>
      <c r="AW18" s="481"/>
      <c r="AX18" s="481"/>
      <c r="AY18" s="481"/>
      <c r="AZ18" s="481"/>
      <c r="BA18" s="481"/>
      <c r="BB18" s="481"/>
      <c r="BC18" s="481"/>
      <c r="BD18" s="481"/>
      <c r="BE18" s="481"/>
      <c r="BF18" s="483"/>
    </row>
    <row r="19" spans="1:97" ht="12" customHeight="1" thickBot="1" x14ac:dyDescent="0.25">
      <c r="A19" s="43" t="s">
        <v>44</v>
      </c>
      <c r="B19" s="465"/>
      <c r="C19" s="466"/>
      <c r="D19" s="467"/>
      <c r="E19" s="14"/>
      <c r="F19" s="477"/>
      <c r="G19" s="478"/>
      <c r="H19" s="479"/>
      <c r="I19" s="423"/>
      <c r="J19" s="424"/>
      <c r="K19" s="424"/>
      <c r="L19" s="484"/>
      <c r="M19" s="484"/>
      <c r="N19" s="484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4"/>
      <c r="AF19" s="484"/>
      <c r="AG19" s="484"/>
      <c r="AH19" s="484"/>
      <c r="AI19" s="484"/>
      <c r="AJ19" s="484"/>
      <c r="AK19" s="484"/>
      <c r="AL19" s="484"/>
      <c r="AM19" s="484"/>
      <c r="AN19" s="484"/>
      <c r="AO19" s="484"/>
      <c r="AP19" s="484"/>
      <c r="AQ19" s="484"/>
      <c r="AR19" s="484"/>
      <c r="AS19" s="484"/>
      <c r="AT19" s="484"/>
      <c r="AU19" s="484"/>
      <c r="AV19" s="484"/>
      <c r="AW19" s="484"/>
      <c r="AX19" s="484"/>
      <c r="AY19" s="484"/>
      <c r="AZ19" s="484"/>
      <c r="BA19" s="484"/>
      <c r="BB19" s="484"/>
      <c r="BC19" s="484"/>
      <c r="BD19" s="484"/>
      <c r="BE19" s="484"/>
      <c r="BF19" s="485"/>
    </row>
    <row r="20" spans="1:97" ht="12" customHeight="1" x14ac:dyDescent="0.2">
      <c r="A20" s="11" t="s">
        <v>22</v>
      </c>
      <c r="B20" s="465"/>
      <c r="C20" s="466"/>
      <c r="D20" s="467"/>
      <c r="E20" s="14"/>
      <c r="F20" s="477"/>
      <c r="G20" s="478"/>
      <c r="H20" s="479"/>
      <c r="I20" s="393" t="s">
        <v>312</v>
      </c>
      <c r="J20" s="394"/>
      <c r="K20" s="394"/>
      <c r="L20" s="480" t="s">
        <v>316</v>
      </c>
      <c r="M20" s="481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1"/>
      <c r="AJ20" s="481"/>
      <c r="AK20" s="481"/>
      <c r="AL20" s="481"/>
      <c r="AM20" s="481"/>
      <c r="AN20" s="481"/>
      <c r="AO20" s="481"/>
      <c r="AP20" s="481"/>
      <c r="AQ20" s="481"/>
      <c r="AR20" s="481"/>
      <c r="AS20" s="481"/>
      <c r="AT20" s="481"/>
      <c r="AU20" s="481"/>
      <c r="AV20" s="481"/>
      <c r="AW20" s="481"/>
      <c r="AX20" s="481"/>
      <c r="AY20" s="481"/>
      <c r="AZ20" s="481"/>
      <c r="BA20" s="481"/>
      <c r="BB20" s="481"/>
      <c r="BC20" s="481"/>
      <c r="BD20" s="481"/>
      <c r="BE20" s="481"/>
      <c r="BF20" s="481"/>
    </row>
    <row r="21" spans="1:97" ht="12" customHeight="1" thickBot="1" x14ac:dyDescent="0.25">
      <c r="A21" s="43" t="s">
        <v>45</v>
      </c>
      <c r="B21" s="465"/>
      <c r="C21" s="466"/>
      <c r="D21" s="467"/>
      <c r="E21" s="14"/>
      <c r="F21" s="477"/>
      <c r="G21" s="478"/>
      <c r="H21" s="479"/>
      <c r="I21" s="396" t="s">
        <v>313</v>
      </c>
      <c r="J21" s="482"/>
      <c r="K21" s="482"/>
      <c r="L21" s="23" t="s">
        <v>314</v>
      </c>
      <c r="M21" s="37"/>
      <c r="N21" s="37"/>
      <c r="O21" s="23"/>
      <c r="P21" s="37"/>
      <c r="Q21" s="37"/>
      <c r="R21" s="23"/>
      <c r="S21" s="37"/>
      <c r="T21" s="37"/>
      <c r="U21" s="23"/>
      <c r="V21" s="37"/>
      <c r="W21" s="37"/>
      <c r="X21" s="23"/>
      <c r="Y21" s="37"/>
      <c r="Z21" s="37"/>
      <c r="AA21" s="23"/>
      <c r="AB21" s="37"/>
      <c r="AC21" s="37"/>
      <c r="AD21" s="21"/>
      <c r="AE21" s="21"/>
      <c r="AF21" s="23"/>
      <c r="AG21" s="37"/>
      <c r="AH21" s="37"/>
      <c r="AI21" s="23"/>
      <c r="AJ21" s="37"/>
      <c r="AK21" s="37"/>
      <c r="AL21" s="23"/>
      <c r="AM21" s="37"/>
      <c r="AN21" s="37"/>
      <c r="AO21" s="23"/>
      <c r="AP21" s="37"/>
      <c r="AQ21" s="37"/>
      <c r="AR21" s="23"/>
      <c r="AS21" s="37"/>
      <c r="AT21" s="37"/>
      <c r="AU21" s="23"/>
      <c r="AV21" s="37"/>
      <c r="AW21" s="37"/>
      <c r="AX21" s="23"/>
      <c r="AY21" s="37"/>
      <c r="AZ21" s="37"/>
      <c r="BA21" s="23"/>
      <c r="BB21" s="37"/>
      <c r="BC21" s="37"/>
      <c r="BD21" s="23"/>
      <c r="BE21" s="37"/>
      <c r="BF21" s="38"/>
    </row>
    <row r="22" spans="1:97" ht="12" customHeight="1" x14ac:dyDescent="0.2">
      <c r="A22" s="11" t="s">
        <v>31</v>
      </c>
      <c r="B22" s="465"/>
      <c r="C22" s="466"/>
      <c r="D22" s="467"/>
      <c r="E22" s="49" t="s">
        <v>55</v>
      </c>
      <c r="F22" s="453"/>
      <c r="G22" s="454"/>
      <c r="H22" s="455"/>
      <c r="I22" s="16"/>
      <c r="J22" s="28"/>
      <c r="K22" s="17"/>
      <c r="L22" s="35"/>
      <c r="M22" s="28"/>
      <c r="N22" s="475"/>
      <c r="O22" s="475"/>
      <c r="P22" s="475"/>
      <c r="Q22" s="475"/>
      <c r="R22" s="31"/>
      <c r="S22" s="31"/>
      <c r="T22" s="25"/>
      <c r="U22" s="31"/>
      <c r="V22" s="31"/>
      <c r="W22" s="25"/>
      <c r="X22" s="31"/>
      <c r="Y22" s="31"/>
      <c r="Z22" s="25"/>
      <c r="AA22" s="31"/>
      <c r="AB22" s="32"/>
      <c r="AC22" s="9" t="s">
        <v>6</v>
      </c>
      <c r="AD22" s="31"/>
      <c r="AE22" s="31"/>
      <c r="AF22" s="47" t="s">
        <v>90</v>
      </c>
      <c r="AG22" s="31"/>
      <c r="AH22" s="31"/>
      <c r="AI22" s="17"/>
      <c r="AJ22" s="31"/>
      <c r="AK22" s="31"/>
      <c r="AL22" s="17"/>
      <c r="AM22" s="31"/>
      <c r="AN22" s="31"/>
      <c r="AO22" s="17"/>
      <c r="AP22" s="31"/>
      <c r="AQ22" s="31"/>
      <c r="AR22" s="17"/>
      <c r="AS22" s="31"/>
      <c r="AT22" s="31"/>
      <c r="AU22" s="17"/>
      <c r="AV22" s="31"/>
      <c r="AW22" s="31"/>
      <c r="AX22" s="17"/>
      <c r="AY22" s="31"/>
      <c r="AZ22" s="31"/>
      <c r="BA22" s="17"/>
      <c r="BB22" s="31"/>
      <c r="BC22" s="31"/>
      <c r="BD22" s="17"/>
      <c r="BE22" s="31"/>
      <c r="BF22" s="32"/>
    </row>
    <row r="23" spans="1:97" ht="12" customHeight="1" thickBot="1" x14ac:dyDescent="0.25">
      <c r="A23" s="42" t="s">
        <v>40</v>
      </c>
      <c r="B23" s="377" t="s">
        <v>61</v>
      </c>
      <c r="C23" s="378"/>
      <c r="D23" s="379"/>
      <c r="E23" s="48" t="s">
        <v>54</v>
      </c>
      <c r="F23" s="459"/>
      <c r="G23" s="460"/>
      <c r="H23" s="461"/>
      <c r="I23" s="20"/>
      <c r="J23" s="27"/>
      <c r="K23" s="30"/>
      <c r="L23" s="36"/>
      <c r="M23" s="27"/>
      <c r="N23" s="476"/>
      <c r="O23" s="476"/>
      <c r="P23" s="476"/>
      <c r="Q23" s="476"/>
      <c r="R23" s="33"/>
      <c r="S23" s="33"/>
      <c r="T23" s="15"/>
      <c r="U23" s="33"/>
      <c r="V23" s="33"/>
      <c r="W23" s="15"/>
      <c r="X23" s="33"/>
      <c r="Y23" s="33"/>
      <c r="Z23" s="15"/>
      <c r="AA23" s="33"/>
      <c r="AB23" s="34"/>
      <c r="AC23" s="12" t="s">
        <v>8</v>
      </c>
      <c r="AD23" s="33"/>
      <c r="AE23" s="33"/>
      <c r="AF23" s="46" t="s">
        <v>91</v>
      </c>
      <c r="AG23" s="33"/>
      <c r="AH23" s="33"/>
      <c r="AI23" s="30"/>
      <c r="AJ23" s="33"/>
      <c r="AK23" s="33"/>
      <c r="AL23" s="30"/>
      <c r="AM23" s="33"/>
      <c r="AN23" s="33"/>
      <c r="AO23" s="30"/>
      <c r="AP23" s="33"/>
      <c r="AQ23" s="33"/>
      <c r="AR23" s="30"/>
      <c r="AS23" s="33"/>
      <c r="AT23" s="33"/>
      <c r="AU23" s="30"/>
      <c r="AV23" s="33"/>
      <c r="AW23" s="33"/>
      <c r="AX23" s="30"/>
      <c r="AY23" s="33"/>
      <c r="AZ23" s="33"/>
      <c r="BA23" s="30"/>
      <c r="BB23" s="33"/>
      <c r="BC23" s="33"/>
      <c r="BD23" s="30"/>
      <c r="BE23" s="33"/>
      <c r="BF23" s="34"/>
    </row>
    <row r="24" spans="1:97" ht="12" customHeight="1" x14ac:dyDescent="0.2">
      <c r="A24" s="18" t="s">
        <v>23</v>
      </c>
      <c r="B24" s="377" t="s">
        <v>30</v>
      </c>
      <c r="C24" s="378"/>
      <c r="D24" s="379"/>
      <c r="E24" s="50" t="s">
        <v>46</v>
      </c>
      <c r="F24" s="470"/>
      <c r="G24" s="471"/>
      <c r="H24" s="472"/>
      <c r="I24" s="383" t="s">
        <v>47</v>
      </c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4"/>
    </row>
    <row r="25" spans="1:97" ht="12" customHeight="1" x14ac:dyDescent="0.2">
      <c r="A25" s="42" t="s">
        <v>56</v>
      </c>
      <c r="B25" s="385" t="s">
        <v>29</v>
      </c>
      <c r="C25" s="473"/>
      <c r="D25" s="474"/>
      <c r="E25" s="49"/>
      <c r="F25" s="453"/>
      <c r="G25" s="454"/>
      <c r="H25" s="455"/>
      <c r="I25" s="51"/>
      <c r="J25" s="52"/>
      <c r="K25" s="53" t="s">
        <v>52</v>
      </c>
      <c r="L25" s="361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2"/>
      <c r="BC25" s="362"/>
      <c r="BD25" s="362"/>
      <c r="BE25" s="362"/>
      <c r="BF25" s="362"/>
    </row>
    <row r="26" spans="1:97" ht="12" customHeight="1" x14ac:dyDescent="0.2">
      <c r="A26" s="18" t="s">
        <v>32</v>
      </c>
      <c r="B26" s="465"/>
      <c r="C26" s="466"/>
      <c r="D26" s="467"/>
      <c r="E26" s="49" t="s">
        <v>9</v>
      </c>
      <c r="F26" s="453"/>
      <c r="G26" s="454"/>
      <c r="H26" s="455"/>
      <c r="I26" s="51"/>
      <c r="J26" s="52"/>
      <c r="K26" s="53"/>
      <c r="L26" s="361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</row>
    <row r="27" spans="1:97" ht="12" customHeight="1" thickBot="1" x14ac:dyDescent="0.25">
      <c r="A27" s="57" t="s">
        <v>24</v>
      </c>
      <c r="B27" s="374" t="s">
        <v>70</v>
      </c>
      <c r="C27" s="468"/>
      <c r="D27" s="469"/>
      <c r="E27" s="14" t="s">
        <v>10</v>
      </c>
      <c r="F27" s="453"/>
      <c r="G27" s="454"/>
      <c r="H27" s="455"/>
      <c r="I27" s="51"/>
      <c r="J27" s="52"/>
      <c r="K27" s="53"/>
      <c r="L27" s="361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62"/>
      <c r="BB27" s="362"/>
      <c r="BC27" s="362"/>
      <c r="BD27" s="362"/>
      <c r="BE27" s="362"/>
      <c r="BF27" s="362"/>
    </row>
    <row r="28" spans="1:97" ht="12" customHeight="1" x14ac:dyDescent="0.2">
      <c r="A28" s="3"/>
      <c r="B28" s="462"/>
      <c r="C28" s="463"/>
      <c r="D28" s="464"/>
      <c r="E28" s="14" t="s">
        <v>11</v>
      </c>
      <c r="F28" s="453"/>
      <c r="G28" s="454"/>
      <c r="H28" s="455"/>
      <c r="I28" s="51"/>
      <c r="J28" s="52"/>
      <c r="K28" s="53"/>
      <c r="L28" s="361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  <c r="AR28" s="362"/>
      <c r="AS28" s="362"/>
      <c r="AT28" s="362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</row>
    <row r="29" spans="1:97" ht="12" customHeight="1" x14ac:dyDescent="0.2">
      <c r="A29" s="3"/>
      <c r="B29" s="450"/>
      <c r="C29" s="451"/>
      <c r="D29" s="452"/>
      <c r="E29" s="14" t="s">
        <v>12</v>
      </c>
      <c r="F29" s="453"/>
      <c r="G29" s="454"/>
      <c r="H29" s="455"/>
      <c r="I29" s="51"/>
      <c r="J29" s="52"/>
      <c r="K29" s="53"/>
      <c r="L29" s="361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</row>
    <row r="30" spans="1:97" ht="12" customHeight="1" x14ac:dyDescent="0.2">
      <c r="A30" s="3"/>
      <c r="B30" s="450"/>
      <c r="C30" s="451"/>
      <c r="D30" s="452"/>
      <c r="E30" s="14"/>
      <c r="F30" s="453"/>
      <c r="G30" s="454"/>
      <c r="H30" s="455"/>
      <c r="I30" s="51"/>
      <c r="J30" s="52"/>
      <c r="K30" s="53"/>
      <c r="L30" s="361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  <c r="AZ30" s="362"/>
      <c r="BA30" s="362"/>
      <c r="BB30" s="362"/>
      <c r="BC30" s="362"/>
      <c r="BD30" s="362"/>
      <c r="BE30" s="362"/>
      <c r="BF30" s="362"/>
    </row>
    <row r="31" spans="1:97" ht="12" customHeight="1" thickBot="1" x14ac:dyDescent="0.25">
      <c r="A31" s="3"/>
      <c r="B31" s="456"/>
      <c r="C31" s="457"/>
      <c r="D31" s="458"/>
      <c r="E31" s="19" t="s">
        <v>13</v>
      </c>
      <c r="F31" s="459"/>
      <c r="G31" s="460"/>
      <c r="H31" s="461"/>
      <c r="I31" s="54"/>
      <c r="J31" s="55"/>
      <c r="K31" s="56"/>
      <c r="L31" s="366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  <c r="AW31" s="367"/>
      <c r="AX31" s="367"/>
      <c r="AY31" s="367"/>
      <c r="AZ31" s="367"/>
      <c r="BA31" s="367"/>
      <c r="BB31" s="367"/>
      <c r="BC31" s="367"/>
      <c r="BD31" s="367"/>
      <c r="BE31" s="367"/>
      <c r="BF31" s="367"/>
    </row>
    <row r="32" spans="1:97" ht="56.25" customHeight="1" x14ac:dyDescent="0.2">
      <c r="A32" s="3"/>
      <c r="B32" s="232" t="s">
        <v>123</v>
      </c>
      <c r="C32" s="233"/>
      <c r="D32" s="233"/>
      <c r="E32" s="233" t="s">
        <v>72</v>
      </c>
      <c r="F32" s="233"/>
      <c r="G32" s="233"/>
      <c r="H32" s="357" t="s">
        <v>78</v>
      </c>
      <c r="I32" s="357"/>
      <c r="J32" s="357"/>
      <c r="K32" s="357" t="s">
        <v>79</v>
      </c>
      <c r="L32" s="357"/>
      <c r="M32" s="357"/>
      <c r="N32" s="233" t="s">
        <v>82</v>
      </c>
      <c r="O32" s="233"/>
      <c r="P32" s="233"/>
      <c r="Q32" s="233" t="s">
        <v>85</v>
      </c>
      <c r="R32" s="233"/>
      <c r="S32" s="234"/>
      <c r="T32" s="232" t="s">
        <v>137</v>
      </c>
      <c r="U32" s="233"/>
      <c r="V32" s="233"/>
      <c r="W32" s="232" t="s">
        <v>124</v>
      </c>
      <c r="X32" s="233"/>
      <c r="Y32" s="233"/>
      <c r="Z32" s="233" t="s">
        <v>72</v>
      </c>
      <c r="AA32" s="233"/>
      <c r="AB32" s="61"/>
      <c r="AC32" s="357" t="s">
        <v>78</v>
      </c>
      <c r="AD32" s="357"/>
      <c r="AE32" s="357"/>
      <c r="AF32" s="357" t="s">
        <v>79</v>
      </c>
      <c r="AG32" s="357"/>
      <c r="AH32" s="357"/>
      <c r="AI32" s="233" t="s">
        <v>82</v>
      </c>
      <c r="AJ32" s="233"/>
      <c r="AK32" s="233"/>
      <c r="AL32" s="233" t="s">
        <v>85</v>
      </c>
      <c r="AM32" s="233"/>
      <c r="AN32" s="234"/>
      <c r="AO32" s="232" t="s">
        <v>125</v>
      </c>
      <c r="AP32" s="233"/>
      <c r="AQ32" s="233"/>
      <c r="AR32" s="233" t="s">
        <v>93</v>
      </c>
      <c r="AS32" s="233"/>
      <c r="AT32" s="233"/>
      <c r="AU32" s="233" t="s">
        <v>72</v>
      </c>
      <c r="AV32" s="233"/>
      <c r="AW32" s="61"/>
      <c r="AX32" s="357" t="s">
        <v>78</v>
      </c>
      <c r="AY32" s="357"/>
      <c r="AZ32" s="357"/>
      <c r="BA32" s="357" t="s">
        <v>79</v>
      </c>
      <c r="BB32" s="357"/>
      <c r="BC32" s="357"/>
      <c r="BD32" s="233" t="s">
        <v>82</v>
      </c>
      <c r="BE32" s="233"/>
      <c r="BF32" s="233"/>
      <c r="BG32" s="233" t="s">
        <v>85</v>
      </c>
      <c r="BH32" s="233"/>
      <c r="BI32" s="234"/>
      <c r="BJ32" s="232" t="s">
        <v>126</v>
      </c>
      <c r="BK32" s="233"/>
      <c r="BL32" s="233"/>
      <c r="BM32" s="233" t="s">
        <v>93</v>
      </c>
      <c r="BN32" s="233"/>
      <c r="BO32" s="233"/>
      <c r="BP32" s="233" t="s">
        <v>72</v>
      </c>
      <c r="BQ32" s="233"/>
      <c r="BR32" s="233"/>
      <c r="BS32" s="357" t="s">
        <v>78</v>
      </c>
      <c r="BT32" s="357"/>
      <c r="BU32" s="357"/>
      <c r="BV32" s="357" t="s">
        <v>79</v>
      </c>
      <c r="BW32" s="357"/>
      <c r="BX32" s="357"/>
      <c r="BY32" s="233" t="s">
        <v>82</v>
      </c>
      <c r="BZ32" s="233"/>
      <c r="CA32" s="233"/>
      <c r="CB32" s="233" t="s">
        <v>85</v>
      </c>
      <c r="CC32" s="233"/>
      <c r="CD32" s="234"/>
      <c r="CE32" s="232" t="s">
        <v>127</v>
      </c>
      <c r="CF32" s="233"/>
      <c r="CG32" s="234"/>
      <c r="CH32" s="232" t="s">
        <v>128</v>
      </c>
      <c r="CI32" s="233"/>
      <c r="CJ32" s="234"/>
      <c r="CK32" s="232" t="s">
        <v>129</v>
      </c>
      <c r="CL32" s="233"/>
      <c r="CM32" s="234"/>
      <c r="CN32" s="232" t="s">
        <v>130</v>
      </c>
      <c r="CO32" s="233"/>
      <c r="CP32" s="234"/>
      <c r="CQ32" s="232" t="s">
        <v>121</v>
      </c>
      <c r="CR32" s="233"/>
      <c r="CS32" s="234"/>
    </row>
    <row r="33" spans="1:97" ht="12" customHeight="1" x14ac:dyDescent="0.2">
      <c r="A33" s="44" t="s">
        <v>41</v>
      </c>
      <c r="B33" s="62" t="s">
        <v>15</v>
      </c>
      <c r="C33" s="355" t="s">
        <v>34</v>
      </c>
      <c r="D33" s="237" t="s">
        <v>35</v>
      </c>
      <c r="E33" s="62" t="s">
        <v>73</v>
      </c>
      <c r="F33" s="355" t="s">
        <v>34</v>
      </c>
      <c r="G33" s="237" t="s">
        <v>35</v>
      </c>
      <c r="H33" s="62" t="s">
        <v>76</v>
      </c>
      <c r="I33" s="355" t="s">
        <v>34</v>
      </c>
      <c r="J33" s="237" t="s">
        <v>35</v>
      </c>
      <c r="K33" s="62" t="s">
        <v>80</v>
      </c>
      <c r="L33" s="355" t="s">
        <v>34</v>
      </c>
      <c r="M33" s="237" t="s">
        <v>35</v>
      </c>
      <c r="N33" s="62" t="s">
        <v>83</v>
      </c>
      <c r="O33" s="355" t="s">
        <v>34</v>
      </c>
      <c r="P33" s="237" t="s">
        <v>35</v>
      </c>
      <c r="Q33" s="62" t="s">
        <v>87</v>
      </c>
      <c r="R33" s="355" t="s">
        <v>34</v>
      </c>
      <c r="S33" s="237" t="s">
        <v>35</v>
      </c>
      <c r="T33" s="62" t="s">
        <v>15</v>
      </c>
      <c r="U33" s="355" t="s">
        <v>34</v>
      </c>
      <c r="V33" s="237" t="s">
        <v>35</v>
      </c>
      <c r="W33" s="62" t="s">
        <v>15</v>
      </c>
      <c r="X33" s="355" t="s">
        <v>34</v>
      </c>
      <c r="Y33" s="237" t="s">
        <v>35</v>
      </c>
      <c r="Z33" s="62" t="s">
        <v>73</v>
      </c>
      <c r="AA33" s="355" t="s">
        <v>34</v>
      </c>
      <c r="AB33" s="237" t="s">
        <v>35</v>
      </c>
      <c r="AC33" s="62" t="s">
        <v>76</v>
      </c>
      <c r="AD33" s="355" t="s">
        <v>34</v>
      </c>
      <c r="AE33" s="237" t="s">
        <v>35</v>
      </c>
      <c r="AF33" s="62" t="s">
        <v>80</v>
      </c>
      <c r="AG33" s="355" t="s">
        <v>34</v>
      </c>
      <c r="AH33" s="237" t="s">
        <v>35</v>
      </c>
      <c r="AI33" s="62" t="s">
        <v>83</v>
      </c>
      <c r="AJ33" s="355" t="s">
        <v>34</v>
      </c>
      <c r="AK33" s="237" t="s">
        <v>35</v>
      </c>
      <c r="AL33" s="62" t="s">
        <v>87</v>
      </c>
      <c r="AM33" s="355" t="s">
        <v>34</v>
      </c>
      <c r="AN33" s="237" t="s">
        <v>35</v>
      </c>
      <c r="AO33" s="62" t="s">
        <v>15</v>
      </c>
      <c r="AP33" s="355" t="s">
        <v>34</v>
      </c>
      <c r="AQ33" s="237" t="s">
        <v>35</v>
      </c>
      <c r="AR33" s="62" t="s">
        <v>50</v>
      </c>
      <c r="AS33" s="355" t="s">
        <v>34</v>
      </c>
      <c r="AT33" s="237" t="s">
        <v>35</v>
      </c>
      <c r="AU33" s="62" t="s">
        <v>73</v>
      </c>
      <c r="AV33" s="355" t="s">
        <v>34</v>
      </c>
      <c r="AW33" s="237" t="s">
        <v>35</v>
      </c>
      <c r="AX33" s="62" t="s">
        <v>76</v>
      </c>
      <c r="AY33" s="355" t="s">
        <v>34</v>
      </c>
      <c r="AZ33" s="237" t="s">
        <v>35</v>
      </c>
      <c r="BA33" s="62" t="s">
        <v>80</v>
      </c>
      <c r="BB33" s="355" t="s">
        <v>34</v>
      </c>
      <c r="BC33" s="237" t="s">
        <v>35</v>
      </c>
      <c r="BD33" s="62" t="s">
        <v>83</v>
      </c>
      <c r="BE33" s="355" t="s">
        <v>34</v>
      </c>
      <c r="BF33" s="237" t="s">
        <v>35</v>
      </c>
      <c r="BG33" s="62" t="s">
        <v>87</v>
      </c>
      <c r="BH33" s="355" t="s">
        <v>34</v>
      </c>
      <c r="BI33" s="237" t="s">
        <v>35</v>
      </c>
      <c r="BJ33" s="62" t="s">
        <v>15</v>
      </c>
      <c r="BK33" s="355" t="s">
        <v>34</v>
      </c>
      <c r="BL33" s="237" t="s">
        <v>35</v>
      </c>
      <c r="BM33" s="62" t="s">
        <v>50</v>
      </c>
      <c r="BN33" s="355" t="s">
        <v>34</v>
      </c>
      <c r="BO33" s="237" t="s">
        <v>35</v>
      </c>
      <c r="BP33" s="62" t="s">
        <v>73</v>
      </c>
      <c r="BQ33" s="355" t="s">
        <v>34</v>
      </c>
      <c r="BR33" s="237" t="s">
        <v>35</v>
      </c>
      <c r="BS33" s="62" t="s">
        <v>76</v>
      </c>
      <c r="BT33" s="355" t="s">
        <v>34</v>
      </c>
      <c r="BU33" s="237" t="s">
        <v>35</v>
      </c>
      <c r="BV33" s="62" t="s">
        <v>80</v>
      </c>
      <c r="BW33" s="355" t="s">
        <v>34</v>
      </c>
      <c r="BX33" s="237" t="s">
        <v>35</v>
      </c>
      <c r="BY33" s="62" t="s">
        <v>83</v>
      </c>
      <c r="BZ33" s="355" t="s">
        <v>34</v>
      </c>
      <c r="CA33" s="237" t="s">
        <v>35</v>
      </c>
      <c r="CB33" s="62" t="s">
        <v>87</v>
      </c>
      <c r="CC33" s="355" t="s">
        <v>34</v>
      </c>
      <c r="CD33" s="237" t="s">
        <v>35</v>
      </c>
      <c r="CE33" s="62" t="s">
        <v>15</v>
      </c>
      <c r="CF33" s="355" t="s">
        <v>34</v>
      </c>
      <c r="CG33" s="237" t="s">
        <v>35</v>
      </c>
      <c r="CH33" s="62" t="s">
        <v>15</v>
      </c>
      <c r="CI33" s="355" t="s">
        <v>34</v>
      </c>
      <c r="CJ33" s="237" t="s">
        <v>35</v>
      </c>
      <c r="CK33" s="62" t="s">
        <v>119</v>
      </c>
      <c r="CL33" s="355" t="s">
        <v>34</v>
      </c>
      <c r="CM33" s="237" t="s">
        <v>35</v>
      </c>
      <c r="CN33" s="62" t="s">
        <v>120</v>
      </c>
      <c r="CO33" s="355" t="s">
        <v>34</v>
      </c>
      <c r="CP33" s="237" t="s">
        <v>35</v>
      </c>
      <c r="CQ33" s="62" t="s">
        <v>76</v>
      </c>
      <c r="CR33" s="355" t="s">
        <v>34</v>
      </c>
      <c r="CS33" s="237" t="s">
        <v>35</v>
      </c>
    </row>
    <row r="34" spans="1:97" ht="12" customHeight="1" x14ac:dyDescent="0.2">
      <c r="A34" s="44" t="s">
        <v>69</v>
      </c>
      <c r="B34" s="59" t="s">
        <v>37</v>
      </c>
      <c r="C34" s="355"/>
      <c r="D34" s="237"/>
      <c r="E34" s="59" t="s">
        <v>37</v>
      </c>
      <c r="F34" s="355"/>
      <c r="G34" s="237"/>
      <c r="H34" s="59" t="s">
        <v>37</v>
      </c>
      <c r="I34" s="355"/>
      <c r="J34" s="237"/>
      <c r="K34" s="59" t="s">
        <v>37</v>
      </c>
      <c r="L34" s="355"/>
      <c r="M34" s="237"/>
      <c r="N34" s="59" t="s">
        <v>37</v>
      </c>
      <c r="O34" s="355"/>
      <c r="P34" s="237"/>
      <c r="Q34" s="59" t="s">
        <v>37</v>
      </c>
      <c r="R34" s="355"/>
      <c r="S34" s="237"/>
      <c r="T34" s="59" t="s">
        <v>30</v>
      </c>
      <c r="U34" s="355"/>
      <c r="V34" s="237"/>
      <c r="W34" s="59" t="s">
        <v>86</v>
      </c>
      <c r="X34" s="355"/>
      <c r="Y34" s="237"/>
      <c r="Z34" s="59" t="s">
        <v>86</v>
      </c>
      <c r="AA34" s="355"/>
      <c r="AB34" s="237"/>
      <c r="AC34" s="59" t="s">
        <v>86</v>
      </c>
      <c r="AD34" s="355"/>
      <c r="AE34" s="237"/>
      <c r="AF34" s="59" t="s">
        <v>86</v>
      </c>
      <c r="AG34" s="355"/>
      <c r="AH34" s="237"/>
      <c r="AI34" s="59" t="s">
        <v>86</v>
      </c>
      <c r="AJ34" s="355"/>
      <c r="AK34" s="237"/>
      <c r="AL34" s="59" t="s">
        <v>86</v>
      </c>
      <c r="AM34" s="355"/>
      <c r="AN34" s="237"/>
      <c r="AO34" s="59" t="s">
        <v>92</v>
      </c>
      <c r="AP34" s="355"/>
      <c r="AQ34" s="237"/>
      <c r="AR34" s="59" t="s">
        <v>92</v>
      </c>
      <c r="AS34" s="355"/>
      <c r="AT34" s="237"/>
      <c r="AU34" s="59" t="s">
        <v>92</v>
      </c>
      <c r="AV34" s="355"/>
      <c r="AW34" s="237"/>
      <c r="AX34" s="59" t="s">
        <v>92</v>
      </c>
      <c r="AY34" s="355"/>
      <c r="AZ34" s="237"/>
      <c r="BA34" s="59" t="s">
        <v>92</v>
      </c>
      <c r="BB34" s="355"/>
      <c r="BC34" s="237"/>
      <c r="BD34" s="59" t="s">
        <v>92</v>
      </c>
      <c r="BE34" s="355"/>
      <c r="BF34" s="237"/>
      <c r="BG34" s="59" t="s">
        <v>92</v>
      </c>
      <c r="BH34" s="355"/>
      <c r="BI34" s="237"/>
      <c r="BJ34" s="59" t="s">
        <v>94</v>
      </c>
      <c r="BK34" s="355"/>
      <c r="BL34" s="237"/>
      <c r="BM34" s="59" t="s">
        <v>94</v>
      </c>
      <c r="BN34" s="355"/>
      <c r="BO34" s="237"/>
      <c r="BP34" s="59" t="s">
        <v>94</v>
      </c>
      <c r="BQ34" s="355"/>
      <c r="BR34" s="237"/>
      <c r="BS34" s="59" t="s">
        <v>94</v>
      </c>
      <c r="BT34" s="355"/>
      <c r="BU34" s="237"/>
      <c r="BV34" s="59" t="s">
        <v>94</v>
      </c>
      <c r="BW34" s="355"/>
      <c r="BX34" s="237"/>
      <c r="BY34" s="59" t="s">
        <v>94</v>
      </c>
      <c r="BZ34" s="355"/>
      <c r="CA34" s="237"/>
      <c r="CB34" s="59" t="s">
        <v>94</v>
      </c>
      <c r="CC34" s="355"/>
      <c r="CD34" s="237"/>
      <c r="CE34" s="59" t="s">
        <v>94</v>
      </c>
      <c r="CF34" s="355"/>
      <c r="CG34" s="237"/>
      <c r="CH34" s="59" t="s">
        <v>94</v>
      </c>
      <c r="CI34" s="355"/>
      <c r="CJ34" s="237"/>
      <c r="CK34" s="59" t="s">
        <v>94</v>
      </c>
      <c r="CL34" s="355"/>
      <c r="CM34" s="237"/>
      <c r="CN34" s="59" t="s">
        <v>94</v>
      </c>
      <c r="CO34" s="355"/>
      <c r="CP34" s="237"/>
      <c r="CQ34" s="59" t="s">
        <v>94</v>
      </c>
      <c r="CR34" s="355"/>
      <c r="CS34" s="237"/>
    </row>
    <row r="35" spans="1:97" ht="12.75" customHeight="1" x14ac:dyDescent="0.2">
      <c r="A35" s="44" t="s">
        <v>71</v>
      </c>
      <c r="B35" s="60" t="s">
        <v>64</v>
      </c>
      <c r="C35" s="355"/>
      <c r="D35" s="237"/>
      <c r="E35" s="60" t="s">
        <v>64</v>
      </c>
      <c r="F35" s="355"/>
      <c r="G35" s="237"/>
      <c r="H35" s="60" t="s">
        <v>64</v>
      </c>
      <c r="I35" s="355"/>
      <c r="J35" s="237"/>
      <c r="K35" s="60" t="s">
        <v>64</v>
      </c>
      <c r="L35" s="355"/>
      <c r="M35" s="237"/>
      <c r="N35" s="60" t="s">
        <v>64</v>
      </c>
      <c r="O35" s="355"/>
      <c r="P35" s="237"/>
      <c r="Q35" s="60" t="s">
        <v>64</v>
      </c>
      <c r="R35" s="355"/>
      <c r="S35" s="237"/>
      <c r="T35" s="60" t="s">
        <v>64</v>
      </c>
      <c r="U35" s="355"/>
      <c r="V35" s="237"/>
      <c r="W35" s="60" t="s">
        <v>64</v>
      </c>
      <c r="X35" s="355"/>
      <c r="Y35" s="237"/>
      <c r="Z35" s="60" t="s">
        <v>64</v>
      </c>
      <c r="AA35" s="355"/>
      <c r="AB35" s="237"/>
      <c r="AC35" s="60" t="s">
        <v>64</v>
      </c>
      <c r="AD35" s="355"/>
      <c r="AE35" s="237"/>
      <c r="AF35" s="60" t="s">
        <v>64</v>
      </c>
      <c r="AG35" s="355"/>
      <c r="AH35" s="237"/>
      <c r="AI35" s="60" t="s">
        <v>64</v>
      </c>
      <c r="AJ35" s="355"/>
      <c r="AK35" s="237"/>
      <c r="AL35" s="60" t="s">
        <v>64</v>
      </c>
      <c r="AM35" s="355"/>
      <c r="AN35" s="237"/>
      <c r="AO35" s="60" t="s">
        <v>64</v>
      </c>
      <c r="AP35" s="355"/>
      <c r="AQ35" s="237"/>
      <c r="AR35" s="60" t="s">
        <v>64</v>
      </c>
      <c r="AS35" s="355"/>
      <c r="AT35" s="237"/>
      <c r="AU35" s="60" t="s">
        <v>64</v>
      </c>
      <c r="AV35" s="355"/>
      <c r="AW35" s="237"/>
      <c r="AX35" s="60" t="s">
        <v>64</v>
      </c>
      <c r="AY35" s="355"/>
      <c r="AZ35" s="237"/>
      <c r="BA35" s="60" t="s">
        <v>64</v>
      </c>
      <c r="BB35" s="355"/>
      <c r="BC35" s="237"/>
      <c r="BD35" s="60" t="s">
        <v>64</v>
      </c>
      <c r="BE35" s="355"/>
      <c r="BF35" s="237"/>
      <c r="BG35" s="60" t="s">
        <v>64</v>
      </c>
      <c r="BH35" s="355"/>
      <c r="BI35" s="237"/>
      <c r="BJ35" s="60" t="s">
        <v>64</v>
      </c>
      <c r="BK35" s="355"/>
      <c r="BL35" s="237"/>
      <c r="BM35" s="60" t="s">
        <v>64</v>
      </c>
      <c r="BN35" s="355"/>
      <c r="BO35" s="237"/>
      <c r="BP35" s="60" t="s">
        <v>64</v>
      </c>
      <c r="BQ35" s="355"/>
      <c r="BR35" s="237"/>
      <c r="BS35" s="60" t="s">
        <v>64</v>
      </c>
      <c r="BT35" s="355"/>
      <c r="BU35" s="237"/>
      <c r="BV35" s="60" t="s">
        <v>64</v>
      </c>
      <c r="BW35" s="355"/>
      <c r="BX35" s="237"/>
      <c r="BY35" s="60" t="s">
        <v>64</v>
      </c>
      <c r="BZ35" s="355"/>
      <c r="CA35" s="237"/>
      <c r="CB35" s="60" t="s">
        <v>64</v>
      </c>
      <c r="CC35" s="355"/>
      <c r="CD35" s="237"/>
      <c r="CE35" s="60" t="s">
        <v>68</v>
      </c>
      <c r="CF35" s="355"/>
      <c r="CG35" s="237"/>
      <c r="CH35" s="60" t="s">
        <v>212</v>
      </c>
      <c r="CI35" s="355"/>
      <c r="CJ35" s="237"/>
      <c r="CK35" s="60" t="s">
        <v>64</v>
      </c>
      <c r="CL35" s="355"/>
      <c r="CM35" s="237"/>
      <c r="CN35" s="60" t="s">
        <v>64</v>
      </c>
      <c r="CO35" s="355"/>
      <c r="CP35" s="237"/>
      <c r="CQ35" s="60" t="s">
        <v>64</v>
      </c>
      <c r="CR35" s="355"/>
      <c r="CS35" s="237"/>
    </row>
    <row r="36" spans="1:97" ht="12.75" customHeight="1" x14ac:dyDescent="0.2">
      <c r="A36" s="44" t="s">
        <v>89</v>
      </c>
      <c r="B36" s="60" t="s">
        <v>39</v>
      </c>
      <c r="C36" s="355"/>
      <c r="D36" s="237"/>
      <c r="E36" s="60" t="s">
        <v>39</v>
      </c>
      <c r="F36" s="355"/>
      <c r="G36" s="237"/>
      <c r="H36" s="60" t="s">
        <v>39</v>
      </c>
      <c r="I36" s="355"/>
      <c r="J36" s="237"/>
      <c r="K36" s="60" t="s">
        <v>39</v>
      </c>
      <c r="L36" s="355"/>
      <c r="M36" s="237"/>
      <c r="N36" s="60" t="s">
        <v>39</v>
      </c>
      <c r="O36" s="355"/>
      <c r="P36" s="237"/>
      <c r="Q36" s="60" t="s">
        <v>39</v>
      </c>
      <c r="R36" s="355"/>
      <c r="S36" s="237"/>
      <c r="T36" s="60" t="s">
        <v>39</v>
      </c>
      <c r="U36" s="355"/>
      <c r="V36" s="237"/>
      <c r="W36" s="60" t="s">
        <v>39</v>
      </c>
      <c r="X36" s="355"/>
      <c r="Y36" s="237"/>
      <c r="Z36" s="60" t="s">
        <v>39</v>
      </c>
      <c r="AA36" s="355"/>
      <c r="AB36" s="237"/>
      <c r="AC36" s="60" t="s">
        <v>39</v>
      </c>
      <c r="AD36" s="355"/>
      <c r="AE36" s="237"/>
      <c r="AF36" s="60" t="s">
        <v>39</v>
      </c>
      <c r="AG36" s="355"/>
      <c r="AH36" s="237"/>
      <c r="AI36" s="60" t="s">
        <v>39</v>
      </c>
      <c r="AJ36" s="355"/>
      <c r="AK36" s="237"/>
      <c r="AL36" s="60" t="s">
        <v>39</v>
      </c>
      <c r="AM36" s="355"/>
      <c r="AN36" s="237"/>
      <c r="AO36" s="60" t="s">
        <v>39</v>
      </c>
      <c r="AP36" s="355"/>
      <c r="AQ36" s="237"/>
      <c r="AR36" s="60" t="s">
        <v>39</v>
      </c>
      <c r="AS36" s="355"/>
      <c r="AT36" s="237"/>
      <c r="AU36" s="60" t="s">
        <v>39</v>
      </c>
      <c r="AV36" s="355"/>
      <c r="AW36" s="237"/>
      <c r="AX36" s="60" t="s">
        <v>39</v>
      </c>
      <c r="AY36" s="355"/>
      <c r="AZ36" s="237"/>
      <c r="BA36" s="60" t="s">
        <v>39</v>
      </c>
      <c r="BB36" s="355"/>
      <c r="BC36" s="237"/>
      <c r="BD36" s="60" t="s">
        <v>39</v>
      </c>
      <c r="BE36" s="355"/>
      <c r="BF36" s="237"/>
      <c r="BG36" s="60" t="s">
        <v>39</v>
      </c>
      <c r="BH36" s="355"/>
      <c r="BI36" s="237"/>
      <c r="BJ36" s="60" t="s">
        <v>39</v>
      </c>
      <c r="BK36" s="355"/>
      <c r="BL36" s="237"/>
      <c r="BM36" s="60" t="s">
        <v>39</v>
      </c>
      <c r="BN36" s="355"/>
      <c r="BO36" s="237"/>
      <c r="BP36" s="60" t="s">
        <v>39</v>
      </c>
      <c r="BQ36" s="355"/>
      <c r="BR36" s="237"/>
      <c r="BS36" s="60" t="s">
        <v>39</v>
      </c>
      <c r="BT36" s="355"/>
      <c r="BU36" s="237"/>
      <c r="BV36" s="60" t="s">
        <v>39</v>
      </c>
      <c r="BW36" s="355"/>
      <c r="BX36" s="237"/>
      <c r="BY36" s="60" t="s">
        <v>39</v>
      </c>
      <c r="BZ36" s="355"/>
      <c r="CA36" s="237"/>
      <c r="CB36" s="60" t="s">
        <v>39</v>
      </c>
      <c r="CC36" s="355"/>
      <c r="CD36" s="237"/>
      <c r="CE36" s="60" t="s">
        <v>39</v>
      </c>
      <c r="CF36" s="355"/>
      <c r="CG36" s="237"/>
      <c r="CH36" s="60" t="s">
        <v>39</v>
      </c>
      <c r="CI36" s="355"/>
      <c r="CJ36" s="237"/>
      <c r="CK36" s="60" t="s">
        <v>39</v>
      </c>
      <c r="CL36" s="355"/>
      <c r="CM36" s="237"/>
      <c r="CN36" s="60" t="s">
        <v>39</v>
      </c>
      <c r="CO36" s="355"/>
      <c r="CP36" s="237"/>
      <c r="CQ36" s="60" t="s">
        <v>36</v>
      </c>
      <c r="CR36" s="355"/>
      <c r="CS36" s="237"/>
    </row>
    <row r="37" spans="1:97" ht="12" customHeight="1" thickBot="1" x14ac:dyDescent="0.25">
      <c r="A37" s="22" t="s">
        <v>14</v>
      </c>
      <c r="B37" s="45" t="s">
        <v>74</v>
      </c>
      <c r="C37" s="356"/>
      <c r="D37" s="238"/>
      <c r="E37" s="45" t="s">
        <v>75</v>
      </c>
      <c r="F37" s="356"/>
      <c r="G37" s="238"/>
      <c r="H37" s="45" t="s">
        <v>77</v>
      </c>
      <c r="I37" s="356"/>
      <c r="J37" s="238"/>
      <c r="K37" s="45" t="s">
        <v>81</v>
      </c>
      <c r="L37" s="356"/>
      <c r="M37" s="238"/>
      <c r="N37" s="45" t="s">
        <v>84</v>
      </c>
      <c r="O37" s="356"/>
      <c r="P37" s="238"/>
      <c r="Q37" s="45" t="s">
        <v>60</v>
      </c>
      <c r="R37" s="356"/>
      <c r="S37" s="238"/>
      <c r="T37" s="45" t="s">
        <v>95</v>
      </c>
      <c r="U37" s="356"/>
      <c r="V37" s="238"/>
      <c r="W37" s="45" t="s">
        <v>96</v>
      </c>
      <c r="X37" s="356"/>
      <c r="Y37" s="238"/>
      <c r="Z37" s="45" t="s">
        <v>97</v>
      </c>
      <c r="AA37" s="356"/>
      <c r="AB37" s="238"/>
      <c r="AC37" s="45" t="s">
        <v>98</v>
      </c>
      <c r="AD37" s="356"/>
      <c r="AE37" s="238"/>
      <c r="AF37" s="45" t="s">
        <v>99</v>
      </c>
      <c r="AG37" s="356"/>
      <c r="AH37" s="238"/>
      <c r="AI37" s="45" t="s">
        <v>100</v>
      </c>
      <c r="AJ37" s="356"/>
      <c r="AK37" s="238"/>
      <c r="AL37" s="45" t="s">
        <v>101</v>
      </c>
      <c r="AM37" s="356"/>
      <c r="AN37" s="238"/>
      <c r="AO37" s="45" t="s">
        <v>102</v>
      </c>
      <c r="AP37" s="356"/>
      <c r="AQ37" s="238"/>
      <c r="AR37" s="45" t="s">
        <v>103</v>
      </c>
      <c r="AS37" s="356"/>
      <c r="AT37" s="238"/>
      <c r="AU37" s="45" t="s">
        <v>104</v>
      </c>
      <c r="AV37" s="356"/>
      <c r="AW37" s="238"/>
      <c r="AX37" s="45" t="s">
        <v>105</v>
      </c>
      <c r="AY37" s="356"/>
      <c r="AZ37" s="238"/>
      <c r="BA37" s="45" t="s">
        <v>106</v>
      </c>
      <c r="BB37" s="356"/>
      <c r="BC37" s="238"/>
      <c r="BD37" s="45" t="s">
        <v>107</v>
      </c>
      <c r="BE37" s="356"/>
      <c r="BF37" s="238"/>
      <c r="BG37" s="45" t="s">
        <v>108</v>
      </c>
      <c r="BH37" s="356"/>
      <c r="BI37" s="238"/>
      <c r="BJ37" s="45" t="s">
        <v>109</v>
      </c>
      <c r="BK37" s="356"/>
      <c r="BL37" s="238"/>
      <c r="BM37" s="45" t="s">
        <v>110</v>
      </c>
      <c r="BN37" s="356"/>
      <c r="BO37" s="238"/>
      <c r="BP37" s="45" t="s">
        <v>111</v>
      </c>
      <c r="BQ37" s="356"/>
      <c r="BR37" s="238"/>
      <c r="BS37" s="45" t="s">
        <v>112</v>
      </c>
      <c r="BT37" s="356"/>
      <c r="BU37" s="238"/>
      <c r="BV37" s="45" t="s">
        <v>113</v>
      </c>
      <c r="BW37" s="356"/>
      <c r="BX37" s="238"/>
      <c r="BY37" s="45" t="s">
        <v>114</v>
      </c>
      <c r="BZ37" s="356"/>
      <c r="CA37" s="238"/>
      <c r="CB37" s="45" t="s">
        <v>115</v>
      </c>
      <c r="CC37" s="356"/>
      <c r="CD37" s="238"/>
      <c r="CE37" s="45" t="s">
        <v>116</v>
      </c>
      <c r="CF37" s="356"/>
      <c r="CG37" s="238"/>
      <c r="CH37" s="45" t="s">
        <v>117</v>
      </c>
      <c r="CI37" s="356"/>
      <c r="CJ37" s="238"/>
      <c r="CK37" s="45" t="s">
        <v>118</v>
      </c>
      <c r="CL37" s="356"/>
      <c r="CM37" s="238"/>
      <c r="CN37" s="45" t="s">
        <v>122</v>
      </c>
      <c r="CO37" s="356"/>
      <c r="CP37" s="238"/>
      <c r="CQ37" s="45" t="s">
        <v>136</v>
      </c>
      <c r="CR37" s="356"/>
      <c r="CS37" s="238"/>
    </row>
    <row r="38" spans="1:97" ht="12" customHeight="1" x14ac:dyDescent="0.2">
      <c r="A38" s="58" t="s">
        <v>222</v>
      </c>
      <c r="B38" s="82"/>
      <c r="C38" s="83" t="s">
        <v>307</v>
      </c>
      <c r="D38" s="84" t="s">
        <v>15</v>
      </c>
      <c r="E38" s="82"/>
      <c r="F38" s="83" t="s">
        <v>307</v>
      </c>
      <c r="G38" s="84" t="s">
        <v>15</v>
      </c>
      <c r="H38" s="85"/>
      <c r="I38" s="83" t="s">
        <v>307</v>
      </c>
      <c r="J38" s="84" t="s">
        <v>15</v>
      </c>
      <c r="K38" s="85"/>
      <c r="L38" s="83" t="s">
        <v>307</v>
      </c>
      <c r="M38" s="84" t="s">
        <v>15</v>
      </c>
      <c r="N38" s="85"/>
      <c r="O38" s="83" t="s">
        <v>307</v>
      </c>
      <c r="P38" s="84" t="s">
        <v>15</v>
      </c>
      <c r="Q38" s="85"/>
      <c r="R38" s="83" t="s">
        <v>307</v>
      </c>
      <c r="S38" s="84" t="s">
        <v>15</v>
      </c>
      <c r="T38" s="85"/>
      <c r="U38" s="83" t="s">
        <v>307</v>
      </c>
      <c r="V38" s="84" t="s">
        <v>15</v>
      </c>
      <c r="W38" s="85"/>
      <c r="X38" s="83" t="s">
        <v>307</v>
      </c>
      <c r="Y38" s="84" t="s">
        <v>15</v>
      </c>
      <c r="Z38" s="85"/>
      <c r="AA38" s="83" t="s">
        <v>307</v>
      </c>
      <c r="AB38" s="84" t="s">
        <v>15</v>
      </c>
      <c r="AC38" s="85"/>
      <c r="AD38" s="83" t="s">
        <v>307</v>
      </c>
      <c r="AE38" s="84" t="s">
        <v>15</v>
      </c>
      <c r="AF38" s="85"/>
      <c r="AG38" s="83" t="s">
        <v>307</v>
      </c>
      <c r="AH38" s="84" t="s">
        <v>15</v>
      </c>
      <c r="AI38" s="85"/>
      <c r="AJ38" s="83" t="s">
        <v>307</v>
      </c>
      <c r="AK38" s="84" t="s">
        <v>15</v>
      </c>
      <c r="AL38" s="82"/>
      <c r="AM38" s="83" t="s">
        <v>307</v>
      </c>
      <c r="AN38" s="84" t="s">
        <v>15</v>
      </c>
      <c r="AO38" s="85"/>
      <c r="AP38" s="83" t="s">
        <v>307</v>
      </c>
      <c r="AQ38" s="84" t="s">
        <v>15</v>
      </c>
      <c r="AR38" s="85"/>
      <c r="AS38" s="83" t="s">
        <v>307</v>
      </c>
      <c r="AT38" s="84" t="s">
        <v>15</v>
      </c>
      <c r="AU38" s="85"/>
      <c r="AV38" s="83" t="s">
        <v>307</v>
      </c>
      <c r="AW38" s="84" t="s">
        <v>15</v>
      </c>
      <c r="AX38" s="85"/>
      <c r="AY38" s="83" t="s">
        <v>307</v>
      </c>
      <c r="AZ38" s="84" t="s">
        <v>15</v>
      </c>
      <c r="BA38" s="82"/>
      <c r="BB38" s="83" t="s">
        <v>307</v>
      </c>
      <c r="BC38" s="84" t="s">
        <v>15</v>
      </c>
      <c r="BD38" s="85"/>
      <c r="BE38" s="83" t="s">
        <v>307</v>
      </c>
      <c r="BF38" s="84" t="s">
        <v>15</v>
      </c>
      <c r="BG38" s="85"/>
      <c r="BH38" s="83" t="s">
        <v>307</v>
      </c>
      <c r="BI38" s="84" t="s">
        <v>15</v>
      </c>
      <c r="BJ38" s="85"/>
      <c r="BK38" s="83" t="s">
        <v>307</v>
      </c>
      <c r="BL38" s="84" t="s">
        <v>15</v>
      </c>
      <c r="BM38" s="85"/>
      <c r="BN38" s="83" t="s">
        <v>307</v>
      </c>
      <c r="BO38" s="84" t="s">
        <v>15</v>
      </c>
      <c r="BP38" s="85"/>
      <c r="BQ38" s="83" t="s">
        <v>307</v>
      </c>
      <c r="BR38" s="84" t="s">
        <v>15</v>
      </c>
      <c r="BS38" s="85"/>
      <c r="BT38" s="83" t="s">
        <v>307</v>
      </c>
      <c r="BU38" s="84" t="s">
        <v>15</v>
      </c>
      <c r="BV38" s="85"/>
      <c r="BW38" s="83" t="s">
        <v>307</v>
      </c>
      <c r="BX38" s="84" t="s">
        <v>15</v>
      </c>
      <c r="BY38" s="85"/>
      <c r="BZ38" s="83" t="s">
        <v>307</v>
      </c>
      <c r="CA38" s="84" t="s">
        <v>15</v>
      </c>
      <c r="CB38" s="85"/>
      <c r="CC38" s="83" t="s">
        <v>307</v>
      </c>
      <c r="CD38" s="84" t="s">
        <v>15</v>
      </c>
      <c r="CE38" s="171"/>
      <c r="CF38" s="83" t="s">
        <v>307</v>
      </c>
      <c r="CG38" s="84" t="s">
        <v>15</v>
      </c>
      <c r="CH38" s="171"/>
      <c r="CI38" s="83" t="s">
        <v>307</v>
      </c>
      <c r="CJ38" s="84" t="s">
        <v>15</v>
      </c>
      <c r="CK38" s="171"/>
      <c r="CL38" s="83" t="s">
        <v>307</v>
      </c>
      <c r="CM38" s="84" t="s">
        <v>15</v>
      </c>
      <c r="CN38" s="171"/>
      <c r="CO38" s="83" t="s">
        <v>307</v>
      </c>
      <c r="CP38" s="84" t="s">
        <v>15</v>
      </c>
      <c r="CQ38" s="86"/>
      <c r="CR38" s="83" t="s">
        <v>307</v>
      </c>
      <c r="CS38" s="84" t="s">
        <v>15</v>
      </c>
    </row>
    <row r="39" spans="1:97" ht="12" customHeight="1" x14ac:dyDescent="0.2">
      <c r="A39" s="80" t="s">
        <v>223</v>
      </c>
      <c r="B39" s="87"/>
      <c r="C39" s="83" t="s">
        <v>307</v>
      </c>
      <c r="D39" s="84" t="s">
        <v>15</v>
      </c>
      <c r="E39" s="87"/>
      <c r="F39" s="83" t="s">
        <v>307</v>
      </c>
      <c r="G39" s="84" t="s">
        <v>15</v>
      </c>
      <c r="H39" s="88"/>
      <c r="I39" s="83" t="s">
        <v>307</v>
      </c>
      <c r="J39" s="84" t="s">
        <v>15</v>
      </c>
      <c r="K39" s="88"/>
      <c r="L39" s="83" t="s">
        <v>307</v>
      </c>
      <c r="M39" s="84" t="s">
        <v>15</v>
      </c>
      <c r="N39" s="88"/>
      <c r="O39" s="83" t="s">
        <v>307</v>
      </c>
      <c r="P39" s="84" t="s">
        <v>15</v>
      </c>
      <c r="Q39" s="88"/>
      <c r="R39" s="83" t="s">
        <v>307</v>
      </c>
      <c r="S39" s="84" t="s">
        <v>15</v>
      </c>
      <c r="T39" s="88"/>
      <c r="U39" s="83" t="s">
        <v>307</v>
      </c>
      <c r="V39" s="84" t="s">
        <v>15</v>
      </c>
      <c r="W39" s="88"/>
      <c r="X39" s="83" t="s">
        <v>307</v>
      </c>
      <c r="Y39" s="84" t="s">
        <v>15</v>
      </c>
      <c r="Z39" s="88"/>
      <c r="AA39" s="83" t="s">
        <v>307</v>
      </c>
      <c r="AB39" s="84" t="s">
        <v>15</v>
      </c>
      <c r="AC39" s="88"/>
      <c r="AD39" s="83" t="s">
        <v>307</v>
      </c>
      <c r="AE39" s="84" t="s">
        <v>15</v>
      </c>
      <c r="AF39" s="88"/>
      <c r="AG39" s="83" t="s">
        <v>307</v>
      </c>
      <c r="AH39" s="84" t="s">
        <v>15</v>
      </c>
      <c r="AI39" s="88"/>
      <c r="AJ39" s="83" t="s">
        <v>307</v>
      </c>
      <c r="AK39" s="84" t="s">
        <v>15</v>
      </c>
      <c r="AL39" s="88"/>
      <c r="AM39" s="83" t="s">
        <v>307</v>
      </c>
      <c r="AN39" s="84" t="s">
        <v>15</v>
      </c>
      <c r="AO39" s="87"/>
      <c r="AP39" s="83" t="s">
        <v>307</v>
      </c>
      <c r="AQ39" s="84" t="s">
        <v>15</v>
      </c>
      <c r="AR39" s="88"/>
      <c r="AS39" s="83" t="s">
        <v>307</v>
      </c>
      <c r="AT39" s="84" t="s">
        <v>15</v>
      </c>
      <c r="AU39" s="88"/>
      <c r="AV39" s="83" t="s">
        <v>307</v>
      </c>
      <c r="AW39" s="84" t="s">
        <v>15</v>
      </c>
      <c r="AX39" s="88"/>
      <c r="AY39" s="83" t="s">
        <v>307</v>
      </c>
      <c r="AZ39" s="84" t="s">
        <v>15</v>
      </c>
      <c r="BA39" s="88"/>
      <c r="BB39" s="83" t="s">
        <v>307</v>
      </c>
      <c r="BC39" s="84" t="s">
        <v>15</v>
      </c>
      <c r="BD39" s="87"/>
      <c r="BE39" s="83" t="s">
        <v>307</v>
      </c>
      <c r="BF39" s="84" t="s">
        <v>15</v>
      </c>
      <c r="BG39" s="88"/>
      <c r="BH39" s="83" t="s">
        <v>307</v>
      </c>
      <c r="BI39" s="84" t="s">
        <v>15</v>
      </c>
      <c r="BJ39" s="88"/>
      <c r="BK39" s="83" t="s">
        <v>307</v>
      </c>
      <c r="BL39" s="84" t="s">
        <v>15</v>
      </c>
      <c r="BM39" s="88"/>
      <c r="BN39" s="83" t="s">
        <v>307</v>
      </c>
      <c r="BO39" s="84" t="s">
        <v>15</v>
      </c>
      <c r="BP39" s="88"/>
      <c r="BQ39" s="83" t="s">
        <v>307</v>
      </c>
      <c r="BR39" s="84" t="s">
        <v>15</v>
      </c>
      <c r="BS39" s="88"/>
      <c r="BT39" s="83" t="s">
        <v>307</v>
      </c>
      <c r="BU39" s="84" t="s">
        <v>15</v>
      </c>
      <c r="BV39" s="88"/>
      <c r="BW39" s="83" t="s">
        <v>307</v>
      </c>
      <c r="BX39" s="84" t="s">
        <v>15</v>
      </c>
      <c r="BY39" s="88"/>
      <c r="BZ39" s="83" t="s">
        <v>307</v>
      </c>
      <c r="CA39" s="84" t="s">
        <v>15</v>
      </c>
      <c r="CB39" s="88"/>
      <c r="CC39" s="83" t="s">
        <v>307</v>
      </c>
      <c r="CD39" s="84" t="s">
        <v>15</v>
      </c>
      <c r="CE39" s="172"/>
      <c r="CF39" s="83" t="s">
        <v>307</v>
      </c>
      <c r="CG39" s="84" t="s">
        <v>15</v>
      </c>
      <c r="CH39" s="172"/>
      <c r="CI39" s="83" t="s">
        <v>307</v>
      </c>
      <c r="CJ39" s="84" t="s">
        <v>15</v>
      </c>
      <c r="CK39" s="172"/>
      <c r="CL39" s="83" t="s">
        <v>307</v>
      </c>
      <c r="CM39" s="84" t="s">
        <v>15</v>
      </c>
      <c r="CN39" s="172"/>
      <c r="CO39" s="83" t="s">
        <v>307</v>
      </c>
      <c r="CP39" s="84" t="s">
        <v>15</v>
      </c>
      <c r="CQ39" s="88"/>
      <c r="CR39" s="83" t="s">
        <v>307</v>
      </c>
      <c r="CS39" s="84" t="s">
        <v>15</v>
      </c>
    </row>
    <row r="40" spans="1:97" ht="12" customHeight="1" x14ac:dyDescent="0.2">
      <c r="A40" s="80" t="s">
        <v>224</v>
      </c>
      <c r="B40" s="87"/>
      <c r="C40" s="83" t="s">
        <v>307</v>
      </c>
      <c r="D40" s="84" t="s">
        <v>15</v>
      </c>
      <c r="E40" s="87"/>
      <c r="F40" s="83" t="s">
        <v>307</v>
      </c>
      <c r="G40" s="84" t="s">
        <v>15</v>
      </c>
      <c r="H40" s="88"/>
      <c r="I40" s="83" t="s">
        <v>307</v>
      </c>
      <c r="J40" s="84" t="s">
        <v>15</v>
      </c>
      <c r="K40" s="88"/>
      <c r="L40" s="83" t="s">
        <v>307</v>
      </c>
      <c r="M40" s="84" t="s">
        <v>15</v>
      </c>
      <c r="N40" s="88"/>
      <c r="O40" s="83" t="s">
        <v>307</v>
      </c>
      <c r="P40" s="84" t="s">
        <v>15</v>
      </c>
      <c r="Q40" s="88"/>
      <c r="R40" s="83" t="s">
        <v>307</v>
      </c>
      <c r="S40" s="84" t="s">
        <v>15</v>
      </c>
      <c r="T40" s="88"/>
      <c r="U40" s="83" t="s">
        <v>307</v>
      </c>
      <c r="V40" s="84" t="s">
        <v>15</v>
      </c>
      <c r="W40" s="88"/>
      <c r="X40" s="83" t="s">
        <v>307</v>
      </c>
      <c r="Y40" s="84" t="s">
        <v>15</v>
      </c>
      <c r="Z40" s="88"/>
      <c r="AA40" s="83" t="s">
        <v>307</v>
      </c>
      <c r="AB40" s="84" t="s">
        <v>15</v>
      </c>
      <c r="AC40" s="88"/>
      <c r="AD40" s="83" t="s">
        <v>307</v>
      </c>
      <c r="AE40" s="84" t="s">
        <v>15</v>
      </c>
      <c r="AF40" s="88"/>
      <c r="AG40" s="83" t="s">
        <v>307</v>
      </c>
      <c r="AH40" s="84" t="s">
        <v>15</v>
      </c>
      <c r="AI40" s="88"/>
      <c r="AJ40" s="83" t="s">
        <v>307</v>
      </c>
      <c r="AK40" s="84" t="s">
        <v>15</v>
      </c>
      <c r="AL40" s="88"/>
      <c r="AM40" s="83" t="s">
        <v>307</v>
      </c>
      <c r="AN40" s="84" t="s">
        <v>15</v>
      </c>
      <c r="AO40" s="87"/>
      <c r="AP40" s="83" t="s">
        <v>307</v>
      </c>
      <c r="AQ40" s="84" t="s">
        <v>15</v>
      </c>
      <c r="AR40" s="88"/>
      <c r="AS40" s="83" t="s">
        <v>307</v>
      </c>
      <c r="AT40" s="84" t="s">
        <v>15</v>
      </c>
      <c r="AU40" s="88"/>
      <c r="AV40" s="83" t="s">
        <v>307</v>
      </c>
      <c r="AW40" s="84" t="s">
        <v>15</v>
      </c>
      <c r="AX40" s="88"/>
      <c r="AY40" s="83" t="s">
        <v>307</v>
      </c>
      <c r="AZ40" s="84" t="s">
        <v>15</v>
      </c>
      <c r="BA40" s="88"/>
      <c r="BB40" s="83" t="s">
        <v>307</v>
      </c>
      <c r="BC40" s="84" t="s">
        <v>15</v>
      </c>
      <c r="BD40" s="87"/>
      <c r="BE40" s="83" t="s">
        <v>307</v>
      </c>
      <c r="BF40" s="84" t="s">
        <v>15</v>
      </c>
      <c r="BG40" s="88"/>
      <c r="BH40" s="83" t="s">
        <v>307</v>
      </c>
      <c r="BI40" s="84" t="s">
        <v>15</v>
      </c>
      <c r="BJ40" s="88"/>
      <c r="BK40" s="83" t="s">
        <v>307</v>
      </c>
      <c r="BL40" s="84" t="s">
        <v>15</v>
      </c>
      <c r="BM40" s="88"/>
      <c r="BN40" s="83" t="s">
        <v>307</v>
      </c>
      <c r="BO40" s="84" t="s">
        <v>15</v>
      </c>
      <c r="BP40" s="88"/>
      <c r="BQ40" s="83" t="s">
        <v>307</v>
      </c>
      <c r="BR40" s="84" t="s">
        <v>15</v>
      </c>
      <c r="BS40" s="88"/>
      <c r="BT40" s="83" t="s">
        <v>307</v>
      </c>
      <c r="BU40" s="84" t="s">
        <v>15</v>
      </c>
      <c r="BV40" s="88"/>
      <c r="BW40" s="83" t="s">
        <v>307</v>
      </c>
      <c r="BX40" s="84" t="s">
        <v>15</v>
      </c>
      <c r="BY40" s="88"/>
      <c r="BZ40" s="83" t="s">
        <v>307</v>
      </c>
      <c r="CA40" s="84" t="s">
        <v>15</v>
      </c>
      <c r="CB40" s="88"/>
      <c r="CC40" s="83" t="s">
        <v>307</v>
      </c>
      <c r="CD40" s="84" t="s">
        <v>15</v>
      </c>
      <c r="CE40" s="172"/>
      <c r="CF40" s="83" t="s">
        <v>307</v>
      </c>
      <c r="CG40" s="84" t="s">
        <v>15</v>
      </c>
      <c r="CH40" s="172"/>
      <c r="CI40" s="83" t="s">
        <v>307</v>
      </c>
      <c r="CJ40" s="84" t="s">
        <v>15</v>
      </c>
      <c r="CK40" s="172"/>
      <c r="CL40" s="83" t="s">
        <v>307</v>
      </c>
      <c r="CM40" s="84" t="s">
        <v>15</v>
      </c>
      <c r="CN40" s="172"/>
      <c r="CO40" s="83" t="s">
        <v>307</v>
      </c>
      <c r="CP40" s="84" t="s">
        <v>15</v>
      </c>
      <c r="CQ40" s="88"/>
      <c r="CR40" s="83" t="s">
        <v>307</v>
      </c>
      <c r="CS40" s="84" t="s">
        <v>15</v>
      </c>
    </row>
    <row r="41" spans="1:97" ht="12" customHeight="1" x14ac:dyDescent="0.2">
      <c r="A41" s="80" t="s">
        <v>225</v>
      </c>
      <c r="B41" s="87"/>
      <c r="C41" s="83" t="s">
        <v>307</v>
      </c>
      <c r="D41" s="84" t="s">
        <v>15</v>
      </c>
      <c r="E41" s="87"/>
      <c r="F41" s="83" t="s">
        <v>307</v>
      </c>
      <c r="G41" s="84" t="s">
        <v>15</v>
      </c>
      <c r="H41" s="88"/>
      <c r="I41" s="83" t="s">
        <v>307</v>
      </c>
      <c r="J41" s="84" t="s">
        <v>15</v>
      </c>
      <c r="K41" s="88"/>
      <c r="L41" s="83" t="s">
        <v>307</v>
      </c>
      <c r="M41" s="84" t="s">
        <v>15</v>
      </c>
      <c r="N41" s="88"/>
      <c r="O41" s="83" t="s">
        <v>307</v>
      </c>
      <c r="P41" s="84" t="s">
        <v>15</v>
      </c>
      <c r="Q41" s="88"/>
      <c r="R41" s="83" t="s">
        <v>307</v>
      </c>
      <c r="S41" s="84" t="s">
        <v>15</v>
      </c>
      <c r="T41" s="88"/>
      <c r="U41" s="83" t="s">
        <v>307</v>
      </c>
      <c r="V41" s="84" t="s">
        <v>15</v>
      </c>
      <c r="W41" s="88"/>
      <c r="X41" s="83" t="s">
        <v>307</v>
      </c>
      <c r="Y41" s="84" t="s">
        <v>15</v>
      </c>
      <c r="Z41" s="88"/>
      <c r="AA41" s="83" t="s">
        <v>307</v>
      </c>
      <c r="AB41" s="84" t="s">
        <v>15</v>
      </c>
      <c r="AC41" s="88"/>
      <c r="AD41" s="83" t="s">
        <v>307</v>
      </c>
      <c r="AE41" s="84" t="s">
        <v>15</v>
      </c>
      <c r="AF41" s="88"/>
      <c r="AG41" s="83" t="s">
        <v>307</v>
      </c>
      <c r="AH41" s="84" t="s">
        <v>15</v>
      </c>
      <c r="AI41" s="88"/>
      <c r="AJ41" s="83" t="s">
        <v>307</v>
      </c>
      <c r="AK41" s="84" t="s">
        <v>15</v>
      </c>
      <c r="AL41" s="88"/>
      <c r="AM41" s="83" t="s">
        <v>307</v>
      </c>
      <c r="AN41" s="84" t="s">
        <v>15</v>
      </c>
      <c r="AO41" s="87"/>
      <c r="AP41" s="83" t="s">
        <v>307</v>
      </c>
      <c r="AQ41" s="84" t="s">
        <v>15</v>
      </c>
      <c r="AR41" s="88"/>
      <c r="AS41" s="83" t="s">
        <v>307</v>
      </c>
      <c r="AT41" s="84" t="s">
        <v>15</v>
      </c>
      <c r="AU41" s="88"/>
      <c r="AV41" s="83" t="s">
        <v>307</v>
      </c>
      <c r="AW41" s="84" t="s">
        <v>15</v>
      </c>
      <c r="AX41" s="88"/>
      <c r="AY41" s="83" t="s">
        <v>307</v>
      </c>
      <c r="AZ41" s="84" t="s">
        <v>15</v>
      </c>
      <c r="BA41" s="88"/>
      <c r="BB41" s="83" t="s">
        <v>307</v>
      </c>
      <c r="BC41" s="84" t="s">
        <v>15</v>
      </c>
      <c r="BD41" s="87"/>
      <c r="BE41" s="83" t="s">
        <v>307</v>
      </c>
      <c r="BF41" s="84" t="s">
        <v>15</v>
      </c>
      <c r="BG41" s="88"/>
      <c r="BH41" s="83" t="s">
        <v>307</v>
      </c>
      <c r="BI41" s="84" t="s">
        <v>15</v>
      </c>
      <c r="BJ41" s="88"/>
      <c r="BK41" s="83" t="s">
        <v>307</v>
      </c>
      <c r="BL41" s="84" t="s">
        <v>15</v>
      </c>
      <c r="BM41" s="88"/>
      <c r="BN41" s="83" t="s">
        <v>307</v>
      </c>
      <c r="BO41" s="84" t="s">
        <v>15</v>
      </c>
      <c r="BP41" s="88"/>
      <c r="BQ41" s="83" t="s">
        <v>307</v>
      </c>
      <c r="BR41" s="84" t="s">
        <v>15</v>
      </c>
      <c r="BS41" s="88"/>
      <c r="BT41" s="83" t="s">
        <v>307</v>
      </c>
      <c r="BU41" s="84" t="s">
        <v>15</v>
      </c>
      <c r="BV41" s="88"/>
      <c r="BW41" s="83" t="s">
        <v>307</v>
      </c>
      <c r="BX41" s="84" t="s">
        <v>15</v>
      </c>
      <c r="BY41" s="88"/>
      <c r="BZ41" s="83" t="s">
        <v>307</v>
      </c>
      <c r="CA41" s="84" t="s">
        <v>15</v>
      </c>
      <c r="CB41" s="88"/>
      <c r="CC41" s="83" t="s">
        <v>307</v>
      </c>
      <c r="CD41" s="84" t="s">
        <v>15</v>
      </c>
      <c r="CE41" s="172"/>
      <c r="CF41" s="83" t="s">
        <v>307</v>
      </c>
      <c r="CG41" s="84" t="s">
        <v>15</v>
      </c>
      <c r="CH41" s="172"/>
      <c r="CI41" s="83" t="s">
        <v>307</v>
      </c>
      <c r="CJ41" s="84" t="s">
        <v>15</v>
      </c>
      <c r="CK41" s="172"/>
      <c r="CL41" s="83" t="s">
        <v>307</v>
      </c>
      <c r="CM41" s="84" t="s">
        <v>15</v>
      </c>
      <c r="CN41" s="172"/>
      <c r="CO41" s="83" t="s">
        <v>307</v>
      </c>
      <c r="CP41" s="84" t="s">
        <v>15</v>
      </c>
      <c r="CQ41" s="88"/>
      <c r="CR41" s="83" t="s">
        <v>307</v>
      </c>
      <c r="CS41" s="84" t="s">
        <v>15</v>
      </c>
    </row>
    <row r="42" spans="1:97" ht="12" customHeight="1" x14ac:dyDescent="0.2">
      <c r="A42" s="81" t="s">
        <v>226</v>
      </c>
      <c r="B42" s="87"/>
      <c r="C42" s="83" t="s">
        <v>307</v>
      </c>
      <c r="D42" s="84" t="s">
        <v>15</v>
      </c>
      <c r="E42" s="87"/>
      <c r="F42" s="83" t="s">
        <v>307</v>
      </c>
      <c r="G42" s="84" t="s">
        <v>15</v>
      </c>
      <c r="H42" s="88"/>
      <c r="I42" s="83" t="s">
        <v>307</v>
      </c>
      <c r="J42" s="84" t="s">
        <v>15</v>
      </c>
      <c r="K42" s="88"/>
      <c r="L42" s="83" t="s">
        <v>307</v>
      </c>
      <c r="M42" s="84" t="s">
        <v>15</v>
      </c>
      <c r="N42" s="88"/>
      <c r="O42" s="83" t="s">
        <v>307</v>
      </c>
      <c r="P42" s="84" t="s">
        <v>15</v>
      </c>
      <c r="Q42" s="88"/>
      <c r="R42" s="83" t="s">
        <v>307</v>
      </c>
      <c r="S42" s="84" t="s">
        <v>15</v>
      </c>
      <c r="T42" s="88"/>
      <c r="U42" s="83" t="s">
        <v>307</v>
      </c>
      <c r="V42" s="84" t="s">
        <v>15</v>
      </c>
      <c r="W42" s="88"/>
      <c r="X42" s="83" t="s">
        <v>307</v>
      </c>
      <c r="Y42" s="84" t="s">
        <v>15</v>
      </c>
      <c r="Z42" s="88"/>
      <c r="AA42" s="83" t="s">
        <v>307</v>
      </c>
      <c r="AB42" s="84" t="s">
        <v>15</v>
      </c>
      <c r="AC42" s="88"/>
      <c r="AD42" s="83" t="s">
        <v>307</v>
      </c>
      <c r="AE42" s="84" t="s">
        <v>15</v>
      </c>
      <c r="AF42" s="88"/>
      <c r="AG42" s="83" t="s">
        <v>307</v>
      </c>
      <c r="AH42" s="84" t="s">
        <v>15</v>
      </c>
      <c r="AI42" s="88"/>
      <c r="AJ42" s="83" t="s">
        <v>307</v>
      </c>
      <c r="AK42" s="84" t="s">
        <v>15</v>
      </c>
      <c r="AL42" s="88"/>
      <c r="AM42" s="83" t="s">
        <v>307</v>
      </c>
      <c r="AN42" s="84" t="s">
        <v>15</v>
      </c>
      <c r="AO42" s="87"/>
      <c r="AP42" s="83" t="s">
        <v>307</v>
      </c>
      <c r="AQ42" s="84" t="s">
        <v>15</v>
      </c>
      <c r="AR42" s="88"/>
      <c r="AS42" s="83" t="s">
        <v>307</v>
      </c>
      <c r="AT42" s="84" t="s">
        <v>15</v>
      </c>
      <c r="AU42" s="88"/>
      <c r="AV42" s="83" t="s">
        <v>307</v>
      </c>
      <c r="AW42" s="84" t="s">
        <v>15</v>
      </c>
      <c r="AX42" s="88"/>
      <c r="AY42" s="83" t="s">
        <v>307</v>
      </c>
      <c r="AZ42" s="84" t="s">
        <v>15</v>
      </c>
      <c r="BA42" s="88"/>
      <c r="BB42" s="83" t="s">
        <v>307</v>
      </c>
      <c r="BC42" s="84" t="s">
        <v>15</v>
      </c>
      <c r="BD42" s="87"/>
      <c r="BE42" s="83" t="s">
        <v>307</v>
      </c>
      <c r="BF42" s="84" t="s">
        <v>15</v>
      </c>
      <c r="BG42" s="88"/>
      <c r="BH42" s="83" t="s">
        <v>307</v>
      </c>
      <c r="BI42" s="84" t="s">
        <v>15</v>
      </c>
      <c r="BJ42" s="88"/>
      <c r="BK42" s="83" t="s">
        <v>307</v>
      </c>
      <c r="BL42" s="84" t="s">
        <v>15</v>
      </c>
      <c r="BM42" s="88"/>
      <c r="BN42" s="83" t="s">
        <v>307</v>
      </c>
      <c r="BO42" s="84" t="s">
        <v>15</v>
      </c>
      <c r="BP42" s="88"/>
      <c r="BQ42" s="83" t="s">
        <v>307</v>
      </c>
      <c r="BR42" s="84" t="s">
        <v>15</v>
      </c>
      <c r="BS42" s="88"/>
      <c r="BT42" s="83" t="s">
        <v>307</v>
      </c>
      <c r="BU42" s="84" t="s">
        <v>15</v>
      </c>
      <c r="BV42" s="88"/>
      <c r="BW42" s="83" t="s">
        <v>307</v>
      </c>
      <c r="BX42" s="84" t="s">
        <v>15</v>
      </c>
      <c r="BY42" s="88"/>
      <c r="BZ42" s="83" t="s">
        <v>307</v>
      </c>
      <c r="CA42" s="84" t="s">
        <v>15</v>
      </c>
      <c r="CB42" s="88"/>
      <c r="CC42" s="83" t="s">
        <v>307</v>
      </c>
      <c r="CD42" s="84" t="s">
        <v>15</v>
      </c>
      <c r="CE42" s="172"/>
      <c r="CF42" s="83" t="s">
        <v>307</v>
      </c>
      <c r="CG42" s="84" t="s">
        <v>15</v>
      </c>
      <c r="CH42" s="172"/>
      <c r="CI42" s="83" t="s">
        <v>307</v>
      </c>
      <c r="CJ42" s="84" t="s">
        <v>15</v>
      </c>
      <c r="CK42" s="172"/>
      <c r="CL42" s="83" t="s">
        <v>307</v>
      </c>
      <c r="CM42" s="84" t="s">
        <v>15</v>
      </c>
      <c r="CN42" s="172"/>
      <c r="CO42" s="83" t="s">
        <v>307</v>
      </c>
      <c r="CP42" s="84" t="s">
        <v>15</v>
      </c>
      <c r="CQ42" s="88"/>
      <c r="CR42" s="83" t="s">
        <v>307</v>
      </c>
      <c r="CS42" s="84" t="s">
        <v>15</v>
      </c>
    </row>
    <row r="43" spans="1:97" ht="12" customHeight="1" x14ac:dyDescent="0.2">
      <c r="A43" s="80" t="s">
        <v>227</v>
      </c>
      <c r="B43" s="87"/>
      <c r="C43" s="83" t="s">
        <v>307</v>
      </c>
      <c r="D43" s="84" t="s">
        <v>15</v>
      </c>
      <c r="E43" s="87"/>
      <c r="F43" s="83" t="s">
        <v>307</v>
      </c>
      <c r="G43" s="84" t="s">
        <v>15</v>
      </c>
      <c r="H43" s="88"/>
      <c r="I43" s="83" t="s">
        <v>307</v>
      </c>
      <c r="J43" s="84" t="s">
        <v>15</v>
      </c>
      <c r="K43" s="88"/>
      <c r="L43" s="83" t="s">
        <v>307</v>
      </c>
      <c r="M43" s="84" t="s">
        <v>15</v>
      </c>
      <c r="N43" s="88"/>
      <c r="O43" s="83" t="s">
        <v>307</v>
      </c>
      <c r="P43" s="84" t="s">
        <v>15</v>
      </c>
      <c r="Q43" s="88"/>
      <c r="R43" s="83" t="s">
        <v>307</v>
      </c>
      <c r="S43" s="84" t="s">
        <v>15</v>
      </c>
      <c r="T43" s="88"/>
      <c r="U43" s="83" t="s">
        <v>307</v>
      </c>
      <c r="V43" s="84" t="s">
        <v>15</v>
      </c>
      <c r="W43" s="88"/>
      <c r="X43" s="83" t="s">
        <v>307</v>
      </c>
      <c r="Y43" s="84" t="s">
        <v>15</v>
      </c>
      <c r="Z43" s="88"/>
      <c r="AA43" s="83" t="s">
        <v>307</v>
      </c>
      <c r="AB43" s="84" t="s">
        <v>15</v>
      </c>
      <c r="AC43" s="88"/>
      <c r="AD43" s="83" t="s">
        <v>307</v>
      </c>
      <c r="AE43" s="84" t="s">
        <v>15</v>
      </c>
      <c r="AF43" s="88"/>
      <c r="AG43" s="83" t="s">
        <v>307</v>
      </c>
      <c r="AH43" s="84" t="s">
        <v>15</v>
      </c>
      <c r="AI43" s="88"/>
      <c r="AJ43" s="83" t="s">
        <v>307</v>
      </c>
      <c r="AK43" s="84" t="s">
        <v>15</v>
      </c>
      <c r="AL43" s="88"/>
      <c r="AM43" s="83" t="s">
        <v>307</v>
      </c>
      <c r="AN43" s="84" t="s">
        <v>15</v>
      </c>
      <c r="AO43" s="87"/>
      <c r="AP43" s="83" t="s">
        <v>307</v>
      </c>
      <c r="AQ43" s="84" t="s">
        <v>15</v>
      </c>
      <c r="AR43" s="88"/>
      <c r="AS43" s="83" t="s">
        <v>307</v>
      </c>
      <c r="AT43" s="84" t="s">
        <v>15</v>
      </c>
      <c r="AU43" s="88"/>
      <c r="AV43" s="83" t="s">
        <v>307</v>
      </c>
      <c r="AW43" s="84" t="s">
        <v>15</v>
      </c>
      <c r="AX43" s="88"/>
      <c r="AY43" s="83" t="s">
        <v>307</v>
      </c>
      <c r="AZ43" s="84" t="s">
        <v>15</v>
      </c>
      <c r="BA43" s="88"/>
      <c r="BB43" s="83" t="s">
        <v>307</v>
      </c>
      <c r="BC43" s="84" t="s">
        <v>15</v>
      </c>
      <c r="BD43" s="87"/>
      <c r="BE43" s="83" t="s">
        <v>307</v>
      </c>
      <c r="BF43" s="84" t="s">
        <v>15</v>
      </c>
      <c r="BG43" s="88"/>
      <c r="BH43" s="83" t="s">
        <v>307</v>
      </c>
      <c r="BI43" s="84" t="s">
        <v>15</v>
      </c>
      <c r="BJ43" s="88"/>
      <c r="BK43" s="83" t="s">
        <v>307</v>
      </c>
      <c r="BL43" s="84" t="s">
        <v>15</v>
      </c>
      <c r="BM43" s="88"/>
      <c r="BN43" s="83" t="s">
        <v>307</v>
      </c>
      <c r="BO43" s="84" t="s">
        <v>15</v>
      </c>
      <c r="BP43" s="88"/>
      <c r="BQ43" s="83" t="s">
        <v>307</v>
      </c>
      <c r="BR43" s="84" t="s">
        <v>15</v>
      </c>
      <c r="BS43" s="88"/>
      <c r="BT43" s="83" t="s">
        <v>307</v>
      </c>
      <c r="BU43" s="84" t="s">
        <v>15</v>
      </c>
      <c r="BV43" s="88"/>
      <c r="BW43" s="83" t="s">
        <v>307</v>
      </c>
      <c r="BX43" s="84" t="s">
        <v>15</v>
      </c>
      <c r="BY43" s="88"/>
      <c r="BZ43" s="83" t="s">
        <v>307</v>
      </c>
      <c r="CA43" s="84" t="s">
        <v>15</v>
      </c>
      <c r="CB43" s="88"/>
      <c r="CC43" s="83" t="s">
        <v>307</v>
      </c>
      <c r="CD43" s="84" t="s">
        <v>15</v>
      </c>
      <c r="CE43" s="172"/>
      <c r="CF43" s="83" t="s">
        <v>307</v>
      </c>
      <c r="CG43" s="84" t="s">
        <v>15</v>
      </c>
      <c r="CH43" s="172"/>
      <c r="CI43" s="83" t="s">
        <v>307</v>
      </c>
      <c r="CJ43" s="84" t="s">
        <v>15</v>
      </c>
      <c r="CK43" s="172"/>
      <c r="CL43" s="83" t="s">
        <v>307</v>
      </c>
      <c r="CM43" s="84" t="s">
        <v>15</v>
      </c>
      <c r="CN43" s="172"/>
      <c r="CO43" s="83" t="s">
        <v>307</v>
      </c>
      <c r="CP43" s="84" t="s">
        <v>15</v>
      </c>
      <c r="CQ43" s="88"/>
      <c r="CR43" s="83" t="s">
        <v>307</v>
      </c>
      <c r="CS43" s="84" t="s">
        <v>15</v>
      </c>
    </row>
    <row r="44" spans="1:97" ht="12" customHeight="1" x14ac:dyDescent="0.2">
      <c r="A44" s="80" t="s">
        <v>228</v>
      </c>
      <c r="B44" s="87"/>
      <c r="C44" s="83" t="s">
        <v>307</v>
      </c>
      <c r="D44" s="84" t="s">
        <v>15</v>
      </c>
      <c r="E44" s="87"/>
      <c r="F44" s="83" t="s">
        <v>307</v>
      </c>
      <c r="G44" s="84" t="s">
        <v>15</v>
      </c>
      <c r="H44" s="88"/>
      <c r="I44" s="83" t="s">
        <v>307</v>
      </c>
      <c r="J44" s="84" t="s">
        <v>15</v>
      </c>
      <c r="K44" s="88"/>
      <c r="L44" s="83" t="s">
        <v>307</v>
      </c>
      <c r="M44" s="84" t="s">
        <v>15</v>
      </c>
      <c r="N44" s="88"/>
      <c r="O44" s="83" t="s">
        <v>307</v>
      </c>
      <c r="P44" s="84" t="s">
        <v>15</v>
      </c>
      <c r="Q44" s="88"/>
      <c r="R44" s="83" t="s">
        <v>307</v>
      </c>
      <c r="S44" s="84" t="s">
        <v>15</v>
      </c>
      <c r="T44" s="88"/>
      <c r="U44" s="83" t="s">
        <v>307</v>
      </c>
      <c r="V44" s="84" t="s">
        <v>15</v>
      </c>
      <c r="W44" s="88"/>
      <c r="X44" s="83" t="s">
        <v>307</v>
      </c>
      <c r="Y44" s="84" t="s">
        <v>15</v>
      </c>
      <c r="Z44" s="88"/>
      <c r="AA44" s="83" t="s">
        <v>307</v>
      </c>
      <c r="AB44" s="84" t="s">
        <v>15</v>
      </c>
      <c r="AC44" s="88"/>
      <c r="AD44" s="83" t="s">
        <v>307</v>
      </c>
      <c r="AE44" s="84" t="s">
        <v>15</v>
      </c>
      <c r="AF44" s="88"/>
      <c r="AG44" s="83" t="s">
        <v>307</v>
      </c>
      <c r="AH44" s="84" t="s">
        <v>15</v>
      </c>
      <c r="AI44" s="88"/>
      <c r="AJ44" s="83" t="s">
        <v>307</v>
      </c>
      <c r="AK44" s="84" t="s">
        <v>15</v>
      </c>
      <c r="AL44" s="88"/>
      <c r="AM44" s="83" t="s">
        <v>307</v>
      </c>
      <c r="AN44" s="84" t="s">
        <v>15</v>
      </c>
      <c r="AO44" s="87"/>
      <c r="AP44" s="83" t="s">
        <v>307</v>
      </c>
      <c r="AQ44" s="84" t="s">
        <v>15</v>
      </c>
      <c r="AR44" s="88"/>
      <c r="AS44" s="83" t="s">
        <v>307</v>
      </c>
      <c r="AT44" s="84" t="s">
        <v>15</v>
      </c>
      <c r="AU44" s="88"/>
      <c r="AV44" s="83" t="s">
        <v>307</v>
      </c>
      <c r="AW44" s="84" t="s">
        <v>15</v>
      </c>
      <c r="AX44" s="88"/>
      <c r="AY44" s="83" t="s">
        <v>307</v>
      </c>
      <c r="AZ44" s="84" t="s">
        <v>15</v>
      </c>
      <c r="BA44" s="88"/>
      <c r="BB44" s="83" t="s">
        <v>307</v>
      </c>
      <c r="BC44" s="84" t="s">
        <v>15</v>
      </c>
      <c r="BD44" s="87"/>
      <c r="BE44" s="83" t="s">
        <v>307</v>
      </c>
      <c r="BF44" s="84" t="s">
        <v>15</v>
      </c>
      <c r="BG44" s="88"/>
      <c r="BH44" s="83" t="s">
        <v>307</v>
      </c>
      <c r="BI44" s="84" t="s">
        <v>15</v>
      </c>
      <c r="BJ44" s="88"/>
      <c r="BK44" s="83" t="s">
        <v>307</v>
      </c>
      <c r="BL44" s="84" t="s">
        <v>15</v>
      </c>
      <c r="BM44" s="88"/>
      <c r="BN44" s="83" t="s">
        <v>307</v>
      </c>
      <c r="BO44" s="84" t="s">
        <v>15</v>
      </c>
      <c r="BP44" s="88"/>
      <c r="BQ44" s="83" t="s">
        <v>307</v>
      </c>
      <c r="BR44" s="84" t="s">
        <v>15</v>
      </c>
      <c r="BS44" s="88"/>
      <c r="BT44" s="83" t="s">
        <v>307</v>
      </c>
      <c r="BU44" s="84" t="s">
        <v>15</v>
      </c>
      <c r="BV44" s="88"/>
      <c r="BW44" s="83" t="s">
        <v>307</v>
      </c>
      <c r="BX44" s="84" t="s">
        <v>15</v>
      </c>
      <c r="BY44" s="88"/>
      <c r="BZ44" s="83" t="s">
        <v>307</v>
      </c>
      <c r="CA44" s="84" t="s">
        <v>15</v>
      </c>
      <c r="CB44" s="88"/>
      <c r="CC44" s="83" t="s">
        <v>307</v>
      </c>
      <c r="CD44" s="84" t="s">
        <v>15</v>
      </c>
      <c r="CE44" s="172"/>
      <c r="CF44" s="83" t="s">
        <v>307</v>
      </c>
      <c r="CG44" s="84" t="s">
        <v>15</v>
      </c>
      <c r="CH44" s="172"/>
      <c r="CI44" s="83" t="s">
        <v>307</v>
      </c>
      <c r="CJ44" s="84" t="s">
        <v>15</v>
      </c>
      <c r="CK44" s="172"/>
      <c r="CL44" s="83" t="s">
        <v>307</v>
      </c>
      <c r="CM44" s="84" t="s">
        <v>15</v>
      </c>
      <c r="CN44" s="172"/>
      <c r="CO44" s="83" t="s">
        <v>307</v>
      </c>
      <c r="CP44" s="84" t="s">
        <v>15</v>
      </c>
      <c r="CQ44" s="88"/>
      <c r="CR44" s="83" t="s">
        <v>307</v>
      </c>
      <c r="CS44" s="84" t="s">
        <v>15</v>
      </c>
    </row>
    <row r="45" spans="1:97" ht="12" customHeight="1" x14ac:dyDescent="0.2">
      <c r="A45" s="80" t="s">
        <v>229</v>
      </c>
      <c r="B45" s="87"/>
      <c r="C45" s="83" t="s">
        <v>307</v>
      </c>
      <c r="D45" s="84" t="s">
        <v>15</v>
      </c>
      <c r="E45" s="87"/>
      <c r="F45" s="83" t="s">
        <v>307</v>
      </c>
      <c r="G45" s="84" t="s">
        <v>15</v>
      </c>
      <c r="H45" s="88"/>
      <c r="I45" s="83" t="s">
        <v>307</v>
      </c>
      <c r="J45" s="84" t="s">
        <v>15</v>
      </c>
      <c r="K45" s="88"/>
      <c r="L45" s="83" t="s">
        <v>307</v>
      </c>
      <c r="M45" s="84" t="s">
        <v>15</v>
      </c>
      <c r="N45" s="88"/>
      <c r="O45" s="83" t="s">
        <v>307</v>
      </c>
      <c r="P45" s="84" t="s">
        <v>15</v>
      </c>
      <c r="Q45" s="88"/>
      <c r="R45" s="83" t="s">
        <v>307</v>
      </c>
      <c r="S45" s="84" t="s">
        <v>15</v>
      </c>
      <c r="T45" s="88"/>
      <c r="U45" s="83" t="s">
        <v>307</v>
      </c>
      <c r="V45" s="84" t="s">
        <v>15</v>
      </c>
      <c r="W45" s="88"/>
      <c r="X45" s="83" t="s">
        <v>307</v>
      </c>
      <c r="Y45" s="84" t="s">
        <v>15</v>
      </c>
      <c r="Z45" s="88"/>
      <c r="AA45" s="83" t="s">
        <v>307</v>
      </c>
      <c r="AB45" s="84" t="s">
        <v>15</v>
      </c>
      <c r="AC45" s="88"/>
      <c r="AD45" s="83" t="s">
        <v>307</v>
      </c>
      <c r="AE45" s="84" t="s">
        <v>15</v>
      </c>
      <c r="AF45" s="88"/>
      <c r="AG45" s="83" t="s">
        <v>307</v>
      </c>
      <c r="AH45" s="84" t="s">
        <v>15</v>
      </c>
      <c r="AI45" s="88"/>
      <c r="AJ45" s="83" t="s">
        <v>307</v>
      </c>
      <c r="AK45" s="84" t="s">
        <v>15</v>
      </c>
      <c r="AL45" s="88"/>
      <c r="AM45" s="83" t="s">
        <v>307</v>
      </c>
      <c r="AN45" s="84" t="s">
        <v>15</v>
      </c>
      <c r="AO45" s="87"/>
      <c r="AP45" s="83" t="s">
        <v>307</v>
      </c>
      <c r="AQ45" s="84" t="s">
        <v>15</v>
      </c>
      <c r="AR45" s="88"/>
      <c r="AS45" s="83" t="s">
        <v>307</v>
      </c>
      <c r="AT45" s="84" t="s">
        <v>15</v>
      </c>
      <c r="AU45" s="88"/>
      <c r="AV45" s="83" t="s">
        <v>307</v>
      </c>
      <c r="AW45" s="84" t="s">
        <v>15</v>
      </c>
      <c r="AX45" s="88"/>
      <c r="AY45" s="83" t="s">
        <v>307</v>
      </c>
      <c r="AZ45" s="84" t="s">
        <v>15</v>
      </c>
      <c r="BA45" s="88"/>
      <c r="BB45" s="83" t="s">
        <v>307</v>
      </c>
      <c r="BC45" s="84" t="s">
        <v>15</v>
      </c>
      <c r="BD45" s="87"/>
      <c r="BE45" s="83" t="s">
        <v>307</v>
      </c>
      <c r="BF45" s="84" t="s">
        <v>15</v>
      </c>
      <c r="BG45" s="88"/>
      <c r="BH45" s="83" t="s">
        <v>307</v>
      </c>
      <c r="BI45" s="84" t="s">
        <v>15</v>
      </c>
      <c r="BJ45" s="88"/>
      <c r="BK45" s="83" t="s">
        <v>307</v>
      </c>
      <c r="BL45" s="84" t="s">
        <v>15</v>
      </c>
      <c r="BM45" s="88"/>
      <c r="BN45" s="83" t="s">
        <v>307</v>
      </c>
      <c r="BO45" s="84" t="s">
        <v>15</v>
      </c>
      <c r="BP45" s="88"/>
      <c r="BQ45" s="83" t="s">
        <v>307</v>
      </c>
      <c r="BR45" s="84" t="s">
        <v>15</v>
      </c>
      <c r="BS45" s="88"/>
      <c r="BT45" s="83" t="s">
        <v>307</v>
      </c>
      <c r="BU45" s="84" t="s">
        <v>15</v>
      </c>
      <c r="BV45" s="88"/>
      <c r="BW45" s="83" t="s">
        <v>307</v>
      </c>
      <c r="BX45" s="84" t="s">
        <v>15</v>
      </c>
      <c r="BY45" s="88"/>
      <c r="BZ45" s="83" t="s">
        <v>307</v>
      </c>
      <c r="CA45" s="84" t="s">
        <v>15</v>
      </c>
      <c r="CB45" s="88"/>
      <c r="CC45" s="83" t="s">
        <v>307</v>
      </c>
      <c r="CD45" s="84" t="s">
        <v>15</v>
      </c>
      <c r="CE45" s="172"/>
      <c r="CF45" s="83" t="s">
        <v>307</v>
      </c>
      <c r="CG45" s="84" t="s">
        <v>15</v>
      </c>
      <c r="CH45" s="172"/>
      <c r="CI45" s="83" t="s">
        <v>307</v>
      </c>
      <c r="CJ45" s="84" t="s">
        <v>15</v>
      </c>
      <c r="CK45" s="172"/>
      <c r="CL45" s="83" t="s">
        <v>307</v>
      </c>
      <c r="CM45" s="84" t="s">
        <v>15</v>
      </c>
      <c r="CN45" s="172"/>
      <c r="CO45" s="83" t="s">
        <v>307</v>
      </c>
      <c r="CP45" s="84" t="s">
        <v>15</v>
      </c>
      <c r="CQ45" s="88"/>
      <c r="CR45" s="83" t="s">
        <v>307</v>
      </c>
      <c r="CS45" s="84" t="s">
        <v>15</v>
      </c>
    </row>
    <row r="46" spans="1:97" ht="12" customHeight="1" x14ac:dyDescent="0.2">
      <c r="A46" s="81" t="s">
        <v>230</v>
      </c>
      <c r="B46" s="87"/>
      <c r="C46" s="83" t="s">
        <v>307</v>
      </c>
      <c r="D46" s="84" t="s">
        <v>15</v>
      </c>
      <c r="E46" s="87"/>
      <c r="F46" s="83" t="s">
        <v>307</v>
      </c>
      <c r="G46" s="84" t="s">
        <v>15</v>
      </c>
      <c r="H46" s="88"/>
      <c r="I46" s="83" t="s">
        <v>307</v>
      </c>
      <c r="J46" s="84" t="s">
        <v>15</v>
      </c>
      <c r="K46" s="88"/>
      <c r="L46" s="83" t="s">
        <v>307</v>
      </c>
      <c r="M46" s="84" t="s">
        <v>15</v>
      </c>
      <c r="N46" s="88"/>
      <c r="O46" s="83" t="s">
        <v>307</v>
      </c>
      <c r="P46" s="84" t="s">
        <v>15</v>
      </c>
      <c r="Q46" s="88"/>
      <c r="R46" s="83" t="s">
        <v>307</v>
      </c>
      <c r="S46" s="84" t="s">
        <v>15</v>
      </c>
      <c r="T46" s="88"/>
      <c r="U46" s="83" t="s">
        <v>307</v>
      </c>
      <c r="V46" s="84" t="s">
        <v>15</v>
      </c>
      <c r="W46" s="88"/>
      <c r="X46" s="83" t="s">
        <v>307</v>
      </c>
      <c r="Y46" s="84" t="s">
        <v>15</v>
      </c>
      <c r="Z46" s="88"/>
      <c r="AA46" s="83" t="s">
        <v>307</v>
      </c>
      <c r="AB46" s="84" t="s">
        <v>15</v>
      </c>
      <c r="AC46" s="88"/>
      <c r="AD46" s="83" t="s">
        <v>307</v>
      </c>
      <c r="AE46" s="84" t="s">
        <v>15</v>
      </c>
      <c r="AF46" s="88"/>
      <c r="AG46" s="83" t="s">
        <v>307</v>
      </c>
      <c r="AH46" s="84" t="s">
        <v>15</v>
      </c>
      <c r="AI46" s="88"/>
      <c r="AJ46" s="83" t="s">
        <v>307</v>
      </c>
      <c r="AK46" s="84" t="s">
        <v>15</v>
      </c>
      <c r="AL46" s="88"/>
      <c r="AM46" s="83" t="s">
        <v>307</v>
      </c>
      <c r="AN46" s="84" t="s">
        <v>15</v>
      </c>
      <c r="AO46" s="87"/>
      <c r="AP46" s="83" t="s">
        <v>307</v>
      </c>
      <c r="AQ46" s="84" t="s">
        <v>15</v>
      </c>
      <c r="AR46" s="88"/>
      <c r="AS46" s="83" t="s">
        <v>307</v>
      </c>
      <c r="AT46" s="84" t="s">
        <v>15</v>
      </c>
      <c r="AU46" s="88"/>
      <c r="AV46" s="83" t="s">
        <v>307</v>
      </c>
      <c r="AW46" s="84" t="s">
        <v>15</v>
      </c>
      <c r="AX46" s="88"/>
      <c r="AY46" s="83" t="s">
        <v>307</v>
      </c>
      <c r="AZ46" s="84" t="s">
        <v>15</v>
      </c>
      <c r="BA46" s="88"/>
      <c r="BB46" s="83" t="s">
        <v>307</v>
      </c>
      <c r="BC46" s="84" t="s">
        <v>15</v>
      </c>
      <c r="BD46" s="87"/>
      <c r="BE46" s="83" t="s">
        <v>307</v>
      </c>
      <c r="BF46" s="84" t="s">
        <v>15</v>
      </c>
      <c r="BG46" s="88"/>
      <c r="BH46" s="83" t="s">
        <v>307</v>
      </c>
      <c r="BI46" s="84" t="s">
        <v>15</v>
      </c>
      <c r="BJ46" s="88"/>
      <c r="BK46" s="83" t="s">
        <v>307</v>
      </c>
      <c r="BL46" s="84" t="s">
        <v>15</v>
      </c>
      <c r="BM46" s="88"/>
      <c r="BN46" s="83" t="s">
        <v>307</v>
      </c>
      <c r="BO46" s="84" t="s">
        <v>15</v>
      </c>
      <c r="BP46" s="88"/>
      <c r="BQ46" s="83" t="s">
        <v>307</v>
      </c>
      <c r="BR46" s="84" t="s">
        <v>15</v>
      </c>
      <c r="BS46" s="88"/>
      <c r="BT46" s="83" t="s">
        <v>307</v>
      </c>
      <c r="BU46" s="84" t="s">
        <v>15</v>
      </c>
      <c r="BV46" s="88"/>
      <c r="BW46" s="83" t="s">
        <v>307</v>
      </c>
      <c r="BX46" s="84" t="s">
        <v>15</v>
      </c>
      <c r="BY46" s="88"/>
      <c r="BZ46" s="83" t="s">
        <v>307</v>
      </c>
      <c r="CA46" s="84" t="s">
        <v>15</v>
      </c>
      <c r="CB46" s="88"/>
      <c r="CC46" s="83" t="s">
        <v>307</v>
      </c>
      <c r="CD46" s="84" t="s">
        <v>15</v>
      </c>
      <c r="CE46" s="172"/>
      <c r="CF46" s="83" t="s">
        <v>307</v>
      </c>
      <c r="CG46" s="84" t="s">
        <v>15</v>
      </c>
      <c r="CH46" s="172"/>
      <c r="CI46" s="83" t="s">
        <v>307</v>
      </c>
      <c r="CJ46" s="84" t="s">
        <v>15</v>
      </c>
      <c r="CK46" s="172"/>
      <c r="CL46" s="83" t="s">
        <v>307</v>
      </c>
      <c r="CM46" s="84" t="s">
        <v>15</v>
      </c>
      <c r="CN46" s="172"/>
      <c r="CO46" s="83" t="s">
        <v>307</v>
      </c>
      <c r="CP46" s="84" t="s">
        <v>15</v>
      </c>
      <c r="CQ46" s="88"/>
      <c r="CR46" s="83" t="s">
        <v>307</v>
      </c>
      <c r="CS46" s="84" t="s">
        <v>15</v>
      </c>
    </row>
    <row r="47" spans="1:97" ht="12" customHeight="1" x14ac:dyDescent="0.2">
      <c r="A47" s="80" t="s">
        <v>231</v>
      </c>
      <c r="B47" s="87"/>
      <c r="C47" s="83" t="s">
        <v>307</v>
      </c>
      <c r="D47" s="84" t="s">
        <v>15</v>
      </c>
      <c r="E47" s="87"/>
      <c r="F47" s="83" t="s">
        <v>307</v>
      </c>
      <c r="G47" s="84" t="s">
        <v>15</v>
      </c>
      <c r="H47" s="88"/>
      <c r="I47" s="83" t="s">
        <v>307</v>
      </c>
      <c r="J47" s="84" t="s">
        <v>15</v>
      </c>
      <c r="K47" s="88"/>
      <c r="L47" s="83" t="s">
        <v>307</v>
      </c>
      <c r="M47" s="84" t="s">
        <v>15</v>
      </c>
      <c r="N47" s="88"/>
      <c r="O47" s="83" t="s">
        <v>307</v>
      </c>
      <c r="P47" s="84" t="s">
        <v>15</v>
      </c>
      <c r="Q47" s="88"/>
      <c r="R47" s="83" t="s">
        <v>307</v>
      </c>
      <c r="S47" s="84" t="s">
        <v>15</v>
      </c>
      <c r="T47" s="88"/>
      <c r="U47" s="83" t="s">
        <v>307</v>
      </c>
      <c r="V47" s="84" t="s">
        <v>15</v>
      </c>
      <c r="W47" s="88"/>
      <c r="X47" s="83" t="s">
        <v>307</v>
      </c>
      <c r="Y47" s="84" t="s">
        <v>15</v>
      </c>
      <c r="Z47" s="88"/>
      <c r="AA47" s="83" t="s">
        <v>307</v>
      </c>
      <c r="AB47" s="84" t="s">
        <v>15</v>
      </c>
      <c r="AC47" s="88"/>
      <c r="AD47" s="83" t="s">
        <v>307</v>
      </c>
      <c r="AE47" s="84" t="s">
        <v>15</v>
      </c>
      <c r="AF47" s="88"/>
      <c r="AG47" s="83" t="s">
        <v>307</v>
      </c>
      <c r="AH47" s="84" t="s">
        <v>15</v>
      </c>
      <c r="AI47" s="88"/>
      <c r="AJ47" s="83" t="s">
        <v>307</v>
      </c>
      <c r="AK47" s="84" t="s">
        <v>15</v>
      </c>
      <c r="AL47" s="88"/>
      <c r="AM47" s="83" t="s">
        <v>307</v>
      </c>
      <c r="AN47" s="84" t="s">
        <v>15</v>
      </c>
      <c r="AO47" s="87"/>
      <c r="AP47" s="83" t="s">
        <v>307</v>
      </c>
      <c r="AQ47" s="84" t="s">
        <v>15</v>
      </c>
      <c r="AR47" s="88"/>
      <c r="AS47" s="83" t="s">
        <v>307</v>
      </c>
      <c r="AT47" s="84" t="s">
        <v>15</v>
      </c>
      <c r="AU47" s="88"/>
      <c r="AV47" s="83" t="s">
        <v>307</v>
      </c>
      <c r="AW47" s="84" t="s">
        <v>15</v>
      </c>
      <c r="AX47" s="88"/>
      <c r="AY47" s="83" t="s">
        <v>307</v>
      </c>
      <c r="AZ47" s="84" t="s">
        <v>15</v>
      </c>
      <c r="BA47" s="88"/>
      <c r="BB47" s="83" t="s">
        <v>307</v>
      </c>
      <c r="BC47" s="84" t="s">
        <v>15</v>
      </c>
      <c r="BD47" s="87"/>
      <c r="BE47" s="83" t="s">
        <v>307</v>
      </c>
      <c r="BF47" s="84" t="s">
        <v>15</v>
      </c>
      <c r="BG47" s="88"/>
      <c r="BH47" s="83" t="s">
        <v>307</v>
      </c>
      <c r="BI47" s="84" t="s">
        <v>15</v>
      </c>
      <c r="BJ47" s="88"/>
      <c r="BK47" s="83" t="s">
        <v>307</v>
      </c>
      <c r="BL47" s="84" t="s">
        <v>15</v>
      </c>
      <c r="BM47" s="88"/>
      <c r="BN47" s="83" t="s">
        <v>307</v>
      </c>
      <c r="BO47" s="84" t="s">
        <v>15</v>
      </c>
      <c r="BP47" s="88"/>
      <c r="BQ47" s="83" t="s">
        <v>307</v>
      </c>
      <c r="BR47" s="84" t="s">
        <v>15</v>
      </c>
      <c r="BS47" s="88"/>
      <c r="BT47" s="83" t="s">
        <v>307</v>
      </c>
      <c r="BU47" s="84" t="s">
        <v>15</v>
      </c>
      <c r="BV47" s="88"/>
      <c r="BW47" s="83" t="s">
        <v>307</v>
      </c>
      <c r="BX47" s="84" t="s">
        <v>15</v>
      </c>
      <c r="BY47" s="88"/>
      <c r="BZ47" s="83" t="s">
        <v>307</v>
      </c>
      <c r="CA47" s="84" t="s">
        <v>15</v>
      </c>
      <c r="CB47" s="88"/>
      <c r="CC47" s="83" t="s">
        <v>307</v>
      </c>
      <c r="CD47" s="84" t="s">
        <v>15</v>
      </c>
      <c r="CE47" s="172"/>
      <c r="CF47" s="83" t="s">
        <v>307</v>
      </c>
      <c r="CG47" s="84" t="s">
        <v>15</v>
      </c>
      <c r="CH47" s="172"/>
      <c r="CI47" s="83" t="s">
        <v>307</v>
      </c>
      <c r="CJ47" s="84" t="s">
        <v>15</v>
      </c>
      <c r="CK47" s="172"/>
      <c r="CL47" s="83" t="s">
        <v>307</v>
      </c>
      <c r="CM47" s="84" t="s">
        <v>15</v>
      </c>
      <c r="CN47" s="172"/>
      <c r="CO47" s="83" t="s">
        <v>307</v>
      </c>
      <c r="CP47" s="84" t="s">
        <v>15</v>
      </c>
      <c r="CQ47" s="88"/>
      <c r="CR47" s="83" t="s">
        <v>307</v>
      </c>
      <c r="CS47" s="84" t="s">
        <v>15</v>
      </c>
    </row>
    <row r="48" spans="1:97" ht="12" customHeight="1" x14ac:dyDescent="0.2">
      <c r="A48" s="81" t="s">
        <v>232</v>
      </c>
      <c r="B48" s="87"/>
      <c r="C48" s="83" t="s">
        <v>307</v>
      </c>
      <c r="D48" s="84" t="s">
        <v>15</v>
      </c>
      <c r="E48" s="87"/>
      <c r="F48" s="83" t="s">
        <v>307</v>
      </c>
      <c r="G48" s="84" t="s">
        <v>15</v>
      </c>
      <c r="H48" s="88"/>
      <c r="I48" s="83" t="s">
        <v>307</v>
      </c>
      <c r="J48" s="84" t="s">
        <v>15</v>
      </c>
      <c r="K48" s="88"/>
      <c r="L48" s="83" t="s">
        <v>307</v>
      </c>
      <c r="M48" s="84" t="s">
        <v>15</v>
      </c>
      <c r="N48" s="88"/>
      <c r="O48" s="83" t="s">
        <v>307</v>
      </c>
      <c r="P48" s="84" t="s">
        <v>15</v>
      </c>
      <c r="Q48" s="88"/>
      <c r="R48" s="83" t="s">
        <v>307</v>
      </c>
      <c r="S48" s="84" t="s">
        <v>15</v>
      </c>
      <c r="T48" s="88"/>
      <c r="U48" s="83" t="s">
        <v>307</v>
      </c>
      <c r="V48" s="84" t="s">
        <v>15</v>
      </c>
      <c r="W48" s="88"/>
      <c r="X48" s="83" t="s">
        <v>307</v>
      </c>
      <c r="Y48" s="84" t="s">
        <v>15</v>
      </c>
      <c r="Z48" s="88"/>
      <c r="AA48" s="83" t="s">
        <v>307</v>
      </c>
      <c r="AB48" s="84" t="s">
        <v>15</v>
      </c>
      <c r="AC48" s="88"/>
      <c r="AD48" s="83" t="s">
        <v>307</v>
      </c>
      <c r="AE48" s="84" t="s">
        <v>15</v>
      </c>
      <c r="AF48" s="88"/>
      <c r="AG48" s="83" t="s">
        <v>307</v>
      </c>
      <c r="AH48" s="84" t="s">
        <v>15</v>
      </c>
      <c r="AI48" s="88"/>
      <c r="AJ48" s="83" t="s">
        <v>307</v>
      </c>
      <c r="AK48" s="84" t="s">
        <v>15</v>
      </c>
      <c r="AL48" s="88"/>
      <c r="AM48" s="83" t="s">
        <v>307</v>
      </c>
      <c r="AN48" s="84" t="s">
        <v>15</v>
      </c>
      <c r="AO48" s="87"/>
      <c r="AP48" s="83" t="s">
        <v>307</v>
      </c>
      <c r="AQ48" s="84" t="s">
        <v>15</v>
      </c>
      <c r="AR48" s="88"/>
      <c r="AS48" s="83" t="s">
        <v>307</v>
      </c>
      <c r="AT48" s="84" t="s">
        <v>15</v>
      </c>
      <c r="AU48" s="88"/>
      <c r="AV48" s="83" t="s">
        <v>307</v>
      </c>
      <c r="AW48" s="84" t="s">
        <v>15</v>
      </c>
      <c r="AX48" s="88"/>
      <c r="AY48" s="83" t="s">
        <v>307</v>
      </c>
      <c r="AZ48" s="84" t="s">
        <v>15</v>
      </c>
      <c r="BA48" s="88"/>
      <c r="BB48" s="83" t="s">
        <v>307</v>
      </c>
      <c r="BC48" s="84" t="s">
        <v>15</v>
      </c>
      <c r="BD48" s="87"/>
      <c r="BE48" s="83" t="s">
        <v>307</v>
      </c>
      <c r="BF48" s="84" t="s">
        <v>15</v>
      </c>
      <c r="BG48" s="88"/>
      <c r="BH48" s="83" t="s">
        <v>307</v>
      </c>
      <c r="BI48" s="84" t="s">
        <v>15</v>
      </c>
      <c r="BJ48" s="88"/>
      <c r="BK48" s="83" t="s">
        <v>307</v>
      </c>
      <c r="BL48" s="84" t="s">
        <v>15</v>
      </c>
      <c r="BM48" s="88"/>
      <c r="BN48" s="83" t="s">
        <v>307</v>
      </c>
      <c r="BO48" s="84" t="s">
        <v>15</v>
      </c>
      <c r="BP48" s="88"/>
      <c r="BQ48" s="83" t="s">
        <v>307</v>
      </c>
      <c r="BR48" s="84" t="s">
        <v>15</v>
      </c>
      <c r="BS48" s="88"/>
      <c r="BT48" s="83" t="s">
        <v>307</v>
      </c>
      <c r="BU48" s="84" t="s">
        <v>15</v>
      </c>
      <c r="BV48" s="88"/>
      <c r="BW48" s="83" t="s">
        <v>307</v>
      </c>
      <c r="BX48" s="84" t="s">
        <v>15</v>
      </c>
      <c r="BY48" s="88"/>
      <c r="BZ48" s="83" t="s">
        <v>307</v>
      </c>
      <c r="CA48" s="84" t="s">
        <v>15</v>
      </c>
      <c r="CB48" s="88"/>
      <c r="CC48" s="83" t="s">
        <v>307</v>
      </c>
      <c r="CD48" s="84" t="s">
        <v>15</v>
      </c>
      <c r="CE48" s="172"/>
      <c r="CF48" s="83" t="s">
        <v>307</v>
      </c>
      <c r="CG48" s="84" t="s">
        <v>15</v>
      </c>
      <c r="CH48" s="172"/>
      <c r="CI48" s="83" t="s">
        <v>307</v>
      </c>
      <c r="CJ48" s="84" t="s">
        <v>15</v>
      </c>
      <c r="CK48" s="172"/>
      <c r="CL48" s="83" t="s">
        <v>307</v>
      </c>
      <c r="CM48" s="84" t="s">
        <v>15</v>
      </c>
      <c r="CN48" s="172"/>
      <c r="CO48" s="83" t="s">
        <v>307</v>
      </c>
      <c r="CP48" s="84" t="s">
        <v>15</v>
      </c>
      <c r="CQ48" s="88"/>
      <c r="CR48" s="83" t="s">
        <v>307</v>
      </c>
      <c r="CS48" s="84" t="s">
        <v>15</v>
      </c>
    </row>
    <row r="49" spans="1:97" ht="12" customHeight="1" x14ac:dyDescent="0.2">
      <c r="A49" s="80" t="s">
        <v>233</v>
      </c>
      <c r="B49" s="87"/>
      <c r="C49" s="83" t="s">
        <v>307</v>
      </c>
      <c r="D49" s="84" t="s">
        <v>15</v>
      </c>
      <c r="E49" s="87"/>
      <c r="F49" s="83" t="s">
        <v>307</v>
      </c>
      <c r="G49" s="84" t="s">
        <v>15</v>
      </c>
      <c r="H49" s="88"/>
      <c r="I49" s="83" t="s">
        <v>307</v>
      </c>
      <c r="J49" s="84" t="s">
        <v>15</v>
      </c>
      <c r="K49" s="88"/>
      <c r="L49" s="83" t="s">
        <v>307</v>
      </c>
      <c r="M49" s="84" t="s">
        <v>15</v>
      </c>
      <c r="N49" s="88"/>
      <c r="O49" s="83" t="s">
        <v>307</v>
      </c>
      <c r="P49" s="84" t="s">
        <v>15</v>
      </c>
      <c r="Q49" s="88"/>
      <c r="R49" s="83" t="s">
        <v>307</v>
      </c>
      <c r="S49" s="84" t="s">
        <v>15</v>
      </c>
      <c r="T49" s="88"/>
      <c r="U49" s="83" t="s">
        <v>307</v>
      </c>
      <c r="V49" s="84" t="s">
        <v>15</v>
      </c>
      <c r="W49" s="88"/>
      <c r="X49" s="83" t="s">
        <v>307</v>
      </c>
      <c r="Y49" s="84" t="s">
        <v>15</v>
      </c>
      <c r="Z49" s="88"/>
      <c r="AA49" s="83" t="s">
        <v>307</v>
      </c>
      <c r="AB49" s="84" t="s">
        <v>15</v>
      </c>
      <c r="AC49" s="88"/>
      <c r="AD49" s="83" t="s">
        <v>307</v>
      </c>
      <c r="AE49" s="84" t="s">
        <v>15</v>
      </c>
      <c r="AF49" s="88"/>
      <c r="AG49" s="83" t="s">
        <v>307</v>
      </c>
      <c r="AH49" s="84" t="s">
        <v>15</v>
      </c>
      <c r="AI49" s="88"/>
      <c r="AJ49" s="83" t="s">
        <v>307</v>
      </c>
      <c r="AK49" s="84" t="s">
        <v>15</v>
      </c>
      <c r="AL49" s="88"/>
      <c r="AM49" s="83" t="s">
        <v>307</v>
      </c>
      <c r="AN49" s="84" t="s">
        <v>15</v>
      </c>
      <c r="AO49" s="87"/>
      <c r="AP49" s="83" t="s">
        <v>307</v>
      </c>
      <c r="AQ49" s="84" t="s">
        <v>15</v>
      </c>
      <c r="AR49" s="88"/>
      <c r="AS49" s="83" t="s">
        <v>307</v>
      </c>
      <c r="AT49" s="84" t="s">
        <v>15</v>
      </c>
      <c r="AU49" s="88"/>
      <c r="AV49" s="83" t="s">
        <v>307</v>
      </c>
      <c r="AW49" s="84" t="s">
        <v>15</v>
      </c>
      <c r="AX49" s="88"/>
      <c r="AY49" s="83" t="s">
        <v>307</v>
      </c>
      <c r="AZ49" s="84" t="s">
        <v>15</v>
      </c>
      <c r="BA49" s="88"/>
      <c r="BB49" s="83" t="s">
        <v>307</v>
      </c>
      <c r="BC49" s="84" t="s">
        <v>15</v>
      </c>
      <c r="BD49" s="87"/>
      <c r="BE49" s="83" t="s">
        <v>307</v>
      </c>
      <c r="BF49" s="84" t="s">
        <v>15</v>
      </c>
      <c r="BG49" s="88"/>
      <c r="BH49" s="83" t="s">
        <v>307</v>
      </c>
      <c r="BI49" s="84" t="s">
        <v>15</v>
      </c>
      <c r="BJ49" s="88"/>
      <c r="BK49" s="83" t="s">
        <v>307</v>
      </c>
      <c r="BL49" s="84" t="s">
        <v>15</v>
      </c>
      <c r="BM49" s="88"/>
      <c r="BN49" s="83" t="s">
        <v>307</v>
      </c>
      <c r="BO49" s="84" t="s">
        <v>15</v>
      </c>
      <c r="BP49" s="88"/>
      <c r="BQ49" s="83" t="s">
        <v>307</v>
      </c>
      <c r="BR49" s="84" t="s">
        <v>15</v>
      </c>
      <c r="BS49" s="88"/>
      <c r="BT49" s="83" t="s">
        <v>307</v>
      </c>
      <c r="BU49" s="84" t="s">
        <v>15</v>
      </c>
      <c r="BV49" s="88"/>
      <c r="BW49" s="83" t="s">
        <v>307</v>
      </c>
      <c r="BX49" s="84" t="s">
        <v>15</v>
      </c>
      <c r="BY49" s="88"/>
      <c r="BZ49" s="83" t="s">
        <v>307</v>
      </c>
      <c r="CA49" s="84" t="s">
        <v>15</v>
      </c>
      <c r="CB49" s="88"/>
      <c r="CC49" s="83" t="s">
        <v>307</v>
      </c>
      <c r="CD49" s="84" t="s">
        <v>15</v>
      </c>
      <c r="CE49" s="172"/>
      <c r="CF49" s="83" t="s">
        <v>307</v>
      </c>
      <c r="CG49" s="84" t="s">
        <v>15</v>
      </c>
      <c r="CH49" s="172"/>
      <c r="CI49" s="83" t="s">
        <v>307</v>
      </c>
      <c r="CJ49" s="84" t="s">
        <v>15</v>
      </c>
      <c r="CK49" s="172"/>
      <c r="CL49" s="83" t="s">
        <v>307</v>
      </c>
      <c r="CM49" s="84" t="s">
        <v>15</v>
      </c>
      <c r="CN49" s="172"/>
      <c r="CO49" s="83" t="s">
        <v>307</v>
      </c>
      <c r="CP49" s="84" t="s">
        <v>15</v>
      </c>
      <c r="CQ49" s="88"/>
      <c r="CR49" s="83" t="s">
        <v>307</v>
      </c>
      <c r="CS49" s="84" t="s">
        <v>15</v>
      </c>
    </row>
    <row r="50" spans="1:97" ht="12" customHeight="1" x14ac:dyDescent="0.2">
      <c r="A50" s="81" t="s">
        <v>234</v>
      </c>
      <c r="B50" s="87"/>
      <c r="C50" s="83" t="s">
        <v>307</v>
      </c>
      <c r="D50" s="84" t="s">
        <v>15</v>
      </c>
      <c r="E50" s="87"/>
      <c r="F50" s="83" t="s">
        <v>307</v>
      </c>
      <c r="G50" s="84" t="s">
        <v>15</v>
      </c>
      <c r="H50" s="88"/>
      <c r="I50" s="83" t="s">
        <v>307</v>
      </c>
      <c r="J50" s="84" t="s">
        <v>15</v>
      </c>
      <c r="K50" s="88"/>
      <c r="L50" s="83" t="s">
        <v>307</v>
      </c>
      <c r="M50" s="84" t="s">
        <v>15</v>
      </c>
      <c r="N50" s="88"/>
      <c r="O50" s="83" t="s">
        <v>307</v>
      </c>
      <c r="P50" s="84" t="s">
        <v>15</v>
      </c>
      <c r="Q50" s="88"/>
      <c r="R50" s="83" t="s">
        <v>307</v>
      </c>
      <c r="S50" s="84" t="s">
        <v>15</v>
      </c>
      <c r="T50" s="88"/>
      <c r="U50" s="83" t="s">
        <v>307</v>
      </c>
      <c r="V50" s="84" t="s">
        <v>15</v>
      </c>
      <c r="W50" s="88"/>
      <c r="X50" s="83" t="s">
        <v>307</v>
      </c>
      <c r="Y50" s="84" t="s">
        <v>15</v>
      </c>
      <c r="Z50" s="88"/>
      <c r="AA50" s="83" t="s">
        <v>307</v>
      </c>
      <c r="AB50" s="84" t="s">
        <v>15</v>
      </c>
      <c r="AC50" s="88"/>
      <c r="AD50" s="83" t="s">
        <v>307</v>
      </c>
      <c r="AE50" s="84" t="s">
        <v>15</v>
      </c>
      <c r="AF50" s="88"/>
      <c r="AG50" s="83" t="s">
        <v>307</v>
      </c>
      <c r="AH50" s="84" t="s">
        <v>15</v>
      </c>
      <c r="AI50" s="88"/>
      <c r="AJ50" s="83" t="s">
        <v>307</v>
      </c>
      <c r="AK50" s="84" t="s">
        <v>15</v>
      </c>
      <c r="AL50" s="88"/>
      <c r="AM50" s="83" t="s">
        <v>307</v>
      </c>
      <c r="AN50" s="84" t="s">
        <v>15</v>
      </c>
      <c r="AO50" s="87"/>
      <c r="AP50" s="83" t="s">
        <v>307</v>
      </c>
      <c r="AQ50" s="84" t="s">
        <v>15</v>
      </c>
      <c r="AR50" s="88"/>
      <c r="AS50" s="83" t="s">
        <v>307</v>
      </c>
      <c r="AT50" s="84" t="s">
        <v>15</v>
      </c>
      <c r="AU50" s="88"/>
      <c r="AV50" s="83" t="s">
        <v>307</v>
      </c>
      <c r="AW50" s="84" t="s">
        <v>15</v>
      </c>
      <c r="AX50" s="88"/>
      <c r="AY50" s="83" t="s">
        <v>307</v>
      </c>
      <c r="AZ50" s="84" t="s">
        <v>15</v>
      </c>
      <c r="BA50" s="88"/>
      <c r="BB50" s="83" t="s">
        <v>307</v>
      </c>
      <c r="BC50" s="84" t="s">
        <v>15</v>
      </c>
      <c r="BD50" s="87"/>
      <c r="BE50" s="83" t="s">
        <v>307</v>
      </c>
      <c r="BF50" s="84" t="s">
        <v>15</v>
      </c>
      <c r="BG50" s="88"/>
      <c r="BH50" s="83" t="s">
        <v>307</v>
      </c>
      <c r="BI50" s="84" t="s">
        <v>15</v>
      </c>
      <c r="BJ50" s="88"/>
      <c r="BK50" s="83" t="s">
        <v>307</v>
      </c>
      <c r="BL50" s="84" t="s">
        <v>15</v>
      </c>
      <c r="BM50" s="88"/>
      <c r="BN50" s="83" t="s">
        <v>307</v>
      </c>
      <c r="BO50" s="84" t="s">
        <v>15</v>
      </c>
      <c r="BP50" s="88"/>
      <c r="BQ50" s="83" t="s">
        <v>307</v>
      </c>
      <c r="BR50" s="84" t="s">
        <v>15</v>
      </c>
      <c r="BS50" s="88"/>
      <c r="BT50" s="83" t="s">
        <v>307</v>
      </c>
      <c r="BU50" s="84" t="s">
        <v>15</v>
      </c>
      <c r="BV50" s="88"/>
      <c r="BW50" s="83" t="s">
        <v>307</v>
      </c>
      <c r="BX50" s="84" t="s">
        <v>15</v>
      </c>
      <c r="BY50" s="88"/>
      <c r="BZ50" s="83" t="s">
        <v>307</v>
      </c>
      <c r="CA50" s="84" t="s">
        <v>15</v>
      </c>
      <c r="CB50" s="88"/>
      <c r="CC50" s="83" t="s">
        <v>307</v>
      </c>
      <c r="CD50" s="84" t="s">
        <v>15</v>
      </c>
      <c r="CE50" s="172"/>
      <c r="CF50" s="83" t="s">
        <v>307</v>
      </c>
      <c r="CG50" s="84" t="s">
        <v>15</v>
      </c>
      <c r="CH50" s="172"/>
      <c r="CI50" s="83" t="s">
        <v>307</v>
      </c>
      <c r="CJ50" s="84" t="s">
        <v>15</v>
      </c>
      <c r="CK50" s="172"/>
      <c r="CL50" s="83" t="s">
        <v>307</v>
      </c>
      <c r="CM50" s="84" t="s">
        <v>15</v>
      </c>
      <c r="CN50" s="172"/>
      <c r="CO50" s="83" t="s">
        <v>307</v>
      </c>
      <c r="CP50" s="84" t="s">
        <v>15</v>
      </c>
      <c r="CQ50" s="88"/>
      <c r="CR50" s="83" t="s">
        <v>307</v>
      </c>
      <c r="CS50" s="84" t="s">
        <v>15</v>
      </c>
    </row>
    <row r="51" spans="1:97" ht="12" customHeight="1" x14ac:dyDescent="0.2">
      <c r="A51" s="81" t="s">
        <v>235</v>
      </c>
      <c r="B51" s="87"/>
      <c r="C51" s="83" t="s">
        <v>307</v>
      </c>
      <c r="D51" s="84" t="s">
        <v>15</v>
      </c>
      <c r="E51" s="87"/>
      <c r="F51" s="83" t="s">
        <v>307</v>
      </c>
      <c r="G51" s="84" t="s">
        <v>15</v>
      </c>
      <c r="H51" s="88"/>
      <c r="I51" s="83" t="s">
        <v>307</v>
      </c>
      <c r="J51" s="84" t="s">
        <v>15</v>
      </c>
      <c r="K51" s="88"/>
      <c r="L51" s="83" t="s">
        <v>307</v>
      </c>
      <c r="M51" s="84" t="s">
        <v>15</v>
      </c>
      <c r="N51" s="88"/>
      <c r="O51" s="83" t="s">
        <v>307</v>
      </c>
      <c r="P51" s="84" t="s">
        <v>15</v>
      </c>
      <c r="Q51" s="88"/>
      <c r="R51" s="83" t="s">
        <v>307</v>
      </c>
      <c r="S51" s="84" t="s">
        <v>15</v>
      </c>
      <c r="T51" s="88"/>
      <c r="U51" s="83" t="s">
        <v>307</v>
      </c>
      <c r="V51" s="84" t="s">
        <v>15</v>
      </c>
      <c r="W51" s="88"/>
      <c r="X51" s="83" t="s">
        <v>307</v>
      </c>
      <c r="Y51" s="84" t="s">
        <v>15</v>
      </c>
      <c r="Z51" s="88"/>
      <c r="AA51" s="83" t="s">
        <v>307</v>
      </c>
      <c r="AB51" s="84" t="s">
        <v>15</v>
      </c>
      <c r="AC51" s="88"/>
      <c r="AD51" s="83" t="s">
        <v>307</v>
      </c>
      <c r="AE51" s="84" t="s">
        <v>15</v>
      </c>
      <c r="AF51" s="88"/>
      <c r="AG51" s="83" t="s">
        <v>307</v>
      </c>
      <c r="AH51" s="84" t="s">
        <v>15</v>
      </c>
      <c r="AI51" s="88"/>
      <c r="AJ51" s="83" t="s">
        <v>307</v>
      </c>
      <c r="AK51" s="84" t="s">
        <v>15</v>
      </c>
      <c r="AL51" s="88"/>
      <c r="AM51" s="83" t="s">
        <v>307</v>
      </c>
      <c r="AN51" s="84" t="s">
        <v>15</v>
      </c>
      <c r="AO51" s="87"/>
      <c r="AP51" s="83" t="s">
        <v>307</v>
      </c>
      <c r="AQ51" s="84" t="s">
        <v>15</v>
      </c>
      <c r="AR51" s="88"/>
      <c r="AS51" s="83" t="s">
        <v>307</v>
      </c>
      <c r="AT51" s="84" t="s">
        <v>15</v>
      </c>
      <c r="AU51" s="88"/>
      <c r="AV51" s="83" t="s">
        <v>307</v>
      </c>
      <c r="AW51" s="84" t="s">
        <v>15</v>
      </c>
      <c r="AX51" s="88"/>
      <c r="AY51" s="83" t="s">
        <v>307</v>
      </c>
      <c r="AZ51" s="84" t="s">
        <v>15</v>
      </c>
      <c r="BA51" s="88"/>
      <c r="BB51" s="83" t="s">
        <v>307</v>
      </c>
      <c r="BC51" s="84" t="s">
        <v>15</v>
      </c>
      <c r="BD51" s="87"/>
      <c r="BE51" s="83" t="s">
        <v>307</v>
      </c>
      <c r="BF51" s="84" t="s">
        <v>15</v>
      </c>
      <c r="BG51" s="88"/>
      <c r="BH51" s="83" t="s">
        <v>307</v>
      </c>
      <c r="BI51" s="84" t="s">
        <v>15</v>
      </c>
      <c r="BJ51" s="88"/>
      <c r="BK51" s="83" t="s">
        <v>307</v>
      </c>
      <c r="BL51" s="84" t="s">
        <v>15</v>
      </c>
      <c r="BM51" s="88"/>
      <c r="BN51" s="83" t="s">
        <v>307</v>
      </c>
      <c r="BO51" s="84" t="s">
        <v>15</v>
      </c>
      <c r="BP51" s="88"/>
      <c r="BQ51" s="83" t="s">
        <v>307</v>
      </c>
      <c r="BR51" s="84" t="s">
        <v>15</v>
      </c>
      <c r="BS51" s="88"/>
      <c r="BT51" s="83" t="s">
        <v>307</v>
      </c>
      <c r="BU51" s="84" t="s">
        <v>15</v>
      </c>
      <c r="BV51" s="88"/>
      <c r="BW51" s="83" t="s">
        <v>307</v>
      </c>
      <c r="BX51" s="84" t="s">
        <v>15</v>
      </c>
      <c r="BY51" s="88"/>
      <c r="BZ51" s="83" t="s">
        <v>307</v>
      </c>
      <c r="CA51" s="84" t="s">
        <v>15</v>
      </c>
      <c r="CB51" s="88"/>
      <c r="CC51" s="83" t="s">
        <v>307</v>
      </c>
      <c r="CD51" s="84" t="s">
        <v>15</v>
      </c>
      <c r="CE51" s="172"/>
      <c r="CF51" s="83" t="s">
        <v>307</v>
      </c>
      <c r="CG51" s="84" t="s">
        <v>15</v>
      </c>
      <c r="CH51" s="172"/>
      <c r="CI51" s="83" t="s">
        <v>307</v>
      </c>
      <c r="CJ51" s="84" t="s">
        <v>15</v>
      </c>
      <c r="CK51" s="172"/>
      <c r="CL51" s="83" t="s">
        <v>307</v>
      </c>
      <c r="CM51" s="84" t="s">
        <v>15</v>
      </c>
      <c r="CN51" s="172"/>
      <c r="CO51" s="83" t="s">
        <v>307</v>
      </c>
      <c r="CP51" s="84" t="s">
        <v>15</v>
      </c>
      <c r="CQ51" s="88"/>
      <c r="CR51" s="83" t="s">
        <v>307</v>
      </c>
      <c r="CS51" s="84" t="s">
        <v>15</v>
      </c>
    </row>
    <row r="52" spans="1:97" ht="12" customHeight="1" x14ac:dyDescent="0.2">
      <c r="A52" s="81" t="s">
        <v>236</v>
      </c>
      <c r="B52" s="87"/>
      <c r="C52" s="83" t="s">
        <v>307</v>
      </c>
      <c r="D52" s="84" t="s">
        <v>15</v>
      </c>
      <c r="E52" s="87"/>
      <c r="F52" s="83" t="s">
        <v>307</v>
      </c>
      <c r="G52" s="84" t="s">
        <v>15</v>
      </c>
      <c r="H52" s="88"/>
      <c r="I52" s="83" t="s">
        <v>307</v>
      </c>
      <c r="J52" s="84" t="s">
        <v>15</v>
      </c>
      <c r="K52" s="88"/>
      <c r="L52" s="83" t="s">
        <v>307</v>
      </c>
      <c r="M52" s="84" t="s">
        <v>15</v>
      </c>
      <c r="N52" s="88"/>
      <c r="O52" s="83" t="s">
        <v>307</v>
      </c>
      <c r="P52" s="84" t="s">
        <v>15</v>
      </c>
      <c r="Q52" s="88"/>
      <c r="R52" s="83" t="s">
        <v>307</v>
      </c>
      <c r="S52" s="84" t="s">
        <v>15</v>
      </c>
      <c r="T52" s="88"/>
      <c r="U52" s="83" t="s">
        <v>307</v>
      </c>
      <c r="V52" s="84" t="s">
        <v>15</v>
      </c>
      <c r="W52" s="88"/>
      <c r="X52" s="83" t="s">
        <v>307</v>
      </c>
      <c r="Y52" s="84" t="s">
        <v>15</v>
      </c>
      <c r="Z52" s="88"/>
      <c r="AA52" s="83" t="s">
        <v>307</v>
      </c>
      <c r="AB52" s="84" t="s">
        <v>15</v>
      </c>
      <c r="AC52" s="88"/>
      <c r="AD52" s="83" t="s">
        <v>307</v>
      </c>
      <c r="AE52" s="84" t="s">
        <v>15</v>
      </c>
      <c r="AF52" s="88"/>
      <c r="AG52" s="83" t="s">
        <v>307</v>
      </c>
      <c r="AH52" s="84" t="s">
        <v>15</v>
      </c>
      <c r="AI52" s="88"/>
      <c r="AJ52" s="83" t="s">
        <v>307</v>
      </c>
      <c r="AK52" s="84" t="s">
        <v>15</v>
      </c>
      <c r="AL52" s="88"/>
      <c r="AM52" s="83" t="s">
        <v>307</v>
      </c>
      <c r="AN52" s="84" t="s">
        <v>15</v>
      </c>
      <c r="AO52" s="87"/>
      <c r="AP52" s="83" t="s">
        <v>307</v>
      </c>
      <c r="AQ52" s="84" t="s">
        <v>15</v>
      </c>
      <c r="AR52" s="88"/>
      <c r="AS52" s="83" t="s">
        <v>307</v>
      </c>
      <c r="AT52" s="84" t="s">
        <v>15</v>
      </c>
      <c r="AU52" s="88"/>
      <c r="AV52" s="83" t="s">
        <v>307</v>
      </c>
      <c r="AW52" s="84" t="s">
        <v>15</v>
      </c>
      <c r="AX52" s="88"/>
      <c r="AY52" s="83" t="s">
        <v>307</v>
      </c>
      <c r="AZ52" s="84" t="s">
        <v>15</v>
      </c>
      <c r="BA52" s="88"/>
      <c r="BB52" s="83" t="s">
        <v>307</v>
      </c>
      <c r="BC52" s="84" t="s">
        <v>15</v>
      </c>
      <c r="BD52" s="87"/>
      <c r="BE52" s="83" t="s">
        <v>307</v>
      </c>
      <c r="BF52" s="84" t="s">
        <v>15</v>
      </c>
      <c r="BG52" s="88"/>
      <c r="BH52" s="83" t="s">
        <v>307</v>
      </c>
      <c r="BI52" s="84" t="s">
        <v>15</v>
      </c>
      <c r="BJ52" s="88"/>
      <c r="BK52" s="83" t="s">
        <v>307</v>
      </c>
      <c r="BL52" s="84" t="s">
        <v>15</v>
      </c>
      <c r="BM52" s="88"/>
      <c r="BN52" s="83" t="s">
        <v>307</v>
      </c>
      <c r="BO52" s="84" t="s">
        <v>15</v>
      </c>
      <c r="BP52" s="88"/>
      <c r="BQ52" s="83" t="s">
        <v>307</v>
      </c>
      <c r="BR52" s="84" t="s">
        <v>15</v>
      </c>
      <c r="BS52" s="88"/>
      <c r="BT52" s="83" t="s">
        <v>307</v>
      </c>
      <c r="BU52" s="84" t="s">
        <v>15</v>
      </c>
      <c r="BV52" s="88"/>
      <c r="BW52" s="83" t="s">
        <v>307</v>
      </c>
      <c r="BX52" s="84" t="s">
        <v>15</v>
      </c>
      <c r="BY52" s="88"/>
      <c r="BZ52" s="83" t="s">
        <v>307</v>
      </c>
      <c r="CA52" s="84" t="s">
        <v>15</v>
      </c>
      <c r="CB52" s="88"/>
      <c r="CC52" s="83" t="s">
        <v>307</v>
      </c>
      <c r="CD52" s="84" t="s">
        <v>15</v>
      </c>
      <c r="CE52" s="172"/>
      <c r="CF52" s="83" t="s">
        <v>307</v>
      </c>
      <c r="CG52" s="84" t="s">
        <v>15</v>
      </c>
      <c r="CH52" s="172"/>
      <c r="CI52" s="83" t="s">
        <v>307</v>
      </c>
      <c r="CJ52" s="84" t="s">
        <v>15</v>
      </c>
      <c r="CK52" s="172"/>
      <c r="CL52" s="83" t="s">
        <v>307</v>
      </c>
      <c r="CM52" s="84" t="s">
        <v>15</v>
      </c>
      <c r="CN52" s="172"/>
      <c r="CO52" s="83" t="s">
        <v>307</v>
      </c>
      <c r="CP52" s="84" t="s">
        <v>15</v>
      </c>
      <c r="CQ52" s="88"/>
      <c r="CR52" s="83" t="s">
        <v>307</v>
      </c>
      <c r="CS52" s="84" t="s">
        <v>15</v>
      </c>
    </row>
    <row r="53" spans="1:97" ht="12" customHeight="1" x14ac:dyDescent="0.2">
      <c r="A53" s="81" t="s">
        <v>237</v>
      </c>
      <c r="B53" s="87"/>
      <c r="C53" s="83" t="s">
        <v>307</v>
      </c>
      <c r="D53" s="84" t="s">
        <v>15</v>
      </c>
      <c r="E53" s="87"/>
      <c r="F53" s="83" t="s">
        <v>307</v>
      </c>
      <c r="G53" s="84" t="s">
        <v>15</v>
      </c>
      <c r="H53" s="88"/>
      <c r="I53" s="83" t="s">
        <v>307</v>
      </c>
      <c r="J53" s="84" t="s">
        <v>15</v>
      </c>
      <c r="K53" s="88"/>
      <c r="L53" s="83" t="s">
        <v>307</v>
      </c>
      <c r="M53" s="84" t="s">
        <v>15</v>
      </c>
      <c r="N53" s="88"/>
      <c r="O53" s="83" t="s">
        <v>307</v>
      </c>
      <c r="P53" s="84" t="s">
        <v>15</v>
      </c>
      <c r="Q53" s="88"/>
      <c r="R53" s="83" t="s">
        <v>307</v>
      </c>
      <c r="S53" s="84" t="s">
        <v>15</v>
      </c>
      <c r="T53" s="88"/>
      <c r="U53" s="83" t="s">
        <v>307</v>
      </c>
      <c r="V53" s="84" t="s">
        <v>15</v>
      </c>
      <c r="W53" s="88"/>
      <c r="X53" s="83" t="s">
        <v>307</v>
      </c>
      <c r="Y53" s="84" t="s">
        <v>15</v>
      </c>
      <c r="Z53" s="88"/>
      <c r="AA53" s="83" t="s">
        <v>307</v>
      </c>
      <c r="AB53" s="84" t="s">
        <v>15</v>
      </c>
      <c r="AC53" s="88"/>
      <c r="AD53" s="83" t="s">
        <v>307</v>
      </c>
      <c r="AE53" s="84" t="s">
        <v>15</v>
      </c>
      <c r="AF53" s="88"/>
      <c r="AG53" s="83" t="s">
        <v>307</v>
      </c>
      <c r="AH53" s="84" t="s">
        <v>15</v>
      </c>
      <c r="AI53" s="88"/>
      <c r="AJ53" s="83" t="s">
        <v>307</v>
      </c>
      <c r="AK53" s="84" t="s">
        <v>15</v>
      </c>
      <c r="AL53" s="88"/>
      <c r="AM53" s="83" t="s">
        <v>307</v>
      </c>
      <c r="AN53" s="84" t="s">
        <v>15</v>
      </c>
      <c r="AO53" s="87"/>
      <c r="AP53" s="83" t="s">
        <v>307</v>
      </c>
      <c r="AQ53" s="84" t="s">
        <v>15</v>
      </c>
      <c r="AR53" s="88"/>
      <c r="AS53" s="83" t="s">
        <v>307</v>
      </c>
      <c r="AT53" s="84" t="s">
        <v>15</v>
      </c>
      <c r="AU53" s="88"/>
      <c r="AV53" s="83" t="s">
        <v>307</v>
      </c>
      <c r="AW53" s="84" t="s">
        <v>15</v>
      </c>
      <c r="AX53" s="88"/>
      <c r="AY53" s="83" t="s">
        <v>307</v>
      </c>
      <c r="AZ53" s="84" t="s">
        <v>15</v>
      </c>
      <c r="BA53" s="88"/>
      <c r="BB53" s="83" t="s">
        <v>307</v>
      </c>
      <c r="BC53" s="84" t="s">
        <v>15</v>
      </c>
      <c r="BD53" s="87"/>
      <c r="BE53" s="83" t="s">
        <v>307</v>
      </c>
      <c r="BF53" s="84" t="s">
        <v>15</v>
      </c>
      <c r="BG53" s="88"/>
      <c r="BH53" s="83" t="s">
        <v>307</v>
      </c>
      <c r="BI53" s="84" t="s">
        <v>15</v>
      </c>
      <c r="BJ53" s="88"/>
      <c r="BK53" s="83" t="s">
        <v>307</v>
      </c>
      <c r="BL53" s="84" t="s">
        <v>15</v>
      </c>
      <c r="BM53" s="88"/>
      <c r="BN53" s="83" t="s">
        <v>307</v>
      </c>
      <c r="BO53" s="84" t="s">
        <v>15</v>
      </c>
      <c r="BP53" s="88"/>
      <c r="BQ53" s="83" t="s">
        <v>307</v>
      </c>
      <c r="BR53" s="84" t="s">
        <v>15</v>
      </c>
      <c r="BS53" s="88"/>
      <c r="BT53" s="83" t="s">
        <v>307</v>
      </c>
      <c r="BU53" s="84" t="s">
        <v>15</v>
      </c>
      <c r="BV53" s="88"/>
      <c r="BW53" s="83" t="s">
        <v>307</v>
      </c>
      <c r="BX53" s="84" t="s">
        <v>15</v>
      </c>
      <c r="BY53" s="88"/>
      <c r="BZ53" s="83" t="s">
        <v>307</v>
      </c>
      <c r="CA53" s="84" t="s">
        <v>15</v>
      </c>
      <c r="CB53" s="88"/>
      <c r="CC53" s="83" t="s">
        <v>307</v>
      </c>
      <c r="CD53" s="84" t="s">
        <v>15</v>
      </c>
      <c r="CE53" s="172"/>
      <c r="CF53" s="83" t="s">
        <v>307</v>
      </c>
      <c r="CG53" s="84" t="s">
        <v>15</v>
      </c>
      <c r="CH53" s="172"/>
      <c r="CI53" s="83" t="s">
        <v>307</v>
      </c>
      <c r="CJ53" s="84" t="s">
        <v>15</v>
      </c>
      <c r="CK53" s="172"/>
      <c r="CL53" s="83" t="s">
        <v>307</v>
      </c>
      <c r="CM53" s="84" t="s">
        <v>15</v>
      </c>
      <c r="CN53" s="172"/>
      <c r="CO53" s="83" t="s">
        <v>307</v>
      </c>
      <c r="CP53" s="84" t="s">
        <v>15</v>
      </c>
      <c r="CQ53" s="88"/>
      <c r="CR53" s="83" t="s">
        <v>307</v>
      </c>
      <c r="CS53" s="84" t="s">
        <v>15</v>
      </c>
    </row>
    <row r="54" spans="1:97" ht="12" customHeight="1" x14ac:dyDescent="0.2">
      <c r="A54" s="81" t="s">
        <v>238</v>
      </c>
      <c r="B54" s="87"/>
      <c r="C54" s="83" t="s">
        <v>307</v>
      </c>
      <c r="D54" s="84" t="s">
        <v>15</v>
      </c>
      <c r="E54" s="87"/>
      <c r="F54" s="83" t="s">
        <v>307</v>
      </c>
      <c r="G54" s="84" t="s">
        <v>15</v>
      </c>
      <c r="H54" s="88"/>
      <c r="I54" s="83" t="s">
        <v>307</v>
      </c>
      <c r="J54" s="84" t="s">
        <v>15</v>
      </c>
      <c r="K54" s="88"/>
      <c r="L54" s="83" t="s">
        <v>307</v>
      </c>
      <c r="M54" s="84" t="s">
        <v>15</v>
      </c>
      <c r="N54" s="88"/>
      <c r="O54" s="83" t="s">
        <v>307</v>
      </c>
      <c r="P54" s="84" t="s">
        <v>15</v>
      </c>
      <c r="Q54" s="88"/>
      <c r="R54" s="83" t="s">
        <v>307</v>
      </c>
      <c r="S54" s="84" t="s">
        <v>15</v>
      </c>
      <c r="T54" s="88"/>
      <c r="U54" s="83" t="s">
        <v>307</v>
      </c>
      <c r="V54" s="84" t="s">
        <v>15</v>
      </c>
      <c r="W54" s="88"/>
      <c r="X54" s="83" t="s">
        <v>307</v>
      </c>
      <c r="Y54" s="84" t="s">
        <v>15</v>
      </c>
      <c r="Z54" s="88"/>
      <c r="AA54" s="83" t="s">
        <v>307</v>
      </c>
      <c r="AB54" s="84" t="s">
        <v>15</v>
      </c>
      <c r="AC54" s="88"/>
      <c r="AD54" s="83" t="s">
        <v>307</v>
      </c>
      <c r="AE54" s="84" t="s">
        <v>15</v>
      </c>
      <c r="AF54" s="88"/>
      <c r="AG54" s="83" t="s">
        <v>307</v>
      </c>
      <c r="AH54" s="84" t="s">
        <v>15</v>
      </c>
      <c r="AI54" s="88"/>
      <c r="AJ54" s="83" t="s">
        <v>307</v>
      </c>
      <c r="AK54" s="84" t="s">
        <v>15</v>
      </c>
      <c r="AL54" s="88"/>
      <c r="AM54" s="83" t="s">
        <v>307</v>
      </c>
      <c r="AN54" s="84" t="s">
        <v>15</v>
      </c>
      <c r="AO54" s="87"/>
      <c r="AP54" s="83" t="s">
        <v>307</v>
      </c>
      <c r="AQ54" s="84" t="s">
        <v>15</v>
      </c>
      <c r="AR54" s="88"/>
      <c r="AS54" s="83" t="s">
        <v>307</v>
      </c>
      <c r="AT54" s="84" t="s">
        <v>15</v>
      </c>
      <c r="AU54" s="88"/>
      <c r="AV54" s="83" t="s">
        <v>307</v>
      </c>
      <c r="AW54" s="84" t="s">
        <v>15</v>
      </c>
      <c r="AX54" s="88"/>
      <c r="AY54" s="83" t="s">
        <v>307</v>
      </c>
      <c r="AZ54" s="84" t="s">
        <v>15</v>
      </c>
      <c r="BA54" s="88"/>
      <c r="BB54" s="83" t="s">
        <v>307</v>
      </c>
      <c r="BC54" s="84" t="s">
        <v>15</v>
      </c>
      <c r="BD54" s="87"/>
      <c r="BE54" s="83" t="s">
        <v>307</v>
      </c>
      <c r="BF54" s="84" t="s">
        <v>15</v>
      </c>
      <c r="BG54" s="88"/>
      <c r="BH54" s="83" t="s">
        <v>307</v>
      </c>
      <c r="BI54" s="84" t="s">
        <v>15</v>
      </c>
      <c r="BJ54" s="88"/>
      <c r="BK54" s="83" t="s">
        <v>307</v>
      </c>
      <c r="BL54" s="84" t="s">
        <v>15</v>
      </c>
      <c r="BM54" s="88"/>
      <c r="BN54" s="83" t="s">
        <v>307</v>
      </c>
      <c r="BO54" s="84" t="s">
        <v>15</v>
      </c>
      <c r="BP54" s="88"/>
      <c r="BQ54" s="83" t="s">
        <v>307</v>
      </c>
      <c r="BR54" s="84" t="s">
        <v>15</v>
      </c>
      <c r="BS54" s="88"/>
      <c r="BT54" s="83" t="s">
        <v>307</v>
      </c>
      <c r="BU54" s="84" t="s">
        <v>15</v>
      </c>
      <c r="BV54" s="88"/>
      <c r="BW54" s="83" t="s">
        <v>307</v>
      </c>
      <c r="BX54" s="84" t="s">
        <v>15</v>
      </c>
      <c r="BY54" s="88"/>
      <c r="BZ54" s="83" t="s">
        <v>307</v>
      </c>
      <c r="CA54" s="84" t="s">
        <v>15</v>
      </c>
      <c r="CB54" s="88"/>
      <c r="CC54" s="83" t="s">
        <v>307</v>
      </c>
      <c r="CD54" s="84" t="s">
        <v>15</v>
      </c>
      <c r="CE54" s="172"/>
      <c r="CF54" s="83" t="s">
        <v>307</v>
      </c>
      <c r="CG54" s="84" t="s">
        <v>15</v>
      </c>
      <c r="CH54" s="172"/>
      <c r="CI54" s="83" t="s">
        <v>307</v>
      </c>
      <c r="CJ54" s="84" t="s">
        <v>15</v>
      </c>
      <c r="CK54" s="172"/>
      <c r="CL54" s="83" t="s">
        <v>307</v>
      </c>
      <c r="CM54" s="84" t="s">
        <v>15</v>
      </c>
      <c r="CN54" s="172"/>
      <c r="CO54" s="83" t="s">
        <v>307</v>
      </c>
      <c r="CP54" s="84" t="s">
        <v>15</v>
      </c>
      <c r="CQ54" s="88"/>
      <c r="CR54" s="83" t="s">
        <v>307</v>
      </c>
      <c r="CS54" s="84" t="s">
        <v>15</v>
      </c>
    </row>
    <row r="55" spans="1:97" ht="12" customHeight="1" x14ac:dyDescent="0.2">
      <c r="A55" s="81" t="s">
        <v>239</v>
      </c>
      <c r="B55" s="87"/>
      <c r="C55" s="83" t="s">
        <v>307</v>
      </c>
      <c r="D55" s="84" t="s">
        <v>15</v>
      </c>
      <c r="E55" s="87"/>
      <c r="F55" s="83" t="s">
        <v>307</v>
      </c>
      <c r="G55" s="84" t="s">
        <v>15</v>
      </c>
      <c r="H55" s="88"/>
      <c r="I55" s="83" t="s">
        <v>307</v>
      </c>
      <c r="J55" s="84" t="s">
        <v>15</v>
      </c>
      <c r="K55" s="88"/>
      <c r="L55" s="83" t="s">
        <v>307</v>
      </c>
      <c r="M55" s="84" t="s">
        <v>15</v>
      </c>
      <c r="N55" s="88"/>
      <c r="O55" s="83" t="s">
        <v>307</v>
      </c>
      <c r="P55" s="84" t="s">
        <v>15</v>
      </c>
      <c r="Q55" s="88"/>
      <c r="R55" s="83" t="s">
        <v>307</v>
      </c>
      <c r="S55" s="84" t="s">
        <v>15</v>
      </c>
      <c r="T55" s="88"/>
      <c r="U55" s="83" t="s">
        <v>307</v>
      </c>
      <c r="V55" s="84" t="s">
        <v>15</v>
      </c>
      <c r="W55" s="88"/>
      <c r="X55" s="83" t="s">
        <v>307</v>
      </c>
      <c r="Y55" s="84" t="s">
        <v>15</v>
      </c>
      <c r="Z55" s="88"/>
      <c r="AA55" s="83" t="s">
        <v>307</v>
      </c>
      <c r="AB55" s="84" t="s">
        <v>15</v>
      </c>
      <c r="AC55" s="88"/>
      <c r="AD55" s="83" t="s">
        <v>307</v>
      </c>
      <c r="AE55" s="84" t="s">
        <v>15</v>
      </c>
      <c r="AF55" s="88"/>
      <c r="AG55" s="83" t="s">
        <v>307</v>
      </c>
      <c r="AH55" s="84" t="s">
        <v>15</v>
      </c>
      <c r="AI55" s="88"/>
      <c r="AJ55" s="83" t="s">
        <v>307</v>
      </c>
      <c r="AK55" s="84" t="s">
        <v>15</v>
      </c>
      <c r="AL55" s="88"/>
      <c r="AM55" s="83" t="s">
        <v>307</v>
      </c>
      <c r="AN55" s="84" t="s">
        <v>15</v>
      </c>
      <c r="AO55" s="87"/>
      <c r="AP55" s="83" t="s">
        <v>307</v>
      </c>
      <c r="AQ55" s="84" t="s">
        <v>15</v>
      </c>
      <c r="AR55" s="88"/>
      <c r="AS55" s="83" t="s">
        <v>307</v>
      </c>
      <c r="AT55" s="84" t="s">
        <v>15</v>
      </c>
      <c r="AU55" s="88"/>
      <c r="AV55" s="83" t="s">
        <v>307</v>
      </c>
      <c r="AW55" s="84" t="s">
        <v>15</v>
      </c>
      <c r="AX55" s="88"/>
      <c r="AY55" s="83" t="s">
        <v>307</v>
      </c>
      <c r="AZ55" s="84" t="s">
        <v>15</v>
      </c>
      <c r="BA55" s="88"/>
      <c r="BB55" s="83" t="s">
        <v>307</v>
      </c>
      <c r="BC55" s="84" t="s">
        <v>15</v>
      </c>
      <c r="BD55" s="87"/>
      <c r="BE55" s="83" t="s">
        <v>307</v>
      </c>
      <c r="BF55" s="84" t="s">
        <v>15</v>
      </c>
      <c r="BG55" s="88"/>
      <c r="BH55" s="83" t="s">
        <v>307</v>
      </c>
      <c r="BI55" s="84" t="s">
        <v>15</v>
      </c>
      <c r="BJ55" s="88"/>
      <c r="BK55" s="83" t="s">
        <v>307</v>
      </c>
      <c r="BL55" s="84" t="s">
        <v>15</v>
      </c>
      <c r="BM55" s="88"/>
      <c r="BN55" s="83" t="s">
        <v>307</v>
      </c>
      <c r="BO55" s="84" t="s">
        <v>15</v>
      </c>
      <c r="BP55" s="88"/>
      <c r="BQ55" s="83" t="s">
        <v>307</v>
      </c>
      <c r="BR55" s="84" t="s">
        <v>15</v>
      </c>
      <c r="BS55" s="88"/>
      <c r="BT55" s="83" t="s">
        <v>307</v>
      </c>
      <c r="BU55" s="84" t="s">
        <v>15</v>
      </c>
      <c r="BV55" s="88"/>
      <c r="BW55" s="83" t="s">
        <v>307</v>
      </c>
      <c r="BX55" s="84" t="s">
        <v>15</v>
      </c>
      <c r="BY55" s="88"/>
      <c r="BZ55" s="83" t="s">
        <v>307</v>
      </c>
      <c r="CA55" s="84" t="s">
        <v>15</v>
      </c>
      <c r="CB55" s="88"/>
      <c r="CC55" s="83" t="s">
        <v>307</v>
      </c>
      <c r="CD55" s="84" t="s">
        <v>15</v>
      </c>
      <c r="CE55" s="172"/>
      <c r="CF55" s="83" t="s">
        <v>307</v>
      </c>
      <c r="CG55" s="84" t="s">
        <v>15</v>
      </c>
      <c r="CH55" s="172"/>
      <c r="CI55" s="83" t="s">
        <v>307</v>
      </c>
      <c r="CJ55" s="84" t="s">
        <v>15</v>
      </c>
      <c r="CK55" s="172"/>
      <c r="CL55" s="83" t="s">
        <v>307</v>
      </c>
      <c r="CM55" s="84" t="s">
        <v>15</v>
      </c>
      <c r="CN55" s="172"/>
      <c r="CO55" s="83" t="s">
        <v>307</v>
      </c>
      <c r="CP55" s="84" t="s">
        <v>15</v>
      </c>
      <c r="CQ55" s="88"/>
      <c r="CR55" s="83" t="s">
        <v>307</v>
      </c>
      <c r="CS55" s="84" t="s">
        <v>15</v>
      </c>
    </row>
    <row r="56" spans="1:97" ht="12" customHeight="1" x14ac:dyDescent="0.2">
      <c r="A56" s="81" t="s">
        <v>240</v>
      </c>
      <c r="B56" s="87"/>
      <c r="C56" s="83" t="s">
        <v>307</v>
      </c>
      <c r="D56" s="84" t="s">
        <v>15</v>
      </c>
      <c r="E56" s="87"/>
      <c r="F56" s="83" t="s">
        <v>307</v>
      </c>
      <c r="G56" s="84" t="s">
        <v>15</v>
      </c>
      <c r="H56" s="88"/>
      <c r="I56" s="83" t="s">
        <v>307</v>
      </c>
      <c r="J56" s="84" t="s">
        <v>15</v>
      </c>
      <c r="K56" s="88"/>
      <c r="L56" s="83" t="s">
        <v>307</v>
      </c>
      <c r="M56" s="84" t="s">
        <v>15</v>
      </c>
      <c r="N56" s="88"/>
      <c r="O56" s="83" t="s">
        <v>307</v>
      </c>
      <c r="P56" s="84" t="s">
        <v>15</v>
      </c>
      <c r="Q56" s="88"/>
      <c r="R56" s="83" t="s">
        <v>307</v>
      </c>
      <c r="S56" s="84" t="s">
        <v>15</v>
      </c>
      <c r="T56" s="88"/>
      <c r="U56" s="83" t="s">
        <v>307</v>
      </c>
      <c r="V56" s="84" t="s">
        <v>15</v>
      </c>
      <c r="W56" s="88"/>
      <c r="X56" s="83" t="s">
        <v>307</v>
      </c>
      <c r="Y56" s="84" t="s">
        <v>15</v>
      </c>
      <c r="Z56" s="88"/>
      <c r="AA56" s="83" t="s">
        <v>307</v>
      </c>
      <c r="AB56" s="84" t="s">
        <v>15</v>
      </c>
      <c r="AC56" s="88"/>
      <c r="AD56" s="83" t="s">
        <v>307</v>
      </c>
      <c r="AE56" s="84" t="s">
        <v>15</v>
      </c>
      <c r="AF56" s="88"/>
      <c r="AG56" s="83" t="s">
        <v>307</v>
      </c>
      <c r="AH56" s="84" t="s">
        <v>15</v>
      </c>
      <c r="AI56" s="88"/>
      <c r="AJ56" s="83" t="s">
        <v>307</v>
      </c>
      <c r="AK56" s="84" t="s">
        <v>15</v>
      </c>
      <c r="AL56" s="88"/>
      <c r="AM56" s="83" t="s">
        <v>307</v>
      </c>
      <c r="AN56" s="84" t="s">
        <v>15</v>
      </c>
      <c r="AO56" s="87"/>
      <c r="AP56" s="83" t="s">
        <v>307</v>
      </c>
      <c r="AQ56" s="84" t="s">
        <v>15</v>
      </c>
      <c r="AR56" s="88"/>
      <c r="AS56" s="83" t="s">
        <v>307</v>
      </c>
      <c r="AT56" s="84" t="s">
        <v>15</v>
      </c>
      <c r="AU56" s="88"/>
      <c r="AV56" s="83" t="s">
        <v>307</v>
      </c>
      <c r="AW56" s="84" t="s">
        <v>15</v>
      </c>
      <c r="AX56" s="88"/>
      <c r="AY56" s="83" t="s">
        <v>307</v>
      </c>
      <c r="AZ56" s="84" t="s">
        <v>15</v>
      </c>
      <c r="BA56" s="88"/>
      <c r="BB56" s="83" t="s">
        <v>307</v>
      </c>
      <c r="BC56" s="84" t="s">
        <v>15</v>
      </c>
      <c r="BD56" s="87"/>
      <c r="BE56" s="83" t="s">
        <v>307</v>
      </c>
      <c r="BF56" s="84" t="s">
        <v>15</v>
      </c>
      <c r="BG56" s="88"/>
      <c r="BH56" s="83" t="s">
        <v>307</v>
      </c>
      <c r="BI56" s="84" t="s">
        <v>15</v>
      </c>
      <c r="BJ56" s="88"/>
      <c r="BK56" s="83" t="s">
        <v>307</v>
      </c>
      <c r="BL56" s="84" t="s">
        <v>15</v>
      </c>
      <c r="BM56" s="88"/>
      <c r="BN56" s="83" t="s">
        <v>307</v>
      </c>
      <c r="BO56" s="84" t="s">
        <v>15</v>
      </c>
      <c r="BP56" s="88"/>
      <c r="BQ56" s="83" t="s">
        <v>307</v>
      </c>
      <c r="BR56" s="84" t="s">
        <v>15</v>
      </c>
      <c r="BS56" s="88"/>
      <c r="BT56" s="83" t="s">
        <v>307</v>
      </c>
      <c r="BU56" s="84" t="s">
        <v>15</v>
      </c>
      <c r="BV56" s="88"/>
      <c r="BW56" s="83" t="s">
        <v>307</v>
      </c>
      <c r="BX56" s="84" t="s">
        <v>15</v>
      </c>
      <c r="BY56" s="88"/>
      <c r="BZ56" s="83" t="s">
        <v>307</v>
      </c>
      <c r="CA56" s="84" t="s">
        <v>15</v>
      </c>
      <c r="CB56" s="88"/>
      <c r="CC56" s="83" t="s">
        <v>307</v>
      </c>
      <c r="CD56" s="84" t="s">
        <v>15</v>
      </c>
      <c r="CE56" s="172"/>
      <c r="CF56" s="83" t="s">
        <v>307</v>
      </c>
      <c r="CG56" s="84" t="s">
        <v>15</v>
      </c>
      <c r="CH56" s="172"/>
      <c r="CI56" s="83" t="s">
        <v>307</v>
      </c>
      <c r="CJ56" s="84" t="s">
        <v>15</v>
      </c>
      <c r="CK56" s="172"/>
      <c r="CL56" s="83" t="s">
        <v>307</v>
      </c>
      <c r="CM56" s="84" t="s">
        <v>15</v>
      </c>
      <c r="CN56" s="172"/>
      <c r="CO56" s="83" t="s">
        <v>307</v>
      </c>
      <c r="CP56" s="84" t="s">
        <v>15</v>
      </c>
      <c r="CQ56" s="88"/>
      <c r="CR56" s="83" t="s">
        <v>307</v>
      </c>
      <c r="CS56" s="84" t="s">
        <v>15</v>
      </c>
    </row>
    <row r="57" spans="1:97" ht="12" customHeight="1" x14ac:dyDescent="0.2">
      <c r="A57" s="81" t="s">
        <v>241</v>
      </c>
      <c r="B57" s="87"/>
      <c r="C57" s="83" t="s">
        <v>307</v>
      </c>
      <c r="D57" s="84" t="s">
        <v>15</v>
      </c>
      <c r="E57" s="87"/>
      <c r="F57" s="83" t="s">
        <v>307</v>
      </c>
      <c r="G57" s="84" t="s">
        <v>15</v>
      </c>
      <c r="H57" s="88"/>
      <c r="I57" s="83" t="s">
        <v>307</v>
      </c>
      <c r="J57" s="84" t="s">
        <v>15</v>
      </c>
      <c r="K57" s="88"/>
      <c r="L57" s="83" t="s">
        <v>307</v>
      </c>
      <c r="M57" s="84" t="s">
        <v>15</v>
      </c>
      <c r="N57" s="88"/>
      <c r="O57" s="83" t="s">
        <v>307</v>
      </c>
      <c r="P57" s="84" t="s">
        <v>15</v>
      </c>
      <c r="Q57" s="88"/>
      <c r="R57" s="83" t="s">
        <v>307</v>
      </c>
      <c r="S57" s="84" t="s">
        <v>15</v>
      </c>
      <c r="T57" s="88"/>
      <c r="U57" s="83" t="s">
        <v>307</v>
      </c>
      <c r="V57" s="84" t="s">
        <v>15</v>
      </c>
      <c r="W57" s="88"/>
      <c r="X57" s="83" t="s">
        <v>307</v>
      </c>
      <c r="Y57" s="84" t="s">
        <v>15</v>
      </c>
      <c r="Z57" s="88"/>
      <c r="AA57" s="83" t="s">
        <v>307</v>
      </c>
      <c r="AB57" s="84" t="s">
        <v>15</v>
      </c>
      <c r="AC57" s="88"/>
      <c r="AD57" s="83" t="s">
        <v>307</v>
      </c>
      <c r="AE57" s="84" t="s">
        <v>15</v>
      </c>
      <c r="AF57" s="88"/>
      <c r="AG57" s="83" t="s">
        <v>307</v>
      </c>
      <c r="AH57" s="84" t="s">
        <v>15</v>
      </c>
      <c r="AI57" s="88"/>
      <c r="AJ57" s="83" t="s">
        <v>307</v>
      </c>
      <c r="AK57" s="84" t="s">
        <v>15</v>
      </c>
      <c r="AL57" s="88"/>
      <c r="AM57" s="83" t="s">
        <v>307</v>
      </c>
      <c r="AN57" s="84" t="s">
        <v>15</v>
      </c>
      <c r="AO57" s="87"/>
      <c r="AP57" s="83" t="s">
        <v>307</v>
      </c>
      <c r="AQ57" s="84" t="s">
        <v>15</v>
      </c>
      <c r="AR57" s="88"/>
      <c r="AS57" s="83" t="s">
        <v>307</v>
      </c>
      <c r="AT57" s="84" t="s">
        <v>15</v>
      </c>
      <c r="AU57" s="88"/>
      <c r="AV57" s="83" t="s">
        <v>307</v>
      </c>
      <c r="AW57" s="84" t="s">
        <v>15</v>
      </c>
      <c r="AX57" s="88"/>
      <c r="AY57" s="83" t="s">
        <v>307</v>
      </c>
      <c r="AZ57" s="84" t="s">
        <v>15</v>
      </c>
      <c r="BA57" s="88"/>
      <c r="BB57" s="83" t="s">
        <v>307</v>
      </c>
      <c r="BC57" s="84" t="s">
        <v>15</v>
      </c>
      <c r="BD57" s="87"/>
      <c r="BE57" s="83" t="s">
        <v>307</v>
      </c>
      <c r="BF57" s="84" t="s">
        <v>15</v>
      </c>
      <c r="BG57" s="88"/>
      <c r="BH57" s="83" t="s">
        <v>307</v>
      </c>
      <c r="BI57" s="84" t="s">
        <v>15</v>
      </c>
      <c r="BJ57" s="88"/>
      <c r="BK57" s="83" t="s">
        <v>307</v>
      </c>
      <c r="BL57" s="84" t="s">
        <v>15</v>
      </c>
      <c r="BM57" s="88"/>
      <c r="BN57" s="83" t="s">
        <v>307</v>
      </c>
      <c r="BO57" s="84" t="s">
        <v>15</v>
      </c>
      <c r="BP57" s="88"/>
      <c r="BQ57" s="83" t="s">
        <v>307</v>
      </c>
      <c r="BR57" s="84" t="s">
        <v>15</v>
      </c>
      <c r="BS57" s="88"/>
      <c r="BT57" s="83" t="s">
        <v>307</v>
      </c>
      <c r="BU57" s="84" t="s">
        <v>15</v>
      </c>
      <c r="BV57" s="88"/>
      <c r="BW57" s="83" t="s">
        <v>307</v>
      </c>
      <c r="BX57" s="84" t="s">
        <v>15</v>
      </c>
      <c r="BY57" s="88"/>
      <c r="BZ57" s="83" t="s">
        <v>307</v>
      </c>
      <c r="CA57" s="84" t="s">
        <v>15</v>
      </c>
      <c r="CB57" s="88"/>
      <c r="CC57" s="83" t="s">
        <v>307</v>
      </c>
      <c r="CD57" s="84" t="s">
        <v>15</v>
      </c>
      <c r="CE57" s="172"/>
      <c r="CF57" s="83" t="s">
        <v>307</v>
      </c>
      <c r="CG57" s="84" t="s">
        <v>15</v>
      </c>
      <c r="CH57" s="172"/>
      <c r="CI57" s="83" t="s">
        <v>307</v>
      </c>
      <c r="CJ57" s="84" t="s">
        <v>15</v>
      </c>
      <c r="CK57" s="172"/>
      <c r="CL57" s="83" t="s">
        <v>307</v>
      </c>
      <c r="CM57" s="84" t="s">
        <v>15</v>
      </c>
      <c r="CN57" s="172"/>
      <c r="CO57" s="83" t="s">
        <v>307</v>
      </c>
      <c r="CP57" s="84" t="s">
        <v>15</v>
      </c>
      <c r="CQ57" s="88"/>
      <c r="CR57" s="83" t="s">
        <v>307</v>
      </c>
      <c r="CS57" s="84" t="s">
        <v>15</v>
      </c>
    </row>
    <row r="58" spans="1:97" ht="12" customHeight="1" x14ac:dyDescent="0.2">
      <c r="A58" s="81" t="s">
        <v>242</v>
      </c>
      <c r="B58" s="87"/>
      <c r="C58" s="83" t="s">
        <v>307</v>
      </c>
      <c r="D58" s="84" t="s">
        <v>15</v>
      </c>
      <c r="E58" s="87"/>
      <c r="F58" s="83" t="s">
        <v>307</v>
      </c>
      <c r="G58" s="84" t="s">
        <v>15</v>
      </c>
      <c r="H58" s="88"/>
      <c r="I58" s="83" t="s">
        <v>307</v>
      </c>
      <c r="J58" s="84" t="s">
        <v>15</v>
      </c>
      <c r="K58" s="88"/>
      <c r="L58" s="83" t="s">
        <v>307</v>
      </c>
      <c r="M58" s="84" t="s">
        <v>15</v>
      </c>
      <c r="N58" s="88"/>
      <c r="O58" s="83" t="s">
        <v>307</v>
      </c>
      <c r="P58" s="84" t="s">
        <v>15</v>
      </c>
      <c r="Q58" s="88"/>
      <c r="R58" s="83" t="s">
        <v>307</v>
      </c>
      <c r="S58" s="84" t="s">
        <v>15</v>
      </c>
      <c r="T58" s="88"/>
      <c r="U58" s="83" t="s">
        <v>307</v>
      </c>
      <c r="V58" s="84" t="s">
        <v>15</v>
      </c>
      <c r="W58" s="88"/>
      <c r="X58" s="83" t="s">
        <v>307</v>
      </c>
      <c r="Y58" s="84" t="s">
        <v>15</v>
      </c>
      <c r="Z58" s="88"/>
      <c r="AA58" s="83" t="s">
        <v>307</v>
      </c>
      <c r="AB58" s="84" t="s">
        <v>15</v>
      </c>
      <c r="AC58" s="88"/>
      <c r="AD58" s="83" t="s">
        <v>307</v>
      </c>
      <c r="AE58" s="84" t="s">
        <v>15</v>
      </c>
      <c r="AF58" s="88"/>
      <c r="AG58" s="83" t="s">
        <v>307</v>
      </c>
      <c r="AH58" s="84" t="s">
        <v>15</v>
      </c>
      <c r="AI58" s="88"/>
      <c r="AJ58" s="83" t="s">
        <v>307</v>
      </c>
      <c r="AK58" s="84" t="s">
        <v>15</v>
      </c>
      <c r="AL58" s="88"/>
      <c r="AM58" s="83" t="s">
        <v>307</v>
      </c>
      <c r="AN58" s="84" t="s">
        <v>15</v>
      </c>
      <c r="AO58" s="87"/>
      <c r="AP58" s="83" t="s">
        <v>307</v>
      </c>
      <c r="AQ58" s="84" t="s">
        <v>15</v>
      </c>
      <c r="AR58" s="88"/>
      <c r="AS58" s="83" t="s">
        <v>307</v>
      </c>
      <c r="AT58" s="84" t="s">
        <v>15</v>
      </c>
      <c r="AU58" s="88"/>
      <c r="AV58" s="83" t="s">
        <v>307</v>
      </c>
      <c r="AW58" s="84" t="s">
        <v>15</v>
      </c>
      <c r="AX58" s="88"/>
      <c r="AY58" s="83" t="s">
        <v>307</v>
      </c>
      <c r="AZ58" s="84" t="s">
        <v>15</v>
      </c>
      <c r="BA58" s="88"/>
      <c r="BB58" s="83" t="s">
        <v>307</v>
      </c>
      <c r="BC58" s="84" t="s">
        <v>15</v>
      </c>
      <c r="BD58" s="87"/>
      <c r="BE58" s="83" t="s">
        <v>307</v>
      </c>
      <c r="BF58" s="84" t="s">
        <v>15</v>
      </c>
      <c r="BG58" s="88"/>
      <c r="BH58" s="83" t="s">
        <v>307</v>
      </c>
      <c r="BI58" s="84" t="s">
        <v>15</v>
      </c>
      <c r="BJ58" s="88"/>
      <c r="BK58" s="83" t="s">
        <v>307</v>
      </c>
      <c r="BL58" s="84" t="s">
        <v>15</v>
      </c>
      <c r="BM58" s="88"/>
      <c r="BN58" s="83" t="s">
        <v>307</v>
      </c>
      <c r="BO58" s="84" t="s">
        <v>15</v>
      </c>
      <c r="BP58" s="88"/>
      <c r="BQ58" s="83" t="s">
        <v>307</v>
      </c>
      <c r="BR58" s="84" t="s">
        <v>15</v>
      </c>
      <c r="BS58" s="88"/>
      <c r="BT58" s="83" t="s">
        <v>307</v>
      </c>
      <c r="BU58" s="84" t="s">
        <v>15</v>
      </c>
      <c r="BV58" s="88"/>
      <c r="BW58" s="83" t="s">
        <v>307</v>
      </c>
      <c r="BX58" s="84" t="s">
        <v>15</v>
      </c>
      <c r="BY58" s="88"/>
      <c r="BZ58" s="83" t="s">
        <v>307</v>
      </c>
      <c r="CA58" s="84" t="s">
        <v>15</v>
      </c>
      <c r="CB58" s="88"/>
      <c r="CC58" s="83" t="s">
        <v>307</v>
      </c>
      <c r="CD58" s="84" t="s">
        <v>15</v>
      </c>
      <c r="CE58" s="172"/>
      <c r="CF58" s="83" t="s">
        <v>307</v>
      </c>
      <c r="CG58" s="84" t="s">
        <v>15</v>
      </c>
      <c r="CH58" s="172"/>
      <c r="CI58" s="83" t="s">
        <v>307</v>
      </c>
      <c r="CJ58" s="84" t="s">
        <v>15</v>
      </c>
      <c r="CK58" s="172"/>
      <c r="CL58" s="83" t="s">
        <v>307</v>
      </c>
      <c r="CM58" s="84" t="s">
        <v>15</v>
      </c>
      <c r="CN58" s="172"/>
      <c r="CO58" s="83" t="s">
        <v>307</v>
      </c>
      <c r="CP58" s="84" t="s">
        <v>15</v>
      </c>
      <c r="CQ58" s="88"/>
      <c r="CR58" s="83" t="s">
        <v>307</v>
      </c>
      <c r="CS58" s="84" t="s">
        <v>15</v>
      </c>
    </row>
    <row r="59" spans="1:97" ht="12" customHeight="1" x14ac:dyDescent="0.2">
      <c r="A59" s="81" t="s">
        <v>243</v>
      </c>
      <c r="B59" s="87"/>
      <c r="C59" s="83" t="s">
        <v>307</v>
      </c>
      <c r="D59" s="84" t="s">
        <v>15</v>
      </c>
      <c r="E59" s="87"/>
      <c r="F59" s="83" t="s">
        <v>307</v>
      </c>
      <c r="G59" s="84" t="s">
        <v>15</v>
      </c>
      <c r="H59" s="88"/>
      <c r="I59" s="83" t="s">
        <v>307</v>
      </c>
      <c r="J59" s="84" t="s">
        <v>15</v>
      </c>
      <c r="K59" s="88"/>
      <c r="L59" s="83" t="s">
        <v>307</v>
      </c>
      <c r="M59" s="84" t="s">
        <v>15</v>
      </c>
      <c r="N59" s="88"/>
      <c r="O59" s="83" t="s">
        <v>307</v>
      </c>
      <c r="P59" s="84" t="s">
        <v>15</v>
      </c>
      <c r="Q59" s="88"/>
      <c r="R59" s="83" t="s">
        <v>307</v>
      </c>
      <c r="S59" s="84" t="s">
        <v>15</v>
      </c>
      <c r="T59" s="88"/>
      <c r="U59" s="83" t="s">
        <v>307</v>
      </c>
      <c r="V59" s="84" t="s">
        <v>15</v>
      </c>
      <c r="W59" s="88"/>
      <c r="X59" s="83" t="s">
        <v>307</v>
      </c>
      <c r="Y59" s="84" t="s">
        <v>15</v>
      </c>
      <c r="Z59" s="88"/>
      <c r="AA59" s="83" t="s">
        <v>307</v>
      </c>
      <c r="AB59" s="84" t="s">
        <v>15</v>
      </c>
      <c r="AC59" s="88"/>
      <c r="AD59" s="83" t="s">
        <v>307</v>
      </c>
      <c r="AE59" s="84" t="s">
        <v>15</v>
      </c>
      <c r="AF59" s="88"/>
      <c r="AG59" s="83" t="s">
        <v>307</v>
      </c>
      <c r="AH59" s="84" t="s">
        <v>15</v>
      </c>
      <c r="AI59" s="88"/>
      <c r="AJ59" s="83" t="s">
        <v>307</v>
      </c>
      <c r="AK59" s="84" t="s">
        <v>15</v>
      </c>
      <c r="AL59" s="88"/>
      <c r="AM59" s="83" t="s">
        <v>307</v>
      </c>
      <c r="AN59" s="84" t="s">
        <v>15</v>
      </c>
      <c r="AO59" s="87"/>
      <c r="AP59" s="83" t="s">
        <v>307</v>
      </c>
      <c r="AQ59" s="84" t="s">
        <v>15</v>
      </c>
      <c r="AR59" s="88"/>
      <c r="AS59" s="83" t="s">
        <v>307</v>
      </c>
      <c r="AT59" s="84" t="s">
        <v>15</v>
      </c>
      <c r="AU59" s="88"/>
      <c r="AV59" s="83" t="s">
        <v>307</v>
      </c>
      <c r="AW59" s="84" t="s">
        <v>15</v>
      </c>
      <c r="AX59" s="88"/>
      <c r="AY59" s="83" t="s">
        <v>307</v>
      </c>
      <c r="AZ59" s="84" t="s">
        <v>15</v>
      </c>
      <c r="BA59" s="88"/>
      <c r="BB59" s="83" t="s">
        <v>307</v>
      </c>
      <c r="BC59" s="84" t="s">
        <v>15</v>
      </c>
      <c r="BD59" s="87"/>
      <c r="BE59" s="83" t="s">
        <v>307</v>
      </c>
      <c r="BF59" s="84" t="s">
        <v>15</v>
      </c>
      <c r="BG59" s="88"/>
      <c r="BH59" s="83" t="s">
        <v>307</v>
      </c>
      <c r="BI59" s="84" t="s">
        <v>15</v>
      </c>
      <c r="BJ59" s="88"/>
      <c r="BK59" s="83" t="s">
        <v>307</v>
      </c>
      <c r="BL59" s="84" t="s">
        <v>15</v>
      </c>
      <c r="BM59" s="88"/>
      <c r="BN59" s="83" t="s">
        <v>307</v>
      </c>
      <c r="BO59" s="84" t="s">
        <v>15</v>
      </c>
      <c r="BP59" s="88"/>
      <c r="BQ59" s="83" t="s">
        <v>307</v>
      </c>
      <c r="BR59" s="84" t="s">
        <v>15</v>
      </c>
      <c r="BS59" s="88"/>
      <c r="BT59" s="83" t="s">
        <v>307</v>
      </c>
      <c r="BU59" s="84" t="s">
        <v>15</v>
      </c>
      <c r="BV59" s="88"/>
      <c r="BW59" s="83" t="s">
        <v>307</v>
      </c>
      <c r="BX59" s="84" t="s">
        <v>15</v>
      </c>
      <c r="BY59" s="88"/>
      <c r="BZ59" s="83" t="s">
        <v>307</v>
      </c>
      <c r="CA59" s="84" t="s">
        <v>15</v>
      </c>
      <c r="CB59" s="88"/>
      <c r="CC59" s="83" t="s">
        <v>307</v>
      </c>
      <c r="CD59" s="84" t="s">
        <v>15</v>
      </c>
      <c r="CE59" s="172"/>
      <c r="CF59" s="83" t="s">
        <v>307</v>
      </c>
      <c r="CG59" s="84" t="s">
        <v>15</v>
      </c>
      <c r="CH59" s="172"/>
      <c r="CI59" s="83" t="s">
        <v>307</v>
      </c>
      <c r="CJ59" s="84" t="s">
        <v>15</v>
      </c>
      <c r="CK59" s="172"/>
      <c r="CL59" s="83" t="s">
        <v>307</v>
      </c>
      <c r="CM59" s="84" t="s">
        <v>15</v>
      </c>
      <c r="CN59" s="172"/>
      <c r="CO59" s="83" t="s">
        <v>307</v>
      </c>
      <c r="CP59" s="84" t="s">
        <v>15</v>
      </c>
      <c r="CQ59" s="88"/>
      <c r="CR59" s="83" t="s">
        <v>307</v>
      </c>
      <c r="CS59" s="84" t="s">
        <v>15</v>
      </c>
    </row>
    <row r="60" spans="1:97" ht="12" customHeight="1" x14ac:dyDescent="0.2">
      <c r="A60" s="81" t="s">
        <v>244</v>
      </c>
      <c r="B60" s="87"/>
      <c r="C60" s="83" t="s">
        <v>307</v>
      </c>
      <c r="D60" s="84" t="s">
        <v>15</v>
      </c>
      <c r="E60" s="87"/>
      <c r="F60" s="83" t="s">
        <v>307</v>
      </c>
      <c r="G60" s="84" t="s">
        <v>15</v>
      </c>
      <c r="H60" s="88"/>
      <c r="I60" s="83" t="s">
        <v>307</v>
      </c>
      <c r="J60" s="84" t="s">
        <v>15</v>
      </c>
      <c r="K60" s="88"/>
      <c r="L60" s="83" t="s">
        <v>307</v>
      </c>
      <c r="M60" s="84" t="s">
        <v>15</v>
      </c>
      <c r="N60" s="88"/>
      <c r="O60" s="83" t="s">
        <v>307</v>
      </c>
      <c r="P60" s="84" t="s">
        <v>15</v>
      </c>
      <c r="Q60" s="88"/>
      <c r="R60" s="83" t="s">
        <v>307</v>
      </c>
      <c r="S60" s="84" t="s">
        <v>15</v>
      </c>
      <c r="T60" s="88"/>
      <c r="U60" s="83" t="s">
        <v>307</v>
      </c>
      <c r="V60" s="84" t="s">
        <v>15</v>
      </c>
      <c r="W60" s="88"/>
      <c r="X60" s="83" t="s">
        <v>307</v>
      </c>
      <c r="Y60" s="84" t="s">
        <v>15</v>
      </c>
      <c r="Z60" s="88"/>
      <c r="AA60" s="83" t="s">
        <v>307</v>
      </c>
      <c r="AB60" s="84" t="s">
        <v>15</v>
      </c>
      <c r="AC60" s="88"/>
      <c r="AD60" s="83" t="s">
        <v>307</v>
      </c>
      <c r="AE60" s="84" t="s">
        <v>15</v>
      </c>
      <c r="AF60" s="88"/>
      <c r="AG60" s="83" t="s">
        <v>307</v>
      </c>
      <c r="AH60" s="84" t="s">
        <v>15</v>
      </c>
      <c r="AI60" s="88"/>
      <c r="AJ60" s="83" t="s">
        <v>307</v>
      </c>
      <c r="AK60" s="84" t="s">
        <v>15</v>
      </c>
      <c r="AL60" s="88"/>
      <c r="AM60" s="83" t="s">
        <v>307</v>
      </c>
      <c r="AN60" s="84" t="s">
        <v>15</v>
      </c>
      <c r="AO60" s="87"/>
      <c r="AP60" s="83" t="s">
        <v>307</v>
      </c>
      <c r="AQ60" s="84" t="s">
        <v>15</v>
      </c>
      <c r="AR60" s="88"/>
      <c r="AS60" s="83" t="s">
        <v>307</v>
      </c>
      <c r="AT60" s="84" t="s">
        <v>15</v>
      </c>
      <c r="AU60" s="88"/>
      <c r="AV60" s="83" t="s">
        <v>307</v>
      </c>
      <c r="AW60" s="84" t="s">
        <v>15</v>
      </c>
      <c r="AX60" s="88"/>
      <c r="AY60" s="83" t="s">
        <v>307</v>
      </c>
      <c r="AZ60" s="84" t="s">
        <v>15</v>
      </c>
      <c r="BA60" s="88"/>
      <c r="BB60" s="83" t="s">
        <v>307</v>
      </c>
      <c r="BC60" s="84" t="s">
        <v>15</v>
      </c>
      <c r="BD60" s="87"/>
      <c r="BE60" s="83" t="s">
        <v>307</v>
      </c>
      <c r="BF60" s="84" t="s">
        <v>15</v>
      </c>
      <c r="BG60" s="88"/>
      <c r="BH60" s="83" t="s">
        <v>307</v>
      </c>
      <c r="BI60" s="84" t="s">
        <v>15</v>
      </c>
      <c r="BJ60" s="88"/>
      <c r="BK60" s="83" t="s">
        <v>307</v>
      </c>
      <c r="BL60" s="84" t="s">
        <v>15</v>
      </c>
      <c r="BM60" s="88"/>
      <c r="BN60" s="83" t="s">
        <v>307</v>
      </c>
      <c r="BO60" s="84" t="s">
        <v>15</v>
      </c>
      <c r="BP60" s="88"/>
      <c r="BQ60" s="83" t="s">
        <v>307</v>
      </c>
      <c r="BR60" s="84" t="s">
        <v>15</v>
      </c>
      <c r="BS60" s="88"/>
      <c r="BT60" s="83" t="s">
        <v>307</v>
      </c>
      <c r="BU60" s="84" t="s">
        <v>15</v>
      </c>
      <c r="BV60" s="88"/>
      <c r="BW60" s="83" t="s">
        <v>307</v>
      </c>
      <c r="BX60" s="84" t="s">
        <v>15</v>
      </c>
      <c r="BY60" s="88"/>
      <c r="BZ60" s="83" t="s">
        <v>307</v>
      </c>
      <c r="CA60" s="84" t="s">
        <v>15</v>
      </c>
      <c r="CB60" s="88"/>
      <c r="CC60" s="83" t="s">
        <v>307</v>
      </c>
      <c r="CD60" s="84" t="s">
        <v>15</v>
      </c>
      <c r="CE60" s="172"/>
      <c r="CF60" s="83" t="s">
        <v>307</v>
      </c>
      <c r="CG60" s="84" t="s">
        <v>15</v>
      </c>
      <c r="CH60" s="172"/>
      <c r="CI60" s="83" t="s">
        <v>307</v>
      </c>
      <c r="CJ60" s="84" t="s">
        <v>15</v>
      </c>
      <c r="CK60" s="172"/>
      <c r="CL60" s="83" t="s">
        <v>307</v>
      </c>
      <c r="CM60" s="84" t="s">
        <v>15</v>
      </c>
      <c r="CN60" s="172"/>
      <c r="CO60" s="83" t="s">
        <v>307</v>
      </c>
      <c r="CP60" s="84" t="s">
        <v>15</v>
      </c>
      <c r="CQ60" s="88"/>
      <c r="CR60" s="83" t="s">
        <v>307</v>
      </c>
      <c r="CS60" s="84" t="s">
        <v>15</v>
      </c>
    </row>
    <row r="61" spans="1:97" ht="12" customHeight="1" x14ac:dyDescent="0.2">
      <c r="A61" s="81" t="s">
        <v>245</v>
      </c>
      <c r="B61" s="87"/>
      <c r="C61" s="83" t="s">
        <v>307</v>
      </c>
      <c r="D61" s="84" t="s">
        <v>15</v>
      </c>
      <c r="E61" s="87"/>
      <c r="F61" s="83" t="s">
        <v>307</v>
      </c>
      <c r="G61" s="84" t="s">
        <v>15</v>
      </c>
      <c r="H61" s="88"/>
      <c r="I61" s="83" t="s">
        <v>307</v>
      </c>
      <c r="J61" s="84" t="s">
        <v>15</v>
      </c>
      <c r="K61" s="88"/>
      <c r="L61" s="83" t="s">
        <v>307</v>
      </c>
      <c r="M61" s="84" t="s">
        <v>15</v>
      </c>
      <c r="N61" s="88"/>
      <c r="O61" s="83" t="s">
        <v>307</v>
      </c>
      <c r="P61" s="84" t="s">
        <v>15</v>
      </c>
      <c r="Q61" s="88"/>
      <c r="R61" s="83" t="s">
        <v>307</v>
      </c>
      <c r="S61" s="84" t="s">
        <v>15</v>
      </c>
      <c r="T61" s="88"/>
      <c r="U61" s="83" t="s">
        <v>307</v>
      </c>
      <c r="V61" s="84" t="s">
        <v>15</v>
      </c>
      <c r="W61" s="88"/>
      <c r="X61" s="83" t="s">
        <v>307</v>
      </c>
      <c r="Y61" s="84" t="s">
        <v>15</v>
      </c>
      <c r="Z61" s="88"/>
      <c r="AA61" s="83" t="s">
        <v>307</v>
      </c>
      <c r="AB61" s="84" t="s">
        <v>15</v>
      </c>
      <c r="AC61" s="88"/>
      <c r="AD61" s="83" t="s">
        <v>307</v>
      </c>
      <c r="AE61" s="84" t="s">
        <v>15</v>
      </c>
      <c r="AF61" s="88"/>
      <c r="AG61" s="83" t="s">
        <v>307</v>
      </c>
      <c r="AH61" s="84" t="s">
        <v>15</v>
      </c>
      <c r="AI61" s="88"/>
      <c r="AJ61" s="83" t="s">
        <v>307</v>
      </c>
      <c r="AK61" s="84" t="s">
        <v>15</v>
      </c>
      <c r="AL61" s="88"/>
      <c r="AM61" s="83" t="s">
        <v>307</v>
      </c>
      <c r="AN61" s="84" t="s">
        <v>15</v>
      </c>
      <c r="AO61" s="87"/>
      <c r="AP61" s="83" t="s">
        <v>307</v>
      </c>
      <c r="AQ61" s="84" t="s">
        <v>15</v>
      </c>
      <c r="AR61" s="88"/>
      <c r="AS61" s="83" t="s">
        <v>307</v>
      </c>
      <c r="AT61" s="84" t="s">
        <v>15</v>
      </c>
      <c r="AU61" s="88"/>
      <c r="AV61" s="83" t="s">
        <v>307</v>
      </c>
      <c r="AW61" s="84" t="s">
        <v>15</v>
      </c>
      <c r="AX61" s="88"/>
      <c r="AY61" s="83" t="s">
        <v>307</v>
      </c>
      <c r="AZ61" s="84" t="s">
        <v>15</v>
      </c>
      <c r="BA61" s="88"/>
      <c r="BB61" s="83" t="s">
        <v>307</v>
      </c>
      <c r="BC61" s="84" t="s">
        <v>15</v>
      </c>
      <c r="BD61" s="87"/>
      <c r="BE61" s="83" t="s">
        <v>307</v>
      </c>
      <c r="BF61" s="84" t="s">
        <v>15</v>
      </c>
      <c r="BG61" s="88"/>
      <c r="BH61" s="83" t="s">
        <v>307</v>
      </c>
      <c r="BI61" s="84" t="s">
        <v>15</v>
      </c>
      <c r="BJ61" s="88"/>
      <c r="BK61" s="83" t="s">
        <v>307</v>
      </c>
      <c r="BL61" s="84" t="s">
        <v>15</v>
      </c>
      <c r="BM61" s="88"/>
      <c r="BN61" s="83" t="s">
        <v>307</v>
      </c>
      <c r="BO61" s="84" t="s">
        <v>15</v>
      </c>
      <c r="BP61" s="88"/>
      <c r="BQ61" s="83" t="s">
        <v>307</v>
      </c>
      <c r="BR61" s="84" t="s">
        <v>15</v>
      </c>
      <c r="BS61" s="88"/>
      <c r="BT61" s="83" t="s">
        <v>307</v>
      </c>
      <c r="BU61" s="84" t="s">
        <v>15</v>
      </c>
      <c r="BV61" s="88"/>
      <c r="BW61" s="83" t="s">
        <v>307</v>
      </c>
      <c r="BX61" s="84" t="s">
        <v>15</v>
      </c>
      <c r="BY61" s="88"/>
      <c r="BZ61" s="83" t="s">
        <v>307</v>
      </c>
      <c r="CA61" s="84" t="s">
        <v>15</v>
      </c>
      <c r="CB61" s="88"/>
      <c r="CC61" s="83" t="s">
        <v>307</v>
      </c>
      <c r="CD61" s="84" t="s">
        <v>15</v>
      </c>
      <c r="CE61" s="172"/>
      <c r="CF61" s="83" t="s">
        <v>307</v>
      </c>
      <c r="CG61" s="84" t="s">
        <v>15</v>
      </c>
      <c r="CH61" s="172"/>
      <c r="CI61" s="83" t="s">
        <v>307</v>
      </c>
      <c r="CJ61" s="84" t="s">
        <v>15</v>
      </c>
      <c r="CK61" s="172"/>
      <c r="CL61" s="83" t="s">
        <v>307</v>
      </c>
      <c r="CM61" s="84" t="s">
        <v>15</v>
      </c>
      <c r="CN61" s="172"/>
      <c r="CO61" s="83" t="s">
        <v>307</v>
      </c>
      <c r="CP61" s="84" t="s">
        <v>15</v>
      </c>
      <c r="CQ61" s="88"/>
      <c r="CR61" s="83" t="s">
        <v>307</v>
      </c>
      <c r="CS61" s="84" t="s">
        <v>15</v>
      </c>
    </row>
    <row r="62" spans="1:97" ht="12" customHeight="1" x14ac:dyDescent="0.2">
      <c r="A62" s="81" t="s">
        <v>246</v>
      </c>
      <c r="B62" s="87"/>
      <c r="C62" s="83" t="s">
        <v>307</v>
      </c>
      <c r="D62" s="84" t="s">
        <v>15</v>
      </c>
      <c r="E62" s="87"/>
      <c r="F62" s="83" t="s">
        <v>307</v>
      </c>
      <c r="G62" s="84" t="s">
        <v>15</v>
      </c>
      <c r="H62" s="88"/>
      <c r="I62" s="83" t="s">
        <v>307</v>
      </c>
      <c r="J62" s="84" t="s">
        <v>15</v>
      </c>
      <c r="K62" s="88"/>
      <c r="L62" s="83" t="s">
        <v>307</v>
      </c>
      <c r="M62" s="84" t="s">
        <v>15</v>
      </c>
      <c r="N62" s="88"/>
      <c r="O62" s="83" t="s">
        <v>307</v>
      </c>
      <c r="P62" s="84" t="s">
        <v>15</v>
      </c>
      <c r="Q62" s="88"/>
      <c r="R62" s="83" t="s">
        <v>307</v>
      </c>
      <c r="S62" s="84" t="s">
        <v>15</v>
      </c>
      <c r="T62" s="88"/>
      <c r="U62" s="83" t="s">
        <v>307</v>
      </c>
      <c r="V62" s="84" t="s">
        <v>15</v>
      </c>
      <c r="W62" s="88"/>
      <c r="X62" s="83" t="s">
        <v>307</v>
      </c>
      <c r="Y62" s="84" t="s">
        <v>15</v>
      </c>
      <c r="Z62" s="88"/>
      <c r="AA62" s="83" t="s">
        <v>307</v>
      </c>
      <c r="AB62" s="84" t="s">
        <v>15</v>
      </c>
      <c r="AC62" s="88"/>
      <c r="AD62" s="83" t="s">
        <v>307</v>
      </c>
      <c r="AE62" s="84" t="s">
        <v>15</v>
      </c>
      <c r="AF62" s="88"/>
      <c r="AG62" s="83" t="s">
        <v>307</v>
      </c>
      <c r="AH62" s="84" t="s">
        <v>15</v>
      </c>
      <c r="AI62" s="88"/>
      <c r="AJ62" s="83" t="s">
        <v>307</v>
      </c>
      <c r="AK62" s="84" t="s">
        <v>15</v>
      </c>
      <c r="AL62" s="88"/>
      <c r="AM62" s="83" t="s">
        <v>307</v>
      </c>
      <c r="AN62" s="84" t="s">
        <v>15</v>
      </c>
      <c r="AO62" s="87"/>
      <c r="AP62" s="83" t="s">
        <v>307</v>
      </c>
      <c r="AQ62" s="84" t="s">
        <v>15</v>
      </c>
      <c r="AR62" s="88"/>
      <c r="AS62" s="83" t="s">
        <v>307</v>
      </c>
      <c r="AT62" s="84" t="s">
        <v>15</v>
      </c>
      <c r="AU62" s="88"/>
      <c r="AV62" s="83" t="s">
        <v>307</v>
      </c>
      <c r="AW62" s="84" t="s">
        <v>15</v>
      </c>
      <c r="AX62" s="88"/>
      <c r="AY62" s="83" t="s">
        <v>307</v>
      </c>
      <c r="AZ62" s="84" t="s">
        <v>15</v>
      </c>
      <c r="BA62" s="88"/>
      <c r="BB62" s="83" t="s">
        <v>307</v>
      </c>
      <c r="BC62" s="84" t="s">
        <v>15</v>
      </c>
      <c r="BD62" s="87"/>
      <c r="BE62" s="83" t="s">
        <v>307</v>
      </c>
      <c r="BF62" s="84" t="s">
        <v>15</v>
      </c>
      <c r="BG62" s="88"/>
      <c r="BH62" s="83" t="s">
        <v>307</v>
      </c>
      <c r="BI62" s="84" t="s">
        <v>15</v>
      </c>
      <c r="BJ62" s="88"/>
      <c r="BK62" s="83" t="s">
        <v>307</v>
      </c>
      <c r="BL62" s="84" t="s">
        <v>15</v>
      </c>
      <c r="BM62" s="88"/>
      <c r="BN62" s="83" t="s">
        <v>307</v>
      </c>
      <c r="BO62" s="84" t="s">
        <v>15</v>
      </c>
      <c r="BP62" s="88"/>
      <c r="BQ62" s="83" t="s">
        <v>307</v>
      </c>
      <c r="BR62" s="84" t="s">
        <v>15</v>
      </c>
      <c r="BS62" s="88"/>
      <c r="BT62" s="83" t="s">
        <v>307</v>
      </c>
      <c r="BU62" s="84" t="s">
        <v>15</v>
      </c>
      <c r="BV62" s="88"/>
      <c r="BW62" s="83" t="s">
        <v>307</v>
      </c>
      <c r="BX62" s="84" t="s">
        <v>15</v>
      </c>
      <c r="BY62" s="88"/>
      <c r="BZ62" s="83" t="s">
        <v>307</v>
      </c>
      <c r="CA62" s="84" t="s">
        <v>15</v>
      </c>
      <c r="CB62" s="88"/>
      <c r="CC62" s="83" t="s">
        <v>307</v>
      </c>
      <c r="CD62" s="84" t="s">
        <v>15</v>
      </c>
      <c r="CE62" s="172"/>
      <c r="CF62" s="83" t="s">
        <v>307</v>
      </c>
      <c r="CG62" s="84" t="s">
        <v>15</v>
      </c>
      <c r="CH62" s="172"/>
      <c r="CI62" s="83" t="s">
        <v>307</v>
      </c>
      <c r="CJ62" s="84" t="s">
        <v>15</v>
      </c>
      <c r="CK62" s="172"/>
      <c r="CL62" s="83" t="s">
        <v>307</v>
      </c>
      <c r="CM62" s="84" t="s">
        <v>15</v>
      </c>
      <c r="CN62" s="172"/>
      <c r="CO62" s="83" t="s">
        <v>307</v>
      </c>
      <c r="CP62" s="84" t="s">
        <v>15</v>
      </c>
      <c r="CQ62" s="88"/>
      <c r="CR62" s="83" t="s">
        <v>307</v>
      </c>
      <c r="CS62" s="84" t="s">
        <v>15</v>
      </c>
    </row>
    <row r="63" spans="1:97" ht="12" customHeight="1" x14ac:dyDescent="0.2">
      <c r="A63" s="81" t="s">
        <v>247</v>
      </c>
      <c r="B63" s="87"/>
      <c r="C63" s="83" t="s">
        <v>307</v>
      </c>
      <c r="D63" s="84" t="s">
        <v>15</v>
      </c>
      <c r="E63" s="87"/>
      <c r="F63" s="83" t="s">
        <v>307</v>
      </c>
      <c r="G63" s="84" t="s">
        <v>15</v>
      </c>
      <c r="H63" s="88"/>
      <c r="I63" s="83" t="s">
        <v>307</v>
      </c>
      <c r="J63" s="84" t="s">
        <v>15</v>
      </c>
      <c r="K63" s="88"/>
      <c r="L63" s="83" t="s">
        <v>307</v>
      </c>
      <c r="M63" s="84" t="s">
        <v>15</v>
      </c>
      <c r="N63" s="88"/>
      <c r="O63" s="83" t="s">
        <v>307</v>
      </c>
      <c r="P63" s="84" t="s">
        <v>15</v>
      </c>
      <c r="Q63" s="88"/>
      <c r="R63" s="83" t="s">
        <v>307</v>
      </c>
      <c r="S63" s="84" t="s">
        <v>15</v>
      </c>
      <c r="T63" s="88"/>
      <c r="U63" s="83" t="s">
        <v>307</v>
      </c>
      <c r="V63" s="84" t="s">
        <v>15</v>
      </c>
      <c r="W63" s="88"/>
      <c r="X63" s="83" t="s">
        <v>307</v>
      </c>
      <c r="Y63" s="84" t="s">
        <v>15</v>
      </c>
      <c r="Z63" s="88"/>
      <c r="AA63" s="83" t="s">
        <v>307</v>
      </c>
      <c r="AB63" s="84" t="s">
        <v>15</v>
      </c>
      <c r="AC63" s="88"/>
      <c r="AD63" s="83" t="s">
        <v>307</v>
      </c>
      <c r="AE63" s="84" t="s">
        <v>15</v>
      </c>
      <c r="AF63" s="88"/>
      <c r="AG63" s="83" t="s">
        <v>307</v>
      </c>
      <c r="AH63" s="84" t="s">
        <v>15</v>
      </c>
      <c r="AI63" s="88"/>
      <c r="AJ63" s="83" t="s">
        <v>307</v>
      </c>
      <c r="AK63" s="84" t="s">
        <v>15</v>
      </c>
      <c r="AL63" s="88"/>
      <c r="AM63" s="83" t="s">
        <v>307</v>
      </c>
      <c r="AN63" s="84" t="s">
        <v>15</v>
      </c>
      <c r="AO63" s="87"/>
      <c r="AP63" s="83" t="s">
        <v>307</v>
      </c>
      <c r="AQ63" s="84" t="s">
        <v>15</v>
      </c>
      <c r="AR63" s="88"/>
      <c r="AS63" s="83" t="s">
        <v>307</v>
      </c>
      <c r="AT63" s="84" t="s">
        <v>15</v>
      </c>
      <c r="AU63" s="88"/>
      <c r="AV63" s="83" t="s">
        <v>307</v>
      </c>
      <c r="AW63" s="84" t="s">
        <v>15</v>
      </c>
      <c r="AX63" s="88"/>
      <c r="AY63" s="83" t="s">
        <v>307</v>
      </c>
      <c r="AZ63" s="84" t="s">
        <v>15</v>
      </c>
      <c r="BA63" s="88"/>
      <c r="BB63" s="83" t="s">
        <v>307</v>
      </c>
      <c r="BC63" s="84" t="s">
        <v>15</v>
      </c>
      <c r="BD63" s="87"/>
      <c r="BE63" s="83" t="s">
        <v>307</v>
      </c>
      <c r="BF63" s="84" t="s">
        <v>15</v>
      </c>
      <c r="BG63" s="88"/>
      <c r="BH63" s="83" t="s">
        <v>307</v>
      </c>
      <c r="BI63" s="84" t="s">
        <v>15</v>
      </c>
      <c r="BJ63" s="88"/>
      <c r="BK63" s="83" t="s">
        <v>307</v>
      </c>
      <c r="BL63" s="84" t="s">
        <v>15</v>
      </c>
      <c r="BM63" s="88"/>
      <c r="BN63" s="83" t="s">
        <v>307</v>
      </c>
      <c r="BO63" s="84" t="s">
        <v>15</v>
      </c>
      <c r="BP63" s="88"/>
      <c r="BQ63" s="83" t="s">
        <v>307</v>
      </c>
      <c r="BR63" s="84" t="s">
        <v>15</v>
      </c>
      <c r="BS63" s="88"/>
      <c r="BT63" s="83" t="s">
        <v>307</v>
      </c>
      <c r="BU63" s="84" t="s">
        <v>15</v>
      </c>
      <c r="BV63" s="88"/>
      <c r="BW63" s="83" t="s">
        <v>307</v>
      </c>
      <c r="BX63" s="84" t="s">
        <v>15</v>
      </c>
      <c r="BY63" s="88"/>
      <c r="BZ63" s="83" t="s">
        <v>307</v>
      </c>
      <c r="CA63" s="84" t="s">
        <v>15</v>
      </c>
      <c r="CB63" s="88"/>
      <c r="CC63" s="83" t="s">
        <v>307</v>
      </c>
      <c r="CD63" s="84" t="s">
        <v>15</v>
      </c>
      <c r="CE63" s="172"/>
      <c r="CF63" s="83" t="s">
        <v>307</v>
      </c>
      <c r="CG63" s="84" t="s">
        <v>15</v>
      </c>
      <c r="CH63" s="172"/>
      <c r="CI63" s="83" t="s">
        <v>307</v>
      </c>
      <c r="CJ63" s="84" t="s">
        <v>15</v>
      </c>
      <c r="CK63" s="172"/>
      <c r="CL63" s="83" t="s">
        <v>307</v>
      </c>
      <c r="CM63" s="84" t="s">
        <v>15</v>
      </c>
      <c r="CN63" s="172"/>
      <c r="CO63" s="83" t="s">
        <v>307</v>
      </c>
      <c r="CP63" s="84" t="s">
        <v>15</v>
      </c>
      <c r="CQ63" s="88"/>
      <c r="CR63" s="83" t="s">
        <v>307</v>
      </c>
      <c r="CS63" s="84" t="s">
        <v>15</v>
      </c>
    </row>
    <row r="64" spans="1:97" ht="12" customHeight="1" x14ac:dyDescent="0.2">
      <c r="A64" s="81" t="s">
        <v>248</v>
      </c>
      <c r="B64" s="87"/>
      <c r="C64" s="83" t="s">
        <v>307</v>
      </c>
      <c r="D64" s="84" t="s">
        <v>15</v>
      </c>
      <c r="E64" s="87"/>
      <c r="F64" s="83" t="s">
        <v>307</v>
      </c>
      <c r="G64" s="84" t="s">
        <v>15</v>
      </c>
      <c r="H64" s="88"/>
      <c r="I64" s="83" t="s">
        <v>307</v>
      </c>
      <c r="J64" s="84" t="s">
        <v>15</v>
      </c>
      <c r="K64" s="88"/>
      <c r="L64" s="83" t="s">
        <v>307</v>
      </c>
      <c r="M64" s="84" t="s">
        <v>15</v>
      </c>
      <c r="N64" s="88"/>
      <c r="O64" s="83" t="s">
        <v>307</v>
      </c>
      <c r="P64" s="84" t="s">
        <v>15</v>
      </c>
      <c r="Q64" s="88"/>
      <c r="R64" s="83" t="s">
        <v>307</v>
      </c>
      <c r="S64" s="84" t="s">
        <v>15</v>
      </c>
      <c r="T64" s="88"/>
      <c r="U64" s="83" t="s">
        <v>307</v>
      </c>
      <c r="V64" s="84" t="s">
        <v>15</v>
      </c>
      <c r="W64" s="88"/>
      <c r="X64" s="83" t="s">
        <v>307</v>
      </c>
      <c r="Y64" s="84" t="s">
        <v>15</v>
      </c>
      <c r="Z64" s="88"/>
      <c r="AA64" s="83" t="s">
        <v>307</v>
      </c>
      <c r="AB64" s="84" t="s">
        <v>15</v>
      </c>
      <c r="AC64" s="88"/>
      <c r="AD64" s="83" t="s">
        <v>307</v>
      </c>
      <c r="AE64" s="84" t="s">
        <v>15</v>
      </c>
      <c r="AF64" s="88"/>
      <c r="AG64" s="83" t="s">
        <v>307</v>
      </c>
      <c r="AH64" s="84" t="s">
        <v>15</v>
      </c>
      <c r="AI64" s="88"/>
      <c r="AJ64" s="83" t="s">
        <v>307</v>
      </c>
      <c r="AK64" s="84" t="s">
        <v>15</v>
      </c>
      <c r="AL64" s="88"/>
      <c r="AM64" s="83" t="s">
        <v>307</v>
      </c>
      <c r="AN64" s="84" t="s">
        <v>15</v>
      </c>
      <c r="AO64" s="87"/>
      <c r="AP64" s="83" t="s">
        <v>307</v>
      </c>
      <c r="AQ64" s="84" t="s">
        <v>15</v>
      </c>
      <c r="AR64" s="88"/>
      <c r="AS64" s="83" t="s">
        <v>307</v>
      </c>
      <c r="AT64" s="84" t="s">
        <v>15</v>
      </c>
      <c r="AU64" s="88"/>
      <c r="AV64" s="83" t="s">
        <v>307</v>
      </c>
      <c r="AW64" s="84" t="s">
        <v>15</v>
      </c>
      <c r="AX64" s="88"/>
      <c r="AY64" s="83" t="s">
        <v>307</v>
      </c>
      <c r="AZ64" s="84" t="s">
        <v>15</v>
      </c>
      <c r="BA64" s="88"/>
      <c r="BB64" s="83" t="s">
        <v>307</v>
      </c>
      <c r="BC64" s="84" t="s">
        <v>15</v>
      </c>
      <c r="BD64" s="87"/>
      <c r="BE64" s="83" t="s">
        <v>307</v>
      </c>
      <c r="BF64" s="84" t="s">
        <v>15</v>
      </c>
      <c r="BG64" s="88"/>
      <c r="BH64" s="83" t="s">
        <v>307</v>
      </c>
      <c r="BI64" s="84" t="s">
        <v>15</v>
      </c>
      <c r="BJ64" s="88"/>
      <c r="BK64" s="83" t="s">
        <v>307</v>
      </c>
      <c r="BL64" s="84" t="s">
        <v>15</v>
      </c>
      <c r="BM64" s="88"/>
      <c r="BN64" s="83" t="s">
        <v>307</v>
      </c>
      <c r="BO64" s="84" t="s">
        <v>15</v>
      </c>
      <c r="BP64" s="88"/>
      <c r="BQ64" s="83" t="s">
        <v>307</v>
      </c>
      <c r="BR64" s="84" t="s">
        <v>15</v>
      </c>
      <c r="BS64" s="88"/>
      <c r="BT64" s="83" t="s">
        <v>307</v>
      </c>
      <c r="BU64" s="84" t="s">
        <v>15</v>
      </c>
      <c r="BV64" s="88"/>
      <c r="BW64" s="83" t="s">
        <v>307</v>
      </c>
      <c r="BX64" s="84" t="s">
        <v>15</v>
      </c>
      <c r="BY64" s="88"/>
      <c r="BZ64" s="83" t="s">
        <v>307</v>
      </c>
      <c r="CA64" s="84" t="s">
        <v>15</v>
      </c>
      <c r="CB64" s="88"/>
      <c r="CC64" s="83" t="s">
        <v>307</v>
      </c>
      <c r="CD64" s="84" t="s">
        <v>15</v>
      </c>
      <c r="CE64" s="172"/>
      <c r="CF64" s="83" t="s">
        <v>307</v>
      </c>
      <c r="CG64" s="84" t="s">
        <v>15</v>
      </c>
      <c r="CH64" s="172"/>
      <c r="CI64" s="83" t="s">
        <v>307</v>
      </c>
      <c r="CJ64" s="84" t="s">
        <v>15</v>
      </c>
      <c r="CK64" s="172"/>
      <c r="CL64" s="83" t="s">
        <v>307</v>
      </c>
      <c r="CM64" s="84" t="s">
        <v>15</v>
      </c>
      <c r="CN64" s="172"/>
      <c r="CO64" s="83" t="s">
        <v>307</v>
      </c>
      <c r="CP64" s="84" t="s">
        <v>15</v>
      </c>
      <c r="CQ64" s="88"/>
      <c r="CR64" s="83" t="s">
        <v>307</v>
      </c>
      <c r="CS64" s="84" t="s">
        <v>15</v>
      </c>
    </row>
    <row r="65" spans="1:97" ht="12" customHeight="1" x14ac:dyDescent="0.2">
      <c r="A65" s="81" t="s">
        <v>249</v>
      </c>
      <c r="B65" s="87"/>
      <c r="C65" s="83" t="s">
        <v>307</v>
      </c>
      <c r="D65" s="84" t="s">
        <v>15</v>
      </c>
      <c r="E65" s="87"/>
      <c r="F65" s="83" t="s">
        <v>307</v>
      </c>
      <c r="G65" s="84" t="s">
        <v>15</v>
      </c>
      <c r="H65" s="88"/>
      <c r="I65" s="83" t="s">
        <v>307</v>
      </c>
      <c r="J65" s="84" t="s">
        <v>15</v>
      </c>
      <c r="K65" s="88"/>
      <c r="L65" s="83" t="s">
        <v>307</v>
      </c>
      <c r="M65" s="84" t="s">
        <v>15</v>
      </c>
      <c r="N65" s="88"/>
      <c r="O65" s="83" t="s">
        <v>307</v>
      </c>
      <c r="P65" s="84" t="s">
        <v>15</v>
      </c>
      <c r="Q65" s="88"/>
      <c r="R65" s="83" t="s">
        <v>307</v>
      </c>
      <c r="S65" s="84" t="s">
        <v>15</v>
      </c>
      <c r="T65" s="88"/>
      <c r="U65" s="83" t="s">
        <v>307</v>
      </c>
      <c r="V65" s="84" t="s">
        <v>15</v>
      </c>
      <c r="W65" s="88"/>
      <c r="X65" s="83" t="s">
        <v>307</v>
      </c>
      <c r="Y65" s="84" t="s">
        <v>15</v>
      </c>
      <c r="Z65" s="88"/>
      <c r="AA65" s="83" t="s">
        <v>307</v>
      </c>
      <c r="AB65" s="84" t="s">
        <v>15</v>
      </c>
      <c r="AC65" s="88"/>
      <c r="AD65" s="83" t="s">
        <v>307</v>
      </c>
      <c r="AE65" s="84" t="s">
        <v>15</v>
      </c>
      <c r="AF65" s="88"/>
      <c r="AG65" s="83" t="s">
        <v>307</v>
      </c>
      <c r="AH65" s="84" t="s">
        <v>15</v>
      </c>
      <c r="AI65" s="88"/>
      <c r="AJ65" s="83" t="s">
        <v>307</v>
      </c>
      <c r="AK65" s="84" t="s">
        <v>15</v>
      </c>
      <c r="AL65" s="88"/>
      <c r="AM65" s="83" t="s">
        <v>307</v>
      </c>
      <c r="AN65" s="84" t="s">
        <v>15</v>
      </c>
      <c r="AO65" s="87"/>
      <c r="AP65" s="83" t="s">
        <v>307</v>
      </c>
      <c r="AQ65" s="84" t="s">
        <v>15</v>
      </c>
      <c r="AR65" s="88"/>
      <c r="AS65" s="83" t="s">
        <v>307</v>
      </c>
      <c r="AT65" s="84" t="s">
        <v>15</v>
      </c>
      <c r="AU65" s="88"/>
      <c r="AV65" s="83" t="s">
        <v>307</v>
      </c>
      <c r="AW65" s="84" t="s">
        <v>15</v>
      </c>
      <c r="AX65" s="88"/>
      <c r="AY65" s="83" t="s">
        <v>307</v>
      </c>
      <c r="AZ65" s="84" t="s">
        <v>15</v>
      </c>
      <c r="BA65" s="88"/>
      <c r="BB65" s="83" t="s">
        <v>307</v>
      </c>
      <c r="BC65" s="84" t="s">
        <v>15</v>
      </c>
      <c r="BD65" s="87"/>
      <c r="BE65" s="83" t="s">
        <v>307</v>
      </c>
      <c r="BF65" s="84" t="s">
        <v>15</v>
      </c>
      <c r="BG65" s="88"/>
      <c r="BH65" s="83" t="s">
        <v>307</v>
      </c>
      <c r="BI65" s="84" t="s">
        <v>15</v>
      </c>
      <c r="BJ65" s="88"/>
      <c r="BK65" s="83" t="s">
        <v>307</v>
      </c>
      <c r="BL65" s="84" t="s">
        <v>15</v>
      </c>
      <c r="BM65" s="88"/>
      <c r="BN65" s="83" t="s">
        <v>307</v>
      </c>
      <c r="BO65" s="84" t="s">
        <v>15</v>
      </c>
      <c r="BP65" s="88"/>
      <c r="BQ65" s="83" t="s">
        <v>307</v>
      </c>
      <c r="BR65" s="84" t="s">
        <v>15</v>
      </c>
      <c r="BS65" s="88"/>
      <c r="BT65" s="83" t="s">
        <v>307</v>
      </c>
      <c r="BU65" s="84" t="s">
        <v>15</v>
      </c>
      <c r="BV65" s="88"/>
      <c r="BW65" s="83" t="s">
        <v>307</v>
      </c>
      <c r="BX65" s="84" t="s">
        <v>15</v>
      </c>
      <c r="BY65" s="88"/>
      <c r="BZ65" s="83" t="s">
        <v>307</v>
      </c>
      <c r="CA65" s="84" t="s">
        <v>15</v>
      </c>
      <c r="CB65" s="88"/>
      <c r="CC65" s="83" t="s">
        <v>307</v>
      </c>
      <c r="CD65" s="84" t="s">
        <v>15</v>
      </c>
      <c r="CE65" s="172"/>
      <c r="CF65" s="83" t="s">
        <v>307</v>
      </c>
      <c r="CG65" s="84" t="s">
        <v>15</v>
      </c>
      <c r="CH65" s="172"/>
      <c r="CI65" s="83" t="s">
        <v>307</v>
      </c>
      <c r="CJ65" s="84" t="s">
        <v>15</v>
      </c>
      <c r="CK65" s="172"/>
      <c r="CL65" s="83" t="s">
        <v>307</v>
      </c>
      <c r="CM65" s="84" t="s">
        <v>15</v>
      </c>
      <c r="CN65" s="172"/>
      <c r="CO65" s="83" t="s">
        <v>307</v>
      </c>
      <c r="CP65" s="84" t="s">
        <v>15</v>
      </c>
      <c r="CQ65" s="88"/>
      <c r="CR65" s="83" t="s">
        <v>307</v>
      </c>
      <c r="CS65" s="84" t="s">
        <v>15</v>
      </c>
    </row>
    <row r="66" spans="1:97" ht="12" customHeight="1" x14ac:dyDescent="0.2">
      <c r="A66" s="81" t="s">
        <v>250</v>
      </c>
      <c r="B66" s="87"/>
      <c r="C66" s="83" t="s">
        <v>307</v>
      </c>
      <c r="D66" s="84" t="s">
        <v>15</v>
      </c>
      <c r="E66" s="87"/>
      <c r="F66" s="83" t="s">
        <v>307</v>
      </c>
      <c r="G66" s="84" t="s">
        <v>15</v>
      </c>
      <c r="H66" s="88"/>
      <c r="I66" s="83" t="s">
        <v>307</v>
      </c>
      <c r="J66" s="84" t="s">
        <v>15</v>
      </c>
      <c r="K66" s="88"/>
      <c r="L66" s="83" t="s">
        <v>307</v>
      </c>
      <c r="M66" s="84" t="s">
        <v>15</v>
      </c>
      <c r="N66" s="88"/>
      <c r="O66" s="83" t="s">
        <v>307</v>
      </c>
      <c r="P66" s="84" t="s">
        <v>15</v>
      </c>
      <c r="Q66" s="88"/>
      <c r="R66" s="83" t="s">
        <v>307</v>
      </c>
      <c r="S66" s="84" t="s">
        <v>15</v>
      </c>
      <c r="T66" s="88"/>
      <c r="U66" s="83" t="s">
        <v>307</v>
      </c>
      <c r="V66" s="84" t="s">
        <v>15</v>
      </c>
      <c r="W66" s="88"/>
      <c r="X66" s="83" t="s">
        <v>307</v>
      </c>
      <c r="Y66" s="84" t="s">
        <v>15</v>
      </c>
      <c r="Z66" s="88"/>
      <c r="AA66" s="83" t="s">
        <v>307</v>
      </c>
      <c r="AB66" s="84" t="s">
        <v>15</v>
      </c>
      <c r="AC66" s="88"/>
      <c r="AD66" s="83" t="s">
        <v>307</v>
      </c>
      <c r="AE66" s="84" t="s">
        <v>15</v>
      </c>
      <c r="AF66" s="88"/>
      <c r="AG66" s="83" t="s">
        <v>307</v>
      </c>
      <c r="AH66" s="84" t="s">
        <v>15</v>
      </c>
      <c r="AI66" s="88"/>
      <c r="AJ66" s="83" t="s">
        <v>307</v>
      </c>
      <c r="AK66" s="84" t="s">
        <v>15</v>
      </c>
      <c r="AL66" s="88"/>
      <c r="AM66" s="83" t="s">
        <v>307</v>
      </c>
      <c r="AN66" s="84" t="s">
        <v>15</v>
      </c>
      <c r="AO66" s="87"/>
      <c r="AP66" s="83" t="s">
        <v>307</v>
      </c>
      <c r="AQ66" s="84" t="s">
        <v>15</v>
      </c>
      <c r="AR66" s="88"/>
      <c r="AS66" s="83" t="s">
        <v>307</v>
      </c>
      <c r="AT66" s="84" t="s">
        <v>15</v>
      </c>
      <c r="AU66" s="88"/>
      <c r="AV66" s="83" t="s">
        <v>307</v>
      </c>
      <c r="AW66" s="84" t="s">
        <v>15</v>
      </c>
      <c r="AX66" s="88"/>
      <c r="AY66" s="83" t="s">
        <v>307</v>
      </c>
      <c r="AZ66" s="84" t="s">
        <v>15</v>
      </c>
      <c r="BA66" s="88"/>
      <c r="BB66" s="83" t="s">
        <v>307</v>
      </c>
      <c r="BC66" s="84" t="s">
        <v>15</v>
      </c>
      <c r="BD66" s="87"/>
      <c r="BE66" s="83" t="s">
        <v>307</v>
      </c>
      <c r="BF66" s="84" t="s">
        <v>15</v>
      </c>
      <c r="BG66" s="88"/>
      <c r="BH66" s="83" t="s">
        <v>307</v>
      </c>
      <c r="BI66" s="84" t="s">
        <v>15</v>
      </c>
      <c r="BJ66" s="88"/>
      <c r="BK66" s="83" t="s">
        <v>307</v>
      </c>
      <c r="BL66" s="84" t="s">
        <v>15</v>
      </c>
      <c r="BM66" s="88"/>
      <c r="BN66" s="83" t="s">
        <v>307</v>
      </c>
      <c r="BO66" s="84" t="s">
        <v>15</v>
      </c>
      <c r="BP66" s="88"/>
      <c r="BQ66" s="83" t="s">
        <v>307</v>
      </c>
      <c r="BR66" s="84" t="s">
        <v>15</v>
      </c>
      <c r="BS66" s="88"/>
      <c r="BT66" s="83" t="s">
        <v>307</v>
      </c>
      <c r="BU66" s="84" t="s">
        <v>15</v>
      </c>
      <c r="BV66" s="88"/>
      <c r="BW66" s="83" t="s">
        <v>307</v>
      </c>
      <c r="BX66" s="84" t="s">
        <v>15</v>
      </c>
      <c r="BY66" s="88"/>
      <c r="BZ66" s="83" t="s">
        <v>307</v>
      </c>
      <c r="CA66" s="84" t="s">
        <v>15</v>
      </c>
      <c r="CB66" s="88"/>
      <c r="CC66" s="83" t="s">
        <v>307</v>
      </c>
      <c r="CD66" s="84" t="s">
        <v>15</v>
      </c>
      <c r="CE66" s="172"/>
      <c r="CF66" s="83" t="s">
        <v>307</v>
      </c>
      <c r="CG66" s="84" t="s">
        <v>15</v>
      </c>
      <c r="CH66" s="172"/>
      <c r="CI66" s="83" t="s">
        <v>307</v>
      </c>
      <c r="CJ66" s="84" t="s">
        <v>15</v>
      </c>
      <c r="CK66" s="172"/>
      <c r="CL66" s="83" t="s">
        <v>307</v>
      </c>
      <c r="CM66" s="84" t="s">
        <v>15</v>
      </c>
      <c r="CN66" s="172"/>
      <c r="CO66" s="83" t="s">
        <v>307</v>
      </c>
      <c r="CP66" s="84" t="s">
        <v>15</v>
      </c>
      <c r="CQ66" s="88"/>
      <c r="CR66" s="83" t="s">
        <v>307</v>
      </c>
      <c r="CS66" s="84" t="s">
        <v>15</v>
      </c>
    </row>
    <row r="67" spans="1:97" ht="12" customHeight="1" x14ac:dyDescent="0.2">
      <c r="A67" s="81" t="s">
        <v>251</v>
      </c>
      <c r="B67" s="87"/>
      <c r="C67" s="83" t="s">
        <v>307</v>
      </c>
      <c r="D67" s="84" t="s">
        <v>15</v>
      </c>
      <c r="E67" s="87"/>
      <c r="F67" s="83" t="s">
        <v>307</v>
      </c>
      <c r="G67" s="84" t="s">
        <v>15</v>
      </c>
      <c r="H67" s="88"/>
      <c r="I67" s="83" t="s">
        <v>307</v>
      </c>
      <c r="J67" s="84" t="s">
        <v>15</v>
      </c>
      <c r="K67" s="88"/>
      <c r="L67" s="83" t="s">
        <v>307</v>
      </c>
      <c r="M67" s="84" t="s">
        <v>15</v>
      </c>
      <c r="N67" s="88"/>
      <c r="O67" s="83" t="s">
        <v>307</v>
      </c>
      <c r="P67" s="84" t="s">
        <v>15</v>
      </c>
      <c r="Q67" s="88"/>
      <c r="R67" s="83" t="s">
        <v>307</v>
      </c>
      <c r="S67" s="84" t="s">
        <v>15</v>
      </c>
      <c r="T67" s="88"/>
      <c r="U67" s="83" t="s">
        <v>307</v>
      </c>
      <c r="V67" s="84" t="s">
        <v>15</v>
      </c>
      <c r="W67" s="88"/>
      <c r="X67" s="83" t="s">
        <v>307</v>
      </c>
      <c r="Y67" s="84" t="s">
        <v>15</v>
      </c>
      <c r="Z67" s="88"/>
      <c r="AA67" s="83" t="s">
        <v>307</v>
      </c>
      <c r="AB67" s="84" t="s">
        <v>15</v>
      </c>
      <c r="AC67" s="88"/>
      <c r="AD67" s="83" t="s">
        <v>307</v>
      </c>
      <c r="AE67" s="84" t="s">
        <v>15</v>
      </c>
      <c r="AF67" s="88"/>
      <c r="AG67" s="83" t="s">
        <v>307</v>
      </c>
      <c r="AH67" s="84" t="s">
        <v>15</v>
      </c>
      <c r="AI67" s="88"/>
      <c r="AJ67" s="83" t="s">
        <v>307</v>
      </c>
      <c r="AK67" s="84" t="s">
        <v>15</v>
      </c>
      <c r="AL67" s="88"/>
      <c r="AM67" s="83" t="s">
        <v>307</v>
      </c>
      <c r="AN67" s="84" t="s">
        <v>15</v>
      </c>
      <c r="AO67" s="87"/>
      <c r="AP67" s="83" t="s">
        <v>307</v>
      </c>
      <c r="AQ67" s="84" t="s">
        <v>15</v>
      </c>
      <c r="AR67" s="88"/>
      <c r="AS67" s="83" t="s">
        <v>307</v>
      </c>
      <c r="AT67" s="84" t="s">
        <v>15</v>
      </c>
      <c r="AU67" s="88"/>
      <c r="AV67" s="83" t="s">
        <v>307</v>
      </c>
      <c r="AW67" s="84" t="s">
        <v>15</v>
      </c>
      <c r="AX67" s="88"/>
      <c r="AY67" s="83" t="s">
        <v>307</v>
      </c>
      <c r="AZ67" s="84" t="s">
        <v>15</v>
      </c>
      <c r="BA67" s="88"/>
      <c r="BB67" s="83" t="s">
        <v>307</v>
      </c>
      <c r="BC67" s="84" t="s">
        <v>15</v>
      </c>
      <c r="BD67" s="87"/>
      <c r="BE67" s="83" t="s">
        <v>307</v>
      </c>
      <c r="BF67" s="84" t="s">
        <v>15</v>
      </c>
      <c r="BG67" s="88"/>
      <c r="BH67" s="83" t="s">
        <v>307</v>
      </c>
      <c r="BI67" s="84" t="s">
        <v>15</v>
      </c>
      <c r="BJ67" s="88"/>
      <c r="BK67" s="83" t="s">
        <v>307</v>
      </c>
      <c r="BL67" s="84" t="s">
        <v>15</v>
      </c>
      <c r="BM67" s="88"/>
      <c r="BN67" s="83" t="s">
        <v>307</v>
      </c>
      <c r="BO67" s="84" t="s">
        <v>15</v>
      </c>
      <c r="BP67" s="88"/>
      <c r="BQ67" s="83" t="s">
        <v>307</v>
      </c>
      <c r="BR67" s="84" t="s">
        <v>15</v>
      </c>
      <c r="BS67" s="88"/>
      <c r="BT67" s="83" t="s">
        <v>307</v>
      </c>
      <c r="BU67" s="84" t="s">
        <v>15</v>
      </c>
      <c r="BV67" s="88"/>
      <c r="BW67" s="83" t="s">
        <v>307</v>
      </c>
      <c r="BX67" s="84" t="s">
        <v>15</v>
      </c>
      <c r="BY67" s="88"/>
      <c r="BZ67" s="83" t="s">
        <v>307</v>
      </c>
      <c r="CA67" s="84" t="s">
        <v>15</v>
      </c>
      <c r="CB67" s="88"/>
      <c r="CC67" s="83" t="s">
        <v>307</v>
      </c>
      <c r="CD67" s="84" t="s">
        <v>15</v>
      </c>
      <c r="CE67" s="172"/>
      <c r="CF67" s="83" t="s">
        <v>307</v>
      </c>
      <c r="CG67" s="84" t="s">
        <v>15</v>
      </c>
      <c r="CH67" s="172"/>
      <c r="CI67" s="83" t="s">
        <v>307</v>
      </c>
      <c r="CJ67" s="84" t="s">
        <v>15</v>
      </c>
      <c r="CK67" s="172"/>
      <c r="CL67" s="83" t="s">
        <v>307</v>
      </c>
      <c r="CM67" s="84" t="s">
        <v>15</v>
      </c>
      <c r="CN67" s="172"/>
      <c r="CO67" s="83" t="s">
        <v>307</v>
      </c>
      <c r="CP67" s="84" t="s">
        <v>15</v>
      </c>
      <c r="CQ67" s="88"/>
      <c r="CR67" s="83" t="s">
        <v>307</v>
      </c>
      <c r="CS67" s="84" t="s">
        <v>15</v>
      </c>
    </row>
    <row r="68" spans="1:97" ht="12" customHeight="1" x14ac:dyDescent="0.2">
      <c r="A68" s="81" t="s">
        <v>252</v>
      </c>
      <c r="B68" s="87"/>
      <c r="C68" s="83" t="s">
        <v>307</v>
      </c>
      <c r="D68" s="84" t="s">
        <v>15</v>
      </c>
      <c r="E68" s="87"/>
      <c r="F68" s="83" t="s">
        <v>307</v>
      </c>
      <c r="G68" s="84" t="s">
        <v>15</v>
      </c>
      <c r="H68" s="88"/>
      <c r="I68" s="83" t="s">
        <v>307</v>
      </c>
      <c r="J68" s="84" t="s">
        <v>15</v>
      </c>
      <c r="K68" s="88"/>
      <c r="L68" s="83" t="s">
        <v>307</v>
      </c>
      <c r="M68" s="84" t="s">
        <v>15</v>
      </c>
      <c r="N68" s="88"/>
      <c r="O68" s="83" t="s">
        <v>307</v>
      </c>
      <c r="P68" s="84" t="s">
        <v>15</v>
      </c>
      <c r="Q68" s="88"/>
      <c r="R68" s="83" t="s">
        <v>307</v>
      </c>
      <c r="S68" s="84" t="s">
        <v>15</v>
      </c>
      <c r="T68" s="88"/>
      <c r="U68" s="83" t="s">
        <v>307</v>
      </c>
      <c r="V68" s="84" t="s">
        <v>15</v>
      </c>
      <c r="W68" s="88"/>
      <c r="X68" s="83" t="s">
        <v>307</v>
      </c>
      <c r="Y68" s="84" t="s">
        <v>15</v>
      </c>
      <c r="Z68" s="88"/>
      <c r="AA68" s="83" t="s">
        <v>307</v>
      </c>
      <c r="AB68" s="84" t="s">
        <v>15</v>
      </c>
      <c r="AC68" s="88"/>
      <c r="AD68" s="83" t="s">
        <v>307</v>
      </c>
      <c r="AE68" s="84" t="s">
        <v>15</v>
      </c>
      <c r="AF68" s="88"/>
      <c r="AG68" s="83" t="s">
        <v>307</v>
      </c>
      <c r="AH68" s="84" t="s">
        <v>15</v>
      </c>
      <c r="AI68" s="88"/>
      <c r="AJ68" s="83" t="s">
        <v>307</v>
      </c>
      <c r="AK68" s="84" t="s">
        <v>15</v>
      </c>
      <c r="AL68" s="88"/>
      <c r="AM68" s="83" t="s">
        <v>307</v>
      </c>
      <c r="AN68" s="84" t="s">
        <v>15</v>
      </c>
      <c r="AO68" s="87"/>
      <c r="AP68" s="83" t="s">
        <v>307</v>
      </c>
      <c r="AQ68" s="84" t="s">
        <v>15</v>
      </c>
      <c r="AR68" s="88"/>
      <c r="AS68" s="83" t="s">
        <v>307</v>
      </c>
      <c r="AT68" s="84" t="s">
        <v>15</v>
      </c>
      <c r="AU68" s="88"/>
      <c r="AV68" s="83" t="s">
        <v>307</v>
      </c>
      <c r="AW68" s="84" t="s">
        <v>15</v>
      </c>
      <c r="AX68" s="88"/>
      <c r="AY68" s="83" t="s">
        <v>307</v>
      </c>
      <c r="AZ68" s="84" t="s">
        <v>15</v>
      </c>
      <c r="BA68" s="88"/>
      <c r="BB68" s="83" t="s">
        <v>307</v>
      </c>
      <c r="BC68" s="84" t="s">
        <v>15</v>
      </c>
      <c r="BD68" s="87"/>
      <c r="BE68" s="83" t="s">
        <v>307</v>
      </c>
      <c r="BF68" s="84" t="s">
        <v>15</v>
      </c>
      <c r="BG68" s="88"/>
      <c r="BH68" s="83" t="s">
        <v>307</v>
      </c>
      <c r="BI68" s="84" t="s">
        <v>15</v>
      </c>
      <c r="BJ68" s="88"/>
      <c r="BK68" s="83" t="s">
        <v>307</v>
      </c>
      <c r="BL68" s="84" t="s">
        <v>15</v>
      </c>
      <c r="BM68" s="88"/>
      <c r="BN68" s="83" t="s">
        <v>307</v>
      </c>
      <c r="BO68" s="84" t="s">
        <v>15</v>
      </c>
      <c r="BP68" s="88"/>
      <c r="BQ68" s="83" t="s">
        <v>307</v>
      </c>
      <c r="BR68" s="84" t="s">
        <v>15</v>
      </c>
      <c r="BS68" s="88"/>
      <c r="BT68" s="83" t="s">
        <v>307</v>
      </c>
      <c r="BU68" s="84" t="s">
        <v>15</v>
      </c>
      <c r="BV68" s="88"/>
      <c r="BW68" s="83" t="s">
        <v>307</v>
      </c>
      <c r="BX68" s="84" t="s">
        <v>15</v>
      </c>
      <c r="BY68" s="88"/>
      <c r="BZ68" s="83" t="s">
        <v>307</v>
      </c>
      <c r="CA68" s="84" t="s">
        <v>15</v>
      </c>
      <c r="CB68" s="88"/>
      <c r="CC68" s="83" t="s">
        <v>307</v>
      </c>
      <c r="CD68" s="84" t="s">
        <v>15</v>
      </c>
      <c r="CE68" s="172"/>
      <c r="CF68" s="83" t="s">
        <v>307</v>
      </c>
      <c r="CG68" s="84" t="s">
        <v>15</v>
      </c>
      <c r="CH68" s="172"/>
      <c r="CI68" s="83" t="s">
        <v>307</v>
      </c>
      <c r="CJ68" s="84" t="s">
        <v>15</v>
      </c>
      <c r="CK68" s="172"/>
      <c r="CL68" s="83" t="s">
        <v>307</v>
      </c>
      <c r="CM68" s="84" t="s">
        <v>15</v>
      </c>
      <c r="CN68" s="172"/>
      <c r="CO68" s="83" t="s">
        <v>307</v>
      </c>
      <c r="CP68" s="84" t="s">
        <v>15</v>
      </c>
      <c r="CQ68" s="88"/>
      <c r="CR68" s="83" t="s">
        <v>307</v>
      </c>
      <c r="CS68" s="84" t="s">
        <v>15</v>
      </c>
    </row>
    <row r="69" spans="1:97" ht="12" customHeight="1" x14ac:dyDescent="0.2">
      <c r="A69" s="81" t="s">
        <v>253</v>
      </c>
      <c r="B69" s="87"/>
      <c r="C69" s="83" t="s">
        <v>307</v>
      </c>
      <c r="D69" s="84" t="s">
        <v>15</v>
      </c>
      <c r="E69" s="87"/>
      <c r="F69" s="83" t="s">
        <v>307</v>
      </c>
      <c r="G69" s="84" t="s">
        <v>15</v>
      </c>
      <c r="H69" s="88"/>
      <c r="I69" s="83" t="s">
        <v>307</v>
      </c>
      <c r="J69" s="84" t="s">
        <v>15</v>
      </c>
      <c r="K69" s="88"/>
      <c r="L69" s="83" t="s">
        <v>307</v>
      </c>
      <c r="M69" s="84" t="s">
        <v>15</v>
      </c>
      <c r="N69" s="88"/>
      <c r="O69" s="83" t="s">
        <v>307</v>
      </c>
      <c r="P69" s="84" t="s">
        <v>15</v>
      </c>
      <c r="Q69" s="88"/>
      <c r="R69" s="83" t="s">
        <v>307</v>
      </c>
      <c r="S69" s="84" t="s">
        <v>15</v>
      </c>
      <c r="T69" s="88"/>
      <c r="U69" s="83" t="s">
        <v>307</v>
      </c>
      <c r="V69" s="84" t="s">
        <v>15</v>
      </c>
      <c r="W69" s="88"/>
      <c r="X69" s="83" t="s">
        <v>307</v>
      </c>
      <c r="Y69" s="84" t="s">
        <v>15</v>
      </c>
      <c r="Z69" s="88"/>
      <c r="AA69" s="83" t="s">
        <v>307</v>
      </c>
      <c r="AB69" s="84" t="s">
        <v>15</v>
      </c>
      <c r="AC69" s="88"/>
      <c r="AD69" s="83" t="s">
        <v>307</v>
      </c>
      <c r="AE69" s="84" t="s">
        <v>15</v>
      </c>
      <c r="AF69" s="88"/>
      <c r="AG69" s="83" t="s">
        <v>307</v>
      </c>
      <c r="AH69" s="84" t="s">
        <v>15</v>
      </c>
      <c r="AI69" s="88"/>
      <c r="AJ69" s="83" t="s">
        <v>307</v>
      </c>
      <c r="AK69" s="84" t="s">
        <v>15</v>
      </c>
      <c r="AL69" s="88"/>
      <c r="AM69" s="83" t="s">
        <v>307</v>
      </c>
      <c r="AN69" s="84" t="s">
        <v>15</v>
      </c>
      <c r="AO69" s="87"/>
      <c r="AP69" s="83" t="s">
        <v>307</v>
      </c>
      <c r="AQ69" s="84" t="s">
        <v>15</v>
      </c>
      <c r="AR69" s="88"/>
      <c r="AS69" s="83" t="s">
        <v>307</v>
      </c>
      <c r="AT69" s="84" t="s">
        <v>15</v>
      </c>
      <c r="AU69" s="88"/>
      <c r="AV69" s="83" t="s">
        <v>307</v>
      </c>
      <c r="AW69" s="84" t="s">
        <v>15</v>
      </c>
      <c r="AX69" s="88"/>
      <c r="AY69" s="83" t="s">
        <v>307</v>
      </c>
      <c r="AZ69" s="84" t="s">
        <v>15</v>
      </c>
      <c r="BA69" s="88"/>
      <c r="BB69" s="83" t="s">
        <v>307</v>
      </c>
      <c r="BC69" s="84" t="s">
        <v>15</v>
      </c>
      <c r="BD69" s="87"/>
      <c r="BE69" s="83" t="s">
        <v>307</v>
      </c>
      <c r="BF69" s="84" t="s">
        <v>15</v>
      </c>
      <c r="BG69" s="88"/>
      <c r="BH69" s="83" t="s">
        <v>307</v>
      </c>
      <c r="BI69" s="84" t="s">
        <v>15</v>
      </c>
      <c r="BJ69" s="88"/>
      <c r="BK69" s="83" t="s">
        <v>307</v>
      </c>
      <c r="BL69" s="84" t="s">
        <v>15</v>
      </c>
      <c r="BM69" s="88"/>
      <c r="BN69" s="83" t="s">
        <v>307</v>
      </c>
      <c r="BO69" s="84" t="s">
        <v>15</v>
      </c>
      <c r="BP69" s="88"/>
      <c r="BQ69" s="83" t="s">
        <v>307</v>
      </c>
      <c r="BR69" s="84" t="s">
        <v>15</v>
      </c>
      <c r="BS69" s="88"/>
      <c r="BT69" s="83" t="s">
        <v>307</v>
      </c>
      <c r="BU69" s="84" t="s">
        <v>15</v>
      </c>
      <c r="BV69" s="88"/>
      <c r="BW69" s="83" t="s">
        <v>307</v>
      </c>
      <c r="BX69" s="84" t="s">
        <v>15</v>
      </c>
      <c r="BY69" s="88"/>
      <c r="BZ69" s="83" t="s">
        <v>307</v>
      </c>
      <c r="CA69" s="84" t="s">
        <v>15</v>
      </c>
      <c r="CB69" s="88"/>
      <c r="CC69" s="83" t="s">
        <v>307</v>
      </c>
      <c r="CD69" s="84" t="s">
        <v>15</v>
      </c>
      <c r="CE69" s="172"/>
      <c r="CF69" s="83" t="s">
        <v>307</v>
      </c>
      <c r="CG69" s="84" t="s">
        <v>15</v>
      </c>
      <c r="CH69" s="172"/>
      <c r="CI69" s="83" t="s">
        <v>307</v>
      </c>
      <c r="CJ69" s="84" t="s">
        <v>15</v>
      </c>
      <c r="CK69" s="172"/>
      <c r="CL69" s="83" t="s">
        <v>307</v>
      </c>
      <c r="CM69" s="84" t="s">
        <v>15</v>
      </c>
      <c r="CN69" s="172"/>
      <c r="CO69" s="83" t="s">
        <v>307</v>
      </c>
      <c r="CP69" s="84" t="s">
        <v>15</v>
      </c>
      <c r="CQ69" s="88"/>
      <c r="CR69" s="83" t="s">
        <v>307</v>
      </c>
      <c r="CS69" s="84" t="s">
        <v>15</v>
      </c>
    </row>
    <row r="70" spans="1:97" ht="12" customHeight="1" x14ac:dyDescent="0.2">
      <c r="A70" s="81" t="s">
        <v>254</v>
      </c>
      <c r="B70" s="87"/>
      <c r="C70" s="83" t="s">
        <v>307</v>
      </c>
      <c r="D70" s="84" t="s">
        <v>15</v>
      </c>
      <c r="E70" s="87"/>
      <c r="F70" s="83" t="s">
        <v>307</v>
      </c>
      <c r="G70" s="84" t="s">
        <v>15</v>
      </c>
      <c r="H70" s="88"/>
      <c r="I70" s="83" t="s">
        <v>307</v>
      </c>
      <c r="J70" s="84" t="s">
        <v>15</v>
      </c>
      <c r="K70" s="88"/>
      <c r="L70" s="83" t="s">
        <v>307</v>
      </c>
      <c r="M70" s="84" t="s">
        <v>15</v>
      </c>
      <c r="N70" s="88"/>
      <c r="O70" s="83" t="s">
        <v>307</v>
      </c>
      <c r="P70" s="84" t="s">
        <v>15</v>
      </c>
      <c r="Q70" s="88"/>
      <c r="R70" s="83" t="s">
        <v>307</v>
      </c>
      <c r="S70" s="84" t="s">
        <v>15</v>
      </c>
      <c r="T70" s="88"/>
      <c r="U70" s="83" t="s">
        <v>307</v>
      </c>
      <c r="V70" s="84" t="s">
        <v>15</v>
      </c>
      <c r="W70" s="88"/>
      <c r="X70" s="83" t="s">
        <v>307</v>
      </c>
      <c r="Y70" s="84" t="s">
        <v>15</v>
      </c>
      <c r="Z70" s="88"/>
      <c r="AA70" s="83" t="s">
        <v>307</v>
      </c>
      <c r="AB70" s="84" t="s">
        <v>15</v>
      </c>
      <c r="AC70" s="88"/>
      <c r="AD70" s="83" t="s">
        <v>307</v>
      </c>
      <c r="AE70" s="84" t="s">
        <v>15</v>
      </c>
      <c r="AF70" s="88"/>
      <c r="AG70" s="83" t="s">
        <v>307</v>
      </c>
      <c r="AH70" s="84" t="s">
        <v>15</v>
      </c>
      <c r="AI70" s="88"/>
      <c r="AJ70" s="83" t="s">
        <v>307</v>
      </c>
      <c r="AK70" s="84" t="s">
        <v>15</v>
      </c>
      <c r="AL70" s="88"/>
      <c r="AM70" s="83" t="s">
        <v>307</v>
      </c>
      <c r="AN70" s="84" t="s">
        <v>15</v>
      </c>
      <c r="AO70" s="87"/>
      <c r="AP70" s="83" t="s">
        <v>307</v>
      </c>
      <c r="AQ70" s="84" t="s">
        <v>15</v>
      </c>
      <c r="AR70" s="88"/>
      <c r="AS70" s="83" t="s">
        <v>307</v>
      </c>
      <c r="AT70" s="84" t="s">
        <v>15</v>
      </c>
      <c r="AU70" s="88"/>
      <c r="AV70" s="83" t="s">
        <v>307</v>
      </c>
      <c r="AW70" s="84" t="s">
        <v>15</v>
      </c>
      <c r="AX70" s="88"/>
      <c r="AY70" s="83" t="s">
        <v>307</v>
      </c>
      <c r="AZ70" s="84" t="s">
        <v>15</v>
      </c>
      <c r="BA70" s="88"/>
      <c r="BB70" s="83" t="s">
        <v>307</v>
      </c>
      <c r="BC70" s="84" t="s">
        <v>15</v>
      </c>
      <c r="BD70" s="87"/>
      <c r="BE70" s="83" t="s">
        <v>307</v>
      </c>
      <c r="BF70" s="84" t="s">
        <v>15</v>
      </c>
      <c r="BG70" s="88"/>
      <c r="BH70" s="83" t="s">
        <v>307</v>
      </c>
      <c r="BI70" s="84" t="s">
        <v>15</v>
      </c>
      <c r="BJ70" s="88"/>
      <c r="BK70" s="83" t="s">
        <v>307</v>
      </c>
      <c r="BL70" s="84" t="s">
        <v>15</v>
      </c>
      <c r="BM70" s="88"/>
      <c r="BN70" s="83" t="s">
        <v>307</v>
      </c>
      <c r="BO70" s="84" t="s">
        <v>15</v>
      </c>
      <c r="BP70" s="88"/>
      <c r="BQ70" s="83" t="s">
        <v>307</v>
      </c>
      <c r="BR70" s="84" t="s">
        <v>15</v>
      </c>
      <c r="BS70" s="88"/>
      <c r="BT70" s="83" t="s">
        <v>307</v>
      </c>
      <c r="BU70" s="84" t="s">
        <v>15</v>
      </c>
      <c r="BV70" s="88"/>
      <c r="BW70" s="83" t="s">
        <v>307</v>
      </c>
      <c r="BX70" s="84" t="s">
        <v>15</v>
      </c>
      <c r="BY70" s="88"/>
      <c r="BZ70" s="83" t="s">
        <v>307</v>
      </c>
      <c r="CA70" s="84" t="s">
        <v>15</v>
      </c>
      <c r="CB70" s="88"/>
      <c r="CC70" s="83" t="s">
        <v>307</v>
      </c>
      <c r="CD70" s="84" t="s">
        <v>15</v>
      </c>
      <c r="CE70" s="172"/>
      <c r="CF70" s="83" t="s">
        <v>307</v>
      </c>
      <c r="CG70" s="84" t="s">
        <v>15</v>
      </c>
      <c r="CH70" s="172"/>
      <c r="CI70" s="83" t="s">
        <v>307</v>
      </c>
      <c r="CJ70" s="84" t="s">
        <v>15</v>
      </c>
      <c r="CK70" s="172"/>
      <c r="CL70" s="83" t="s">
        <v>307</v>
      </c>
      <c r="CM70" s="84" t="s">
        <v>15</v>
      </c>
      <c r="CN70" s="172"/>
      <c r="CO70" s="83" t="s">
        <v>307</v>
      </c>
      <c r="CP70" s="84" t="s">
        <v>15</v>
      </c>
      <c r="CQ70" s="88"/>
      <c r="CR70" s="83" t="s">
        <v>307</v>
      </c>
      <c r="CS70" s="84" t="s">
        <v>15</v>
      </c>
    </row>
    <row r="71" spans="1:97" ht="12" customHeight="1" x14ac:dyDescent="0.2">
      <c r="A71" s="81" t="s">
        <v>255</v>
      </c>
      <c r="B71" s="87"/>
      <c r="C71" s="83" t="s">
        <v>307</v>
      </c>
      <c r="D71" s="84" t="s">
        <v>15</v>
      </c>
      <c r="E71" s="87"/>
      <c r="F71" s="83" t="s">
        <v>307</v>
      </c>
      <c r="G71" s="84" t="s">
        <v>15</v>
      </c>
      <c r="H71" s="88"/>
      <c r="I71" s="83" t="s">
        <v>307</v>
      </c>
      <c r="J71" s="84" t="s">
        <v>15</v>
      </c>
      <c r="K71" s="88"/>
      <c r="L71" s="83" t="s">
        <v>307</v>
      </c>
      <c r="M71" s="84" t="s">
        <v>15</v>
      </c>
      <c r="N71" s="88"/>
      <c r="O71" s="83" t="s">
        <v>307</v>
      </c>
      <c r="P71" s="84" t="s">
        <v>15</v>
      </c>
      <c r="Q71" s="88"/>
      <c r="R71" s="83" t="s">
        <v>307</v>
      </c>
      <c r="S71" s="84" t="s">
        <v>15</v>
      </c>
      <c r="T71" s="88"/>
      <c r="U71" s="83" t="s">
        <v>307</v>
      </c>
      <c r="V71" s="84" t="s">
        <v>15</v>
      </c>
      <c r="W71" s="88"/>
      <c r="X71" s="83" t="s">
        <v>307</v>
      </c>
      <c r="Y71" s="84" t="s">
        <v>15</v>
      </c>
      <c r="Z71" s="88"/>
      <c r="AA71" s="83" t="s">
        <v>307</v>
      </c>
      <c r="AB71" s="84" t="s">
        <v>15</v>
      </c>
      <c r="AC71" s="88"/>
      <c r="AD71" s="83" t="s">
        <v>307</v>
      </c>
      <c r="AE71" s="84" t="s">
        <v>15</v>
      </c>
      <c r="AF71" s="88"/>
      <c r="AG71" s="83" t="s">
        <v>307</v>
      </c>
      <c r="AH71" s="84" t="s">
        <v>15</v>
      </c>
      <c r="AI71" s="88"/>
      <c r="AJ71" s="83" t="s">
        <v>307</v>
      </c>
      <c r="AK71" s="84" t="s">
        <v>15</v>
      </c>
      <c r="AL71" s="88"/>
      <c r="AM71" s="83" t="s">
        <v>307</v>
      </c>
      <c r="AN71" s="84" t="s">
        <v>15</v>
      </c>
      <c r="AO71" s="87"/>
      <c r="AP71" s="83" t="s">
        <v>307</v>
      </c>
      <c r="AQ71" s="84" t="s">
        <v>15</v>
      </c>
      <c r="AR71" s="88"/>
      <c r="AS71" s="83" t="s">
        <v>307</v>
      </c>
      <c r="AT71" s="84" t="s">
        <v>15</v>
      </c>
      <c r="AU71" s="88"/>
      <c r="AV71" s="83" t="s">
        <v>307</v>
      </c>
      <c r="AW71" s="84" t="s">
        <v>15</v>
      </c>
      <c r="AX71" s="88"/>
      <c r="AY71" s="83" t="s">
        <v>307</v>
      </c>
      <c r="AZ71" s="84" t="s">
        <v>15</v>
      </c>
      <c r="BA71" s="88"/>
      <c r="BB71" s="83" t="s">
        <v>307</v>
      </c>
      <c r="BC71" s="84" t="s">
        <v>15</v>
      </c>
      <c r="BD71" s="87"/>
      <c r="BE71" s="83" t="s">
        <v>307</v>
      </c>
      <c r="BF71" s="84" t="s">
        <v>15</v>
      </c>
      <c r="BG71" s="88"/>
      <c r="BH71" s="83" t="s">
        <v>307</v>
      </c>
      <c r="BI71" s="84" t="s">
        <v>15</v>
      </c>
      <c r="BJ71" s="88"/>
      <c r="BK71" s="83" t="s">
        <v>307</v>
      </c>
      <c r="BL71" s="84" t="s">
        <v>15</v>
      </c>
      <c r="BM71" s="88"/>
      <c r="BN71" s="83" t="s">
        <v>307</v>
      </c>
      <c r="BO71" s="84" t="s">
        <v>15</v>
      </c>
      <c r="BP71" s="88"/>
      <c r="BQ71" s="83" t="s">
        <v>307</v>
      </c>
      <c r="BR71" s="84" t="s">
        <v>15</v>
      </c>
      <c r="BS71" s="88"/>
      <c r="BT71" s="83" t="s">
        <v>307</v>
      </c>
      <c r="BU71" s="84" t="s">
        <v>15</v>
      </c>
      <c r="BV71" s="88"/>
      <c r="BW71" s="83" t="s">
        <v>307</v>
      </c>
      <c r="BX71" s="84" t="s">
        <v>15</v>
      </c>
      <c r="BY71" s="88"/>
      <c r="BZ71" s="83" t="s">
        <v>307</v>
      </c>
      <c r="CA71" s="84" t="s">
        <v>15</v>
      </c>
      <c r="CB71" s="88"/>
      <c r="CC71" s="83" t="s">
        <v>307</v>
      </c>
      <c r="CD71" s="84" t="s">
        <v>15</v>
      </c>
      <c r="CE71" s="172"/>
      <c r="CF71" s="83" t="s">
        <v>307</v>
      </c>
      <c r="CG71" s="84" t="s">
        <v>15</v>
      </c>
      <c r="CH71" s="172"/>
      <c r="CI71" s="83" t="s">
        <v>307</v>
      </c>
      <c r="CJ71" s="84" t="s">
        <v>15</v>
      </c>
      <c r="CK71" s="172"/>
      <c r="CL71" s="83" t="s">
        <v>307</v>
      </c>
      <c r="CM71" s="84" t="s">
        <v>15</v>
      </c>
      <c r="CN71" s="172"/>
      <c r="CO71" s="83" t="s">
        <v>307</v>
      </c>
      <c r="CP71" s="84" t="s">
        <v>15</v>
      </c>
      <c r="CQ71" s="88"/>
      <c r="CR71" s="83" t="s">
        <v>307</v>
      </c>
      <c r="CS71" s="84" t="s">
        <v>15</v>
      </c>
    </row>
    <row r="72" spans="1:97" ht="12" customHeight="1" x14ac:dyDescent="0.2">
      <c r="A72" s="81" t="s">
        <v>256</v>
      </c>
      <c r="B72" s="87"/>
      <c r="C72" s="83" t="s">
        <v>307</v>
      </c>
      <c r="D72" s="84" t="s">
        <v>15</v>
      </c>
      <c r="E72" s="87"/>
      <c r="F72" s="83" t="s">
        <v>307</v>
      </c>
      <c r="G72" s="84" t="s">
        <v>15</v>
      </c>
      <c r="H72" s="88"/>
      <c r="I72" s="83" t="s">
        <v>307</v>
      </c>
      <c r="J72" s="84" t="s">
        <v>15</v>
      </c>
      <c r="K72" s="88"/>
      <c r="L72" s="83" t="s">
        <v>307</v>
      </c>
      <c r="M72" s="84" t="s">
        <v>15</v>
      </c>
      <c r="N72" s="88"/>
      <c r="O72" s="83" t="s">
        <v>307</v>
      </c>
      <c r="P72" s="84" t="s">
        <v>15</v>
      </c>
      <c r="Q72" s="88"/>
      <c r="R72" s="83" t="s">
        <v>307</v>
      </c>
      <c r="S72" s="84" t="s">
        <v>15</v>
      </c>
      <c r="T72" s="88"/>
      <c r="U72" s="83" t="s">
        <v>307</v>
      </c>
      <c r="V72" s="84" t="s">
        <v>15</v>
      </c>
      <c r="W72" s="88"/>
      <c r="X72" s="83" t="s">
        <v>307</v>
      </c>
      <c r="Y72" s="84" t="s">
        <v>15</v>
      </c>
      <c r="Z72" s="88"/>
      <c r="AA72" s="83" t="s">
        <v>307</v>
      </c>
      <c r="AB72" s="84" t="s">
        <v>15</v>
      </c>
      <c r="AC72" s="88"/>
      <c r="AD72" s="83" t="s">
        <v>307</v>
      </c>
      <c r="AE72" s="84" t="s">
        <v>15</v>
      </c>
      <c r="AF72" s="88"/>
      <c r="AG72" s="83" t="s">
        <v>307</v>
      </c>
      <c r="AH72" s="84" t="s">
        <v>15</v>
      </c>
      <c r="AI72" s="88"/>
      <c r="AJ72" s="83" t="s">
        <v>307</v>
      </c>
      <c r="AK72" s="84" t="s">
        <v>15</v>
      </c>
      <c r="AL72" s="88"/>
      <c r="AM72" s="83" t="s">
        <v>307</v>
      </c>
      <c r="AN72" s="84" t="s">
        <v>15</v>
      </c>
      <c r="AO72" s="87"/>
      <c r="AP72" s="83" t="s">
        <v>307</v>
      </c>
      <c r="AQ72" s="84" t="s">
        <v>15</v>
      </c>
      <c r="AR72" s="88"/>
      <c r="AS72" s="83" t="s">
        <v>307</v>
      </c>
      <c r="AT72" s="84" t="s">
        <v>15</v>
      </c>
      <c r="AU72" s="88"/>
      <c r="AV72" s="83" t="s">
        <v>307</v>
      </c>
      <c r="AW72" s="84" t="s">
        <v>15</v>
      </c>
      <c r="AX72" s="88"/>
      <c r="AY72" s="83" t="s">
        <v>307</v>
      </c>
      <c r="AZ72" s="84" t="s">
        <v>15</v>
      </c>
      <c r="BA72" s="88"/>
      <c r="BB72" s="83" t="s">
        <v>307</v>
      </c>
      <c r="BC72" s="84" t="s">
        <v>15</v>
      </c>
      <c r="BD72" s="87"/>
      <c r="BE72" s="83" t="s">
        <v>307</v>
      </c>
      <c r="BF72" s="84" t="s">
        <v>15</v>
      </c>
      <c r="BG72" s="88"/>
      <c r="BH72" s="83" t="s">
        <v>307</v>
      </c>
      <c r="BI72" s="84" t="s">
        <v>15</v>
      </c>
      <c r="BJ72" s="88"/>
      <c r="BK72" s="83" t="s">
        <v>307</v>
      </c>
      <c r="BL72" s="84" t="s">
        <v>15</v>
      </c>
      <c r="BM72" s="88"/>
      <c r="BN72" s="83" t="s">
        <v>307</v>
      </c>
      <c r="BO72" s="84" t="s">
        <v>15</v>
      </c>
      <c r="BP72" s="88"/>
      <c r="BQ72" s="83" t="s">
        <v>307</v>
      </c>
      <c r="BR72" s="84" t="s">
        <v>15</v>
      </c>
      <c r="BS72" s="88"/>
      <c r="BT72" s="83" t="s">
        <v>307</v>
      </c>
      <c r="BU72" s="84" t="s">
        <v>15</v>
      </c>
      <c r="BV72" s="88"/>
      <c r="BW72" s="83" t="s">
        <v>307</v>
      </c>
      <c r="BX72" s="84" t="s">
        <v>15</v>
      </c>
      <c r="BY72" s="88"/>
      <c r="BZ72" s="83" t="s">
        <v>307</v>
      </c>
      <c r="CA72" s="84" t="s">
        <v>15</v>
      </c>
      <c r="CB72" s="88"/>
      <c r="CC72" s="83" t="s">
        <v>307</v>
      </c>
      <c r="CD72" s="84" t="s">
        <v>15</v>
      </c>
      <c r="CE72" s="172"/>
      <c r="CF72" s="83" t="s">
        <v>307</v>
      </c>
      <c r="CG72" s="84" t="s">
        <v>15</v>
      </c>
      <c r="CH72" s="172"/>
      <c r="CI72" s="83" t="s">
        <v>307</v>
      </c>
      <c r="CJ72" s="84" t="s">
        <v>15</v>
      </c>
      <c r="CK72" s="172"/>
      <c r="CL72" s="83" t="s">
        <v>307</v>
      </c>
      <c r="CM72" s="84" t="s">
        <v>15</v>
      </c>
      <c r="CN72" s="172"/>
      <c r="CO72" s="83" t="s">
        <v>307</v>
      </c>
      <c r="CP72" s="84" t="s">
        <v>15</v>
      </c>
      <c r="CQ72" s="88"/>
      <c r="CR72" s="83" t="s">
        <v>307</v>
      </c>
      <c r="CS72" s="84" t="s">
        <v>15</v>
      </c>
    </row>
    <row r="73" spans="1:97" ht="12" customHeight="1" x14ac:dyDescent="0.2">
      <c r="A73" s="81" t="s">
        <v>257</v>
      </c>
      <c r="B73" s="87"/>
      <c r="C73" s="83" t="s">
        <v>307</v>
      </c>
      <c r="D73" s="84" t="s">
        <v>15</v>
      </c>
      <c r="E73" s="87"/>
      <c r="F73" s="83" t="s">
        <v>307</v>
      </c>
      <c r="G73" s="84" t="s">
        <v>15</v>
      </c>
      <c r="H73" s="88"/>
      <c r="I73" s="83" t="s">
        <v>307</v>
      </c>
      <c r="J73" s="84" t="s">
        <v>15</v>
      </c>
      <c r="K73" s="88"/>
      <c r="L73" s="83" t="s">
        <v>307</v>
      </c>
      <c r="M73" s="84" t="s">
        <v>15</v>
      </c>
      <c r="N73" s="88"/>
      <c r="O73" s="83" t="s">
        <v>307</v>
      </c>
      <c r="P73" s="84" t="s">
        <v>15</v>
      </c>
      <c r="Q73" s="88"/>
      <c r="R73" s="83" t="s">
        <v>307</v>
      </c>
      <c r="S73" s="84" t="s">
        <v>15</v>
      </c>
      <c r="T73" s="88"/>
      <c r="U73" s="83" t="s">
        <v>307</v>
      </c>
      <c r="V73" s="84" t="s">
        <v>15</v>
      </c>
      <c r="W73" s="88"/>
      <c r="X73" s="83" t="s">
        <v>307</v>
      </c>
      <c r="Y73" s="84" t="s">
        <v>15</v>
      </c>
      <c r="Z73" s="88"/>
      <c r="AA73" s="83" t="s">
        <v>307</v>
      </c>
      <c r="AB73" s="84" t="s">
        <v>15</v>
      </c>
      <c r="AC73" s="88"/>
      <c r="AD73" s="83" t="s">
        <v>307</v>
      </c>
      <c r="AE73" s="84" t="s">
        <v>15</v>
      </c>
      <c r="AF73" s="88"/>
      <c r="AG73" s="83" t="s">
        <v>307</v>
      </c>
      <c r="AH73" s="84" t="s">
        <v>15</v>
      </c>
      <c r="AI73" s="88"/>
      <c r="AJ73" s="83" t="s">
        <v>307</v>
      </c>
      <c r="AK73" s="84" t="s">
        <v>15</v>
      </c>
      <c r="AL73" s="88"/>
      <c r="AM73" s="83" t="s">
        <v>307</v>
      </c>
      <c r="AN73" s="84" t="s">
        <v>15</v>
      </c>
      <c r="AO73" s="87"/>
      <c r="AP73" s="83" t="s">
        <v>307</v>
      </c>
      <c r="AQ73" s="84" t="s">
        <v>15</v>
      </c>
      <c r="AR73" s="88"/>
      <c r="AS73" s="83" t="s">
        <v>307</v>
      </c>
      <c r="AT73" s="84" t="s">
        <v>15</v>
      </c>
      <c r="AU73" s="88"/>
      <c r="AV73" s="83" t="s">
        <v>307</v>
      </c>
      <c r="AW73" s="84" t="s">
        <v>15</v>
      </c>
      <c r="AX73" s="88"/>
      <c r="AY73" s="83" t="s">
        <v>307</v>
      </c>
      <c r="AZ73" s="84" t="s">
        <v>15</v>
      </c>
      <c r="BA73" s="88"/>
      <c r="BB73" s="83" t="s">
        <v>307</v>
      </c>
      <c r="BC73" s="84" t="s">
        <v>15</v>
      </c>
      <c r="BD73" s="87"/>
      <c r="BE73" s="83" t="s">
        <v>307</v>
      </c>
      <c r="BF73" s="84" t="s">
        <v>15</v>
      </c>
      <c r="BG73" s="88"/>
      <c r="BH73" s="83" t="s">
        <v>307</v>
      </c>
      <c r="BI73" s="84" t="s">
        <v>15</v>
      </c>
      <c r="BJ73" s="88"/>
      <c r="BK73" s="83" t="s">
        <v>307</v>
      </c>
      <c r="BL73" s="84" t="s">
        <v>15</v>
      </c>
      <c r="BM73" s="88"/>
      <c r="BN73" s="83" t="s">
        <v>307</v>
      </c>
      <c r="BO73" s="84" t="s">
        <v>15</v>
      </c>
      <c r="BP73" s="88"/>
      <c r="BQ73" s="83" t="s">
        <v>307</v>
      </c>
      <c r="BR73" s="84" t="s">
        <v>15</v>
      </c>
      <c r="BS73" s="88"/>
      <c r="BT73" s="83" t="s">
        <v>307</v>
      </c>
      <c r="BU73" s="84" t="s">
        <v>15</v>
      </c>
      <c r="BV73" s="88"/>
      <c r="BW73" s="83" t="s">
        <v>307</v>
      </c>
      <c r="BX73" s="84" t="s">
        <v>15</v>
      </c>
      <c r="BY73" s="88"/>
      <c r="BZ73" s="83" t="s">
        <v>307</v>
      </c>
      <c r="CA73" s="84" t="s">
        <v>15</v>
      </c>
      <c r="CB73" s="88"/>
      <c r="CC73" s="83" t="s">
        <v>307</v>
      </c>
      <c r="CD73" s="84" t="s">
        <v>15</v>
      </c>
      <c r="CE73" s="172"/>
      <c r="CF73" s="83" t="s">
        <v>307</v>
      </c>
      <c r="CG73" s="84" t="s">
        <v>15</v>
      </c>
      <c r="CH73" s="172"/>
      <c r="CI73" s="83" t="s">
        <v>307</v>
      </c>
      <c r="CJ73" s="84" t="s">
        <v>15</v>
      </c>
      <c r="CK73" s="172"/>
      <c r="CL73" s="83" t="s">
        <v>307</v>
      </c>
      <c r="CM73" s="84" t="s">
        <v>15</v>
      </c>
      <c r="CN73" s="172"/>
      <c r="CO73" s="83" t="s">
        <v>307</v>
      </c>
      <c r="CP73" s="84" t="s">
        <v>15</v>
      </c>
      <c r="CQ73" s="88"/>
      <c r="CR73" s="83" t="s">
        <v>307</v>
      </c>
      <c r="CS73" s="84" t="s">
        <v>15</v>
      </c>
    </row>
    <row r="74" spans="1:97" ht="12" customHeight="1" x14ac:dyDescent="0.2">
      <c r="A74" s="81" t="s">
        <v>258</v>
      </c>
      <c r="B74" s="87"/>
      <c r="C74" s="83" t="s">
        <v>307</v>
      </c>
      <c r="D74" s="84" t="s">
        <v>15</v>
      </c>
      <c r="E74" s="87"/>
      <c r="F74" s="83" t="s">
        <v>307</v>
      </c>
      <c r="G74" s="84" t="s">
        <v>15</v>
      </c>
      <c r="H74" s="88"/>
      <c r="I74" s="83" t="s">
        <v>307</v>
      </c>
      <c r="J74" s="84" t="s">
        <v>15</v>
      </c>
      <c r="K74" s="88"/>
      <c r="L74" s="83" t="s">
        <v>307</v>
      </c>
      <c r="M74" s="84" t="s">
        <v>15</v>
      </c>
      <c r="N74" s="88"/>
      <c r="O74" s="83" t="s">
        <v>307</v>
      </c>
      <c r="P74" s="84" t="s">
        <v>15</v>
      </c>
      <c r="Q74" s="88"/>
      <c r="R74" s="83" t="s">
        <v>307</v>
      </c>
      <c r="S74" s="84" t="s">
        <v>15</v>
      </c>
      <c r="T74" s="88"/>
      <c r="U74" s="83" t="s">
        <v>307</v>
      </c>
      <c r="V74" s="84" t="s">
        <v>15</v>
      </c>
      <c r="W74" s="88"/>
      <c r="X74" s="83" t="s">
        <v>307</v>
      </c>
      <c r="Y74" s="84" t="s">
        <v>15</v>
      </c>
      <c r="Z74" s="88"/>
      <c r="AA74" s="83" t="s">
        <v>307</v>
      </c>
      <c r="AB74" s="84" t="s">
        <v>15</v>
      </c>
      <c r="AC74" s="88"/>
      <c r="AD74" s="83" t="s">
        <v>307</v>
      </c>
      <c r="AE74" s="84" t="s">
        <v>15</v>
      </c>
      <c r="AF74" s="88"/>
      <c r="AG74" s="83" t="s">
        <v>307</v>
      </c>
      <c r="AH74" s="84" t="s">
        <v>15</v>
      </c>
      <c r="AI74" s="88"/>
      <c r="AJ74" s="83" t="s">
        <v>307</v>
      </c>
      <c r="AK74" s="84" t="s">
        <v>15</v>
      </c>
      <c r="AL74" s="88"/>
      <c r="AM74" s="83" t="s">
        <v>307</v>
      </c>
      <c r="AN74" s="84" t="s">
        <v>15</v>
      </c>
      <c r="AO74" s="87"/>
      <c r="AP74" s="83" t="s">
        <v>307</v>
      </c>
      <c r="AQ74" s="84" t="s">
        <v>15</v>
      </c>
      <c r="AR74" s="88"/>
      <c r="AS74" s="83" t="s">
        <v>307</v>
      </c>
      <c r="AT74" s="84" t="s">
        <v>15</v>
      </c>
      <c r="AU74" s="88"/>
      <c r="AV74" s="83" t="s">
        <v>307</v>
      </c>
      <c r="AW74" s="84" t="s">
        <v>15</v>
      </c>
      <c r="AX74" s="88"/>
      <c r="AY74" s="83" t="s">
        <v>307</v>
      </c>
      <c r="AZ74" s="84" t="s">
        <v>15</v>
      </c>
      <c r="BA74" s="88"/>
      <c r="BB74" s="83" t="s">
        <v>307</v>
      </c>
      <c r="BC74" s="84" t="s">
        <v>15</v>
      </c>
      <c r="BD74" s="87"/>
      <c r="BE74" s="83" t="s">
        <v>307</v>
      </c>
      <c r="BF74" s="84" t="s">
        <v>15</v>
      </c>
      <c r="BG74" s="88"/>
      <c r="BH74" s="83" t="s">
        <v>307</v>
      </c>
      <c r="BI74" s="84" t="s">
        <v>15</v>
      </c>
      <c r="BJ74" s="88"/>
      <c r="BK74" s="83" t="s">
        <v>307</v>
      </c>
      <c r="BL74" s="84" t="s">
        <v>15</v>
      </c>
      <c r="BM74" s="88"/>
      <c r="BN74" s="83" t="s">
        <v>307</v>
      </c>
      <c r="BO74" s="84" t="s">
        <v>15</v>
      </c>
      <c r="BP74" s="88"/>
      <c r="BQ74" s="83" t="s">
        <v>307</v>
      </c>
      <c r="BR74" s="84" t="s">
        <v>15</v>
      </c>
      <c r="BS74" s="88"/>
      <c r="BT74" s="83" t="s">
        <v>307</v>
      </c>
      <c r="BU74" s="84" t="s">
        <v>15</v>
      </c>
      <c r="BV74" s="88"/>
      <c r="BW74" s="83" t="s">
        <v>307</v>
      </c>
      <c r="BX74" s="84" t="s">
        <v>15</v>
      </c>
      <c r="BY74" s="88"/>
      <c r="BZ74" s="83" t="s">
        <v>307</v>
      </c>
      <c r="CA74" s="84" t="s">
        <v>15</v>
      </c>
      <c r="CB74" s="88"/>
      <c r="CC74" s="83" t="s">
        <v>307</v>
      </c>
      <c r="CD74" s="84" t="s">
        <v>15</v>
      </c>
      <c r="CE74" s="172"/>
      <c r="CF74" s="83" t="s">
        <v>307</v>
      </c>
      <c r="CG74" s="84" t="s">
        <v>15</v>
      </c>
      <c r="CH74" s="172"/>
      <c r="CI74" s="83" t="s">
        <v>307</v>
      </c>
      <c r="CJ74" s="84" t="s">
        <v>15</v>
      </c>
      <c r="CK74" s="172"/>
      <c r="CL74" s="83" t="s">
        <v>307</v>
      </c>
      <c r="CM74" s="84" t="s">
        <v>15</v>
      </c>
      <c r="CN74" s="172"/>
      <c r="CO74" s="83" t="s">
        <v>307</v>
      </c>
      <c r="CP74" s="84" t="s">
        <v>15</v>
      </c>
      <c r="CQ74" s="88"/>
      <c r="CR74" s="83" t="s">
        <v>307</v>
      </c>
      <c r="CS74" s="84" t="s">
        <v>15</v>
      </c>
    </row>
    <row r="75" spans="1:97" ht="12" customHeight="1" x14ac:dyDescent="0.2">
      <c r="A75" s="81" t="s">
        <v>259</v>
      </c>
      <c r="B75" s="87"/>
      <c r="C75" s="83" t="s">
        <v>307</v>
      </c>
      <c r="D75" s="84" t="s">
        <v>15</v>
      </c>
      <c r="E75" s="87"/>
      <c r="F75" s="83" t="s">
        <v>307</v>
      </c>
      <c r="G75" s="84" t="s">
        <v>15</v>
      </c>
      <c r="H75" s="88"/>
      <c r="I75" s="83" t="s">
        <v>307</v>
      </c>
      <c r="J75" s="84" t="s">
        <v>15</v>
      </c>
      <c r="K75" s="88"/>
      <c r="L75" s="83" t="s">
        <v>307</v>
      </c>
      <c r="M75" s="84" t="s">
        <v>15</v>
      </c>
      <c r="N75" s="88"/>
      <c r="O75" s="83" t="s">
        <v>307</v>
      </c>
      <c r="P75" s="84" t="s">
        <v>15</v>
      </c>
      <c r="Q75" s="88"/>
      <c r="R75" s="83" t="s">
        <v>307</v>
      </c>
      <c r="S75" s="84" t="s">
        <v>15</v>
      </c>
      <c r="T75" s="88"/>
      <c r="U75" s="83" t="s">
        <v>307</v>
      </c>
      <c r="V75" s="84" t="s">
        <v>15</v>
      </c>
      <c r="W75" s="88"/>
      <c r="X75" s="83" t="s">
        <v>307</v>
      </c>
      <c r="Y75" s="84" t="s">
        <v>15</v>
      </c>
      <c r="Z75" s="88"/>
      <c r="AA75" s="83" t="s">
        <v>307</v>
      </c>
      <c r="AB75" s="84" t="s">
        <v>15</v>
      </c>
      <c r="AC75" s="88"/>
      <c r="AD75" s="83" t="s">
        <v>307</v>
      </c>
      <c r="AE75" s="84" t="s">
        <v>15</v>
      </c>
      <c r="AF75" s="88"/>
      <c r="AG75" s="83" t="s">
        <v>307</v>
      </c>
      <c r="AH75" s="84" t="s">
        <v>15</v>
      </c>
      <c r="AI75" s="88"/>
      <c r="AJ75" s="83" t="s">
        <v>307</v>
      </c>
      <c r="AK75" s="84" t="s">
        <v>15</v>
      </c>
      <c r="AL75" s="88"/>
      <c r="AM75" s="83" t="s">
        <v>307</v>
      </c>
      <c r="AN75" s="84" t="s">
        <v>15</v>
      </c>
      <c r="AO75" s="87"/>
      <c r="AP75" s="83" t="s">
        <v>307</v>
      </c>
      <c r="AQ75" s="84" t="s">
        <v>15</v>
      </c>
      <c r="AR75" s="88"/>
      <c r="AS75" s="83" t="s">
        <v>307</v>
      </c>
      <c r="AT75" s="84" t="s">
        <v>15</v>
      </c>
      <c r="AU75" s="88"/>
      <c r="AV75" s="83" t="s">
        <v>307</v>
      </c>
      <c r="AW75" s="84" t="s">
        <v>15</v>
      </c>
      <c r="AX75" s="88"/>
      <c r="AY75" s="83" t="s">
        <v>307</v>
      </c>
      <c r="AZ75" s="84" t="s">
        <v>15</v>
      </c>
      <c r="BA75" s="88"/>
      <c r="BB75" s="83" t="s">
        <v>307</v>
      </c>
      <c r="BC75" s="84" t="s">
        <v>15</v>
      </c>
      <c r="BD75" s="87"/>
      <c r="BE75" s="83" t="s">
        <v>307</v>
      </c>
      <c r="BF75" s="84" t="s">
        <v>15</v>
      </c>
      <c r="BG75" s="88"/>
      <c r="BH75" s="83" t="s">
        <v>307</v>
      </c>
      <c r="BI75" s="84" t="s">
        <v>15</v>
      </c>
      <c r="BJ75" s="88"/>
      <c r="BK75" s="83" t="s">
        <v>307</v>
      </c>
      <c r="BL75" s="84" t="s">
        <v>15</v>
      </c>
      <c r="BM75" s="88"/>
      <c r="BN75" s="83" t="s">
        <v>307</v>
      </c>
      <c r="BO75" s="84" t="s">
        <v>15</v>
      </c>
      <c r="BP75" s="88"/>
      <c r="BQ75" s="83" t="s">
        <v>307</v>
      </c>
      <c r="BR75" s="84" t="s">
        <v>15</v>
      </c>
      <c r="BS75" s="88"/>
      <c r="BT75" s="83" t="s">
        <v>307</v>
      </c>
      <c r="BU75" s="84" t="s">
        <v>15</v>
      </c>
      <c r="BV75" s="88"/>
      <c r="BW75" s="83" t="s">
        <v>307</v>
      </c>
      <c r="BX75" s="84" t="s">
        <v>15</v>
      </c>
      <c r="BY75" s="88"/>
      <c r="BZ75" s="83" t="s">
        <v>307</v>
      </c>
      <c r="CA75" s="84" t="s">
        <v>15</v>
      </c>
      <c r="CB75" s="88"/>
      <c r="CC75" s="83" t="s">
        <v>307</v>
      </c>
      <c r="CD75" s="84" t="s">
        <v>15</v>
      </c>
      <c r="CE75" s="172"/>
      <c r="CF75" s="83" t="s">
        <v>307</v>
      </c>
      <c r="CG75" s="84" t="s">
        <v>15</v>
      </c>
      <c r="CH75" s="172"/>
      <c r="CI75" s="83" t="s">
        <v>307</v>
      </c>
      <c r="CJ75" s="84" t="s">
        <v>15</v>
      </c>
      <c r="CK75" s="172"/>
      <c r="CL75" s="83" t="s">
        <v>307</v>
      </c>
      <c r="CM75" s="84" t="s">
        <v>15</v>
      </c>
      <c r="CN75" s="172"/>
      <c r="CO75" s="83" t="s">
        <v>307</v>
      </c>
      <c r="CP75" s="84" t="s">
        <v>15</v>
      </c>
      <c r="CQ75" s="88"/>
      <c r="CR75" s="83" t="s">
        <v>307</v>
      </c>
      <c r="CS75" s="84" t="s">
        <v>15</v>
      </c>
    </row>
    <row r="76" spans="1:97" ht="12" customHeight="1" x14ac:dyDescent="0.2">
      <c r="A76" s="81" t="s">
        <v>260</v>
      </c>
      <c r="B76" s="87"/>
      <c r="C76" s="83" t="s">
        <v>307</v>
      </c>
      <c r="D76" s="84" t="s">
        <v>15</v>
      </c>
      <c r="E76" s="87"/>
      <c r="F76" s="83" t="s">
        <v>307</v>
      </c>
      <c r="G76" s="84" t="s">
        <v>15</v>
      </c>
      <c r="H76" s="88"/>
      <c r="I76" s="83" t="s">
        <v>307</v>
      </c>
      <c r="J76" s="84" t="s">
        <v>15</v>
      </c>
      <c r="K76" s="88"/>
      <c r="L76" s="83" t="s">
        <v>307</v>
      </c>
      <c r="M76" s="84" t="s">
        <v>15</v>
      </c>
      <c r="N76" s="88"/>
      <c r="O76" s="83" t="s">
        <v>307</v>
      </c>
      <c r="P76" s="84" t="s">
        <v>15</v>
      </c>
      <c r="Q76" s="88"/>
      <c r="R76" s="83" t="s">
        <v>307</v>
      </c>
      <c r="S76" s="84" t="s">
        <v>15</v>
      </c>
      <c r="T76" s="88"/>
      <c r="U76" s="83" t="s">
        <v>307</v>
      </c>
      <c r="V76" s="84" t="s">
        <v>15</v>
      </c>
      <c r="W76" s="88"/>
      <c r="X76" s="83" t="s">
        <v>307</v>
      </c>
      <c r="Y76" s="84" t="s">
        <v>15</v>
      </c>
      <c r="Z76" s="88"/>
      <c r="AA76" s="83" t="s">
        <v>307</v>
      </c>
      <c r="AB76" s="84" t="s">
        <v>15</v>
      </c>
      <c r="AC76" s="88"/>
      <c r="AD76" s="83" t="s">
        <v>307</v>
      </c>
      <c r="AE76" s="84" t="s">
        <v>15</v>
      </c>
      <c r="AF76" s="88"/>
      <c r="AG76" s="83" t="s">
        <v>307</v>
      </c>
      <c r="AH76" s="84" t="s">
        <v>15</v>
      </c>
      <c r="AI76" s="88"/>
      <c r="AJ76" s="83" t="s">
        <v>307</v>
      </c>
      <c r="AK76" s="84" t="s">
        <v>15</v>
      </c>
      <c r="AL76" s="88"/>
      <c r="AM76" s="83" t="s">
        <v>307</v>
      </c>
      <c r="AN76" s="84" t="s">
        <v>15</v>
      </c>
      <c r="AO76" s="87"/>
      <c r="AP76" s="83" t="s">
        <v>307</v>
      </c>
      <c r="AQ76" s="84" t="s">
        <v>15</v>
      </c>
      <c r="AR76" s="88"/>
      <c r="AS76" s="83" t="s">
        <v>307</v>
      </c>
      <c r="AT76" s="84" t="s">
        <v>15</v>
      </c>
      <c r="AU76" s="88"/>
      <c r="AV76" s="83" t="s">
        <v>307</v>
      </c>
      <c r="AW76" s="84" t="s">
        <v>15</v>
      </c>
      <c r="AX76" s="88"/>
      <c r="AY76" s="83" t="s">
        <v>307</v>
      </c>
      <c r="AZ76" s="84" t="s">
        <v>15</v>
      </c>
      <c r="BA76" s="88"/>
      <c r="BB76" s="83" t="s">
        <v>307</v>
      </c>
      <c r="BC76" s="84" t="s">
        <v>15</v>
      </c>
      <c r="BD76" s="87"/>
      <c r="BE76" s="83" t="s">
        <v>307</v>
      </c>
      <c r="BF76" s="84" t="s">
        <v>15</v>
      </c>
      <c r="BG76" s="88"/>
      <c r="BH76" s="83" t="s">
        <v>307</v>
      </c>
      <c r="BI76" s="84" t="s">
        <v>15</v>
      </c>
      <c r="BJ76" s="88"/>
      <c r="BK76" s="83" t="s">
        <v>307</v>
      </c>
      <c r="BL76" s="84" t="s">
        <v>15</v>
      </c>
      <c r="BM76" s="88"/>
      <c r="BN76" s="83" t="s">
        <v>307</v>
      </c>
      <c r="BO76" s="84" t="s">
        <v>15</v>
      </c>
      <c r="BP76" s="88"/>
      <c r="BQ76" s="83" t="s">
        <v>307</v>
      </c>
      <c r="BR76" s="84" t="s">
        <v>15</v>
      </c>
      <c r="BS76" s="88"/>
      <c r="BT76" s="83" t="s">
        <v>307</v>
      </c>
      <c r="BU76" s="84" t="s">
        <v>15</v>
      </c>
      <c r="BV76" s="88"/>
      <c r="BW76" s="83" t="s">
        <v>307</v>
      </c>
      <c r="BX76" s="84" t="s">
        <v>15</v>
      </c>
      <c r="BY76" s="88"/>
      <c r="BZ76" s="83" t="s">
        <v>307</v>
      </c>
      <c r="CA76" s="84" t="s">
        <v>15</v>
      </c>
      <c r="CB76" s="88"/>
      <c r="CC76" s="83" t="s">
        <v>307</v>
      </c>
      <c r="CD76" s="84" t="s">
        <v>15</v>
      </c>
      <c r="CE76" s="172"/>
      <c r="CF76" s="83" t="s">
        <v>307</v>
      </c>
      <c r="CG76" s="84" t="s">
        <v>15</v>
      </c>
      <c r="CH76" s="172"/>
      <c r="CI76" s="83" t="s">
        <v>307</v>
      </c>
      <c r="CJ76" s="84" t="s">
        <v>15</v>
      </c>
      <c r="CK76" s="172"/>
      <c r="CL76" s="83" t="s">
        <v>307</v>
      </c>
      <c r="CM76" s="84" t="s">
        <v>15</v>
      </c>
      <c r="CN76" s="172"/>
      <c r="CO76" s="83" t="s">
        <v>307</v>
      </c>
      <c r="CP76" s="84" t="s">
        <v>15</v>
      </c>
      <c r="CQ76" s="88"/>
      <c r="CR76" s="83" t="s">
        <v>307</v>
      </c>
      <c r="CS76" s="84" t="s">
        <v>15</v>
      </c>
    </row>
    <row r="77" spans="1:97" ht="12" customHeight="1" x14ac:dyDescent="0.2">
      <c r="A77" s="81" t="s">
        <v>261</v>
      </c>
      <c r="B77" s="87"/>
      <c r="C77" s="83" t="s">
        <v>307</v>
      </c>
      <c r="D77" s="84" t="s">
        <v>15</v>
      </c>
      <c r="E77" s="87"/>
      <c r="F77" s="83" t="s">
        <v>307</v>
      </c>
      <c r="G77" s="84" t="s">
        <v>15</v>
      </c>
      <c r="H77" s="88"/>
      <c r="I77" s="83" t="s">
        <v>307</v>
      </c>
      <c r="J77" s="84" t="s">
        <v>15</v>
      </c>
      <c r="K77" s="88"/>
      <c r="L77" s="83" t="s">
        <v>307</v>
      </c>
      <c r="M77" s="84" t="s">
        <v>15</v>
      </c>
      <c r="N77" s="88"/>
      <c r="O77" s="83" t="s">
        <v>307</v>
      </c>
      <c r="P77" s="84" t="s">
        <v>15</v>
      </c>
      <c r="Q77" s="88"/>
      <c r="R77" s="83" t="s">
        <v>307</v>
      </c>
      <c r="S77" s="84" t="s">
        <v>15</v>
      </c>
      <c r="T77" s="88"/>
      <c r="U77" s="83" t="s">
        <v>307</v>
      </c>
      <c r="V77" s="84" t="s">
        <v>15</v>
      </c>
      <c r="W77" s="88"/>
      <c r="X77" s="83" t="s">
        <v>307</v>
      </c>
      <c r="Y77" s="84" t="s">
        <v>15</v>
      </c>
      <c r="Z77" s="88"/>
      <c r="AA77" s="83" t="s">
        <v>307</v>
      </c>
      <c r="AB77" s="84" t="s">
        <v>15</v>
      </c>
      <c r="AC77" s="88"/>
      <c r="AD77" s="83" t="s">
        <v>307</v>
      </c>
      <c r="AE77" s="84" t="s">
        <v>15</v>
      </c>
      <c r="AF77" s="88"/>
      <c r="AG77" s="83" t="s">
        <v>307</v>
      </c>
      <c r="AH77" s="84" t="s">
        <v>15</v>
      </c>
      <c r="AI77" s="88"/>
      <c r="AJ77" s="83" t="s">
        <v>307</v>
      </c>
      <c r="AK77" s="84" t="s">
        <v>15</v>
      </c>
      <c r="AL77" s="88"/>
      <c r="AM77" s="83" t="s">
        <v>307</v>
      </c>
      <c r="AN77" s="84" t="s">
        <v>15</v>
      </c>
      <c r="AO77" s="87"/>
      <c r="AP77" s="83" t="s">
        <v>307</v>
      </c>
      <c r="AQ77" s="84" t="s">
        <v>15</v>
      </c>
      <c r="AR77" s="88"/>
      <c r="AS77" s="83" t="s">
        <v>307</v>
      </c>
      <c r="AT77" s="84" t="s">
        <v>15</v>
      </c>
      <c r="AU77" s="88"/>
      <c r="AV77" s="83" t="s">
        <v>307</v>
      </c>
      <c r="AW77" s="84" t="s">
        <v>15</v>
      </c>
      <c r="AX77" s="88"/>
      <c r="AY77" s="83" t="s">
        <v>307</v>
      </c>
      <c r="AZ77" s="84" t="s">
        <v>15</v>
      </c>
      <c r="BA77" s="88"/>
      <c r="BB77" s="83" t="s">
        <v>307</v>
      </c>
      <c r="BC77" s="84" t="s">
        <v>15</v>
      </c>
      <c r="BD77" s="87"/>
      <c r="BE77" s="83" t="s">
        <v>307</v>
      </c>
      <c r="BF77" s="84" t="s">
        <v>15</v>
      </c>
      <c r="BG77" s="88"/>
      <c r="BH77" s="83" t="s">
        <v>307</v>
      </c>
      <c r="BI77" s="84" t="s">
        <v>15</v>
      </c>
      <c r="BJ77" s="88"/>
      <c r="BK77" s="83" t="s">
        <v>307</v>
      </c>
      <c r="BL77" s="84" t="s">
        <v>15</v>
      </c>
      <c r="BM77" s="88"/>
      <c r="BN77" s="83" t="s">
        <v>307</v>
      </c>
      <c r="BO77" s="84" t="s">
        <v>15</v>
      </c>
      <c r="BP77" s="88"/>
      <c r="BQ77" s="83" t="s">
        <v>307</v>
      </c>
      <c r="BR77" s="84" t="s">
        <v>15</v>
      </c>
      <c r="BS77" s="88"/>
      <c r="BT77" s="83" t="s">
        <v>307</v>
      </c>
      <c r="BU77" s="84" t="s">
        <v>15</v>
      </c>
      <c r="BV77" s="88"/>
      <c r="BW77" s="83" t="s">
        <v>307</v>
      </c>
      <c r="BX77" s="84" t="s">
        <v>15</v>
      </c>
      <c r="BY77" s="88"/>
      <c r="BZ77" s="83" t="s">
        <v>307</v>
      </c>
      <c r="CA77" s="84" t="s">
        <v>15</v>
      </c>
      <c r="CB77" s="88"/>
      <c r="CC77" s="83" t="s">
        <v>307</v>
      </c>
      <c r="CD77" s="84" t="s">
        <v>15</v>
      </c>
      <c r="CE77" s="172"/>
      <c r="CF77" s="83" t="s">
        <v>307</v>
      </c>
      <c r="CG77" s="84" t="s">
        <v>15</v>
      </c>
      <c r="CH77" s="172"/>
      <c r="CI77" s="83" t="s">
        <v>307</v>
      </c>
      <c r="CJ77" s="84" t="s">
        <v>15</v>
      </c>
      <c r="CK77" s="172"/>
      <c r="CL77" s="83" t="s">
        <v>307</v>
      </c>
      <c r="CM77" s="84" t="s">
        <v>15</v>
      </c>
      <c r="CN77" s="172"/>
      <c r="CO77" s="83" t="s">
        <v>307</v>
      </c>
      <c r="CP77" s="84" t="s">
        <v>15</v>
      </c>
      <c r="CQ77" s="88"/>
      <c r="CR77" s="83" t="s">
        <v>307</v>
      </c>
      <c r="CS77" s="84" t="s">
        <v>15</v>
      </c>
    </row>
    <row r="78" spans="1:97" ht="12" customHeight="1" x14ac:dyDescent="0.2">
      <c r="A78" s="81" t="s">
        <v>262</v>
      </c>
      <c r="B78" s="87"/>
      <c r="C78" s="83" t="s">
        <v>307</v>
      </c>
      <c r="D78" s="84" t="s">
        <v>15</v>
      </c>
      <c r="E78" s="87"/>
      <c r="F78" s="83" t="s">
        <v>307</v>
      </c>
      <c r="G78" s="84" t="s">
        <v>15</v>
      </c>
      <c r="H78" s="88"/>
      <c r="I78" s="83" t="s">
        <v>307</v>
      </c>
      <c r="J78" s="84" t="s">
        <v>15</v>
      </c>
      <c r="K78" s="88"/>
      <c r="L78" s="83" t="s">
        <v>307</v>
      </c>
      <c r="M78" s="84" t="s">
        <v>15</v>
      </c>
      <c r="N78" s="88"/>
      <c r="O78" s="83" t="s">
        <v>307</v>
      </c>
      <c r="P78" s="84" t="s">
        <v>15</v>
      </c>
      <c r="Q78" s="88"/>
      <c r="R78" s="83" t="s">
        <v>307</v>
      </c>
      <c r="S78" s="84" t="s">
        <v>15</v>
      </c>
      <c r="T78" s="88"/>
      <c r="U78" s="83" t="s">
        <v>307</v>
      </c>
      <c r="V78" s="84" t="s">
        <v>15</v>
      </c>
      <c r="W78" s="88"/>
      <c r="X78" s="83" t="s">
        <v>307</v>
      </c>
      <c r="Y78" s="84" t="s">
        <v>15</v>
      </c>
      <c r="Z78" s="88"/>
      <c r="AA78" s="83" t="s">
        <v>307</v>
      </c>
      <c r="AB78" s="84" t="s">
        <v>15</v>
      </c>
      <c r="AC78" s="88"/>
      <c r="AD78" s="83" t="s">
        <v>307</v>
      </c>
      <c r="AE78" s="84" t="s">
        <v>15</v>
      </c>
      <c r="AF78" s="88"/>
      <c r="AG78" s="83" t="s">
        <v>307</v>
      </c>
      <c r="AH78" s="84" t="s">
        <v>15</v>
      </c>
      <c r="AI78" s="88"/>
      <c r="AJ78" s="83" t="s">
        <v>307</v>
      </c>
      <c r="AK78" s="84" t="s">
        <v>15</v>
      </c>
      <c r="AL78" s="88"/>
      <c r="AM78" s="83" t="s">
        <v>307</v>
      </c>
      <c r="AN78" s="84" t="s">
        <v>15</v>
      </c>
      <c r="AO78" s="87"/>
      <c r="AP78" s="83" t="s">
        <v>307</v>
      </c>
      <c r="AQ78" s="84" t="s">
        <v>15</v>
      </c>
      <c r="AR78" s="88"/>
      <c r="AS78" s="83" t="s">
        <v>307</v>
      </c>
      <c r="AT78" s="84" t="s">
        <v>15</v>
      </c>
      <c r="AU78" s="88"/>
      <c r="AV78" s="83" t="s">
        <v>307</v>
      </c>
      <c r="AW78" s="84" t="s">
        <v>15</v>
      </c>
      <c r="AX78" s="88"/>
      <c r="AY78" s="83" t="s">
        <v>307</v>
      </c>
      <c r="AZ78" s="84" t="s">
        <v>15</v>
      </c>
      <c r="BA78" s="88"/>
      <c r="BB78" s="83" t="s">
        <v>307</v>
      </c>
      <c r="BC78" s="84" t="s">
        <v>15</v>
      </c>
      <c r="BD78" s="87"/>
      <c r="BE78" s="83" t="s">
        <v>307</v>
      </c>
      <c r="BF78" s="84" t="s">
        <v>15</v>
      </c>
      <c r="BG78" s="88"/>
      <c r="BH78" s="83" t="s">
        <v>307</v>
      </c>
      <c r="BI78" s="84" t="s">
        <v>15</v>
      </c>
      <c r="BJ78" s="88"/>
      <c r="BK78" s="83" t="s">
        <v>307</v>
      </c>
      <c r="BL78" s="84" t="s">
        <v>15</v>
      </c>
      <c r="BM78" s="88"/>
      <c r="BN78" s="83" t="s">
        <v>307</v>
      </c>
      <c r="BO78" s="84" t="s">
        <v>15</v>
      </c>
      <c r="BP78" s="88"/>
      <c r="BQ78" s="83" t="s">
        <v>307</v>
      </c>
      <c r="BR78" s="84" t="s">
        <v>15</v>
      </c>
      <c r="BS78" s="88"/>
      <c r="BT78" s="83" t="s">
        <v>307</v>
      </c>
      <c r="BU78" s="84" t="s">
        <v>15</v>
      </c>
      <c r="BV78" s="88"/>
      <c r="BW78" s="83" t="s">
        <v>307</v>
      </c>
      <c r="BX78" s="84" t="s">
        <v>15</v>
      </c>
      <c r="BY78" s="88"/>
      <c r="BZ78" s="83" t="s">
        <v>307</v>
      </c>
      <c r="CA78" s="84" t="s">
        <v>15</v>
      </c>
      <c r="CB78" s="88"/>
      <c r="CC78" s="83" t="s">
        <v>307</v>
      </c>
      <c r="CD78" s="84" t="s">
        <v>15</v>
      </c>
      <c r="CE78" s="172"/>
      <c r="CF78" s="83" t="s">
        <v>307</v>
      </c>
      <c r="CG78" s="84" t="s">
        <v>15</v>
      </c>
      <c r="CH78" s="172"/>
      <c r="CI78" s="83" t="s">
        <v>307</v>
      </c>
      <c r="CJ78" s="84" t="s">
        <v>15</v>
      </c>
      <c r="CK78" s="172"/>
      <c r="CL78" s="83" t="s">
        <v>307</v>
      </c>
      <c r="CM78" s="84" t="s">
        <v>15</v>
      </c>
      <c r="CN78" s="172"/>
      <c r="CO78" s="83" t="s">
        <v>307</v>
      </c>
      <c r="CP78" s="84" t="s">
        <v>15</v>
      </c>
      <c r="CQ78" s="88"/>
      <c r="CR78" s="83" t="s">
        <v>307</v>
      </c>
      <c r="CS78" s="84" t="s">
        <v>15</v>
      </c>
    </row>
    <row r="79" spans="1:97" ht="12" customHeight="1" x14ac:dyDescent="0.2">
      <c r="A79" s="81" t="s">
        <v>263</v>
      </c>
      <c r="B79" s="87"/>
      <c r="C79" s="83" t="s">
        <v>307</v>
      </c>
      <c r="D79" s="84" t="s">
        <v>15</v>
      </c>
      <c r="E79" s="87"/>
      <c r="F79" s="83" t="s">
        <v>307</v>
      </c>
      <c r="G79" s="84" t="s">
        <v>15</v>
      </c>
      <c r="H79" s="88"/>
      <c r="I79" s="83" t="s">
        <v>307</v>
      </c>
      <c r="J79" s="84" t="s">
        <v>15</v>
      </c>
      <c r="K79" s="88"/>
      <c r="L79" s="83" t="s">
        <v>307</v>
      </c>
      <c r="M79" s="84" t="s">
        <v>15</v>
      </c>
      <c r="N79" s="88"/>
      <c r="O79" s="83" t="s">
        <v>307</v>
      </c>
      <c r="P79" s="84" t="s">
        <v>15</v>
      </c>
      <c r="Q79" s="88"/>
      <c r="R79" s="83" t="s">
        <v>307</v>
      </c>
      <c r="S79" s="84" t="s">
        <v>15</v>
      </c>
      <c r="T79" s="88"/>
      <c r="U79" s="83" t="s">
        <v>307</v>
      </c>
      <c r="V79" s="84" t="s">
        <v>15</v>
      </c>
      <c r="W79" s="88"/>
      <c r="X79" s="83" t="s">
        <v>307</v>
      </c>
      <c r="Y79" s="84" t="s">
        <v>15</v>
      </c>
      <c r="Z79" s="88"/>
      <c r="AA79" s="83" t="s">
        <v>307</v>
      </c>
      <c r="AB79" s="84" t="s">
        <v>15</v>
      </c>
      <c r="AC79" s="88"/>
      <c r="AD79" s="83" t="s">
        <v>307</v>
      </c>
      <c r="AE79" s="84" t="s">
        <v>15</v>
      </c>
      <c r="AF79" s="88"/>
      <c r="AG79" s="83" t="s">
        <v>307</v>
      </c>
      <c r="AH79" s="84" t="s">
        <v>15</v>
      </c>
      <c r="AI79" s="88"/>
      <c r="AJ79" s="83" t="s">
        <v>307</v>
      </c>
      <c r="AK79" s="84" t="s">
        <v>15</v>
      </c>
      <c r="AL79" s="88"/>
      <c r="AM79" s="83" t="s">
        <v>307</v>
      </c>
      <c r="AN79" s="84" t="s">
        <v>15</v>
      </c>
      <c r="AO79" s="87"/>
      <c r="AP79" s="83" t="s">
        <v>307</v>
      </c>
      <c r="AQ79" s="84" t="s">
        <v>15</v>
      </c>
      <c r="AR79" s="88"/>
      <c r="AS79" s="83" t="s">
        <v>307</v>
      </c>
      <c r="AT79" s="84" t="s">
        <v>15</v>
      </c>
      <c r="AU79" s="88"/>
      <c r="AV79" s="83" t="s">
        <v>307</v>
      </c>
      <c r="AW79" s="84" t="s">
        <v>15</v>
      </c>
      <c r="AX79" s="88"/>
      <c r="AY79" s="83" t="s">
        <v>307</v>
      </c>
      <c r="AZ79" s="84" t="s">
        <v>15</v>
      </c>
      <c r="BA79" s="88"/>
      <c r="BB79" s="83" t="s">
        <v>307</v>
      </c>
      <c r="BC79" s="84" t="s">
        <v>15</v>
      </c>
      <c r="BD79" s="87"/>
      <c r="BE79" s="83" t="s">
        <v>307</v>
      </c>
      <c r="BF79" s="84" t="s">
        <v>15</v>
      </c>
      <c r="BG79" s="88"/>
      <c r="BH79" s="83" t="s">
        <v>307</v>
      </c>
      <c r="BI79" s="84" t="s">
        <v>15</v>
      </c>
      <c r="BJ79" s="88"/>
      <c r="BK79" s="83" t="s">
        <v>307</v>
      </c>
      <c r="BL79" s="84" t="s">
        <v>15</v>
      </c>
      <c r="BM79" s="88"/>
      <c r="BN79" s="83" t="s">
        <v>307</v>
      </c>
      <c r="BO79" s="84" t="s">
        <v>15</v>
      </c>
      <c r="BP79" s="88"/>
      <c r="BQ79" s="83" t="s">
        <v>307</v>
      </c>
      <c r="BR79" s="84" t="s">
        <v>15</v>
      </c>
      <c r="BS79" s="88"/>
      <c r="BT79" s="83" t="s">
        <v>307</v>
      </c>
      <c r="BU79" s="84" t="s">
        <v>15</v>
      </c>
      <c r="BV79" s="88"/>
      <c r="BW79" s="83" t="s">
        <v>307</v>
      </c>
      <c r="BX79" s="84" t="s">
        <v>15</v>
      </c>
      <c r="BY79" s="88"/>
      <c r="BZ79" s="83" t="s">
        <v>307</v>
      </c>
      <c r="CA79" s="84" t="s">
        <v>15</v>
      </c>
      <c r="CB79" s="88"/>
      <c r="CC79" s="83" t="s">
        <v>307</v>
      </c>
      <c r="CD79" s="84" t="s">
        <v>15</v>
      </c>
      <c r="CE79" s="172"/>
      <c r="CF79" s="83" t="s">
        <v>307</v>
      </c>
      <c r="CG79" s="84" t="s">
        <v>15</v>
      </c>
      <c r="CH79" s="172"/>
      <c r="CI79" s="83" t="s">
        <v>307</v>
      </c>
      <c r="CJ79" s="84" t="s">
        <v>15</v>
      </c>
      <c r="CK79" s="172"/>
      <c r="CL79" s="83" t="s">
        <v>307</v>
      </c>
      <c r="CM79" s="84" t="s">
        <v>15</v>
      </c>
      <c r="CN79" s="172"/>
      <c r="CO79" s="83" t="s">
        <v>307</v>
      </c>
      <c r="CP79" s="84" t="s">
        <v>15</v>
      </c>
      <c r="CQ79" s="88"/>
      <c r="CR79" s="83" t="s">
        <v>307</v>
      </c>
      <c r="CS79" s="84" t="s">
        <v>15</v>
      </c>
    </row>
    <row r="80" spans="1:97" ht="12" customHeight="1" x14ac:dyDescent="0.2">
      <c r="A80" s="81" t="s">
        <v>264</v>
      </c>
      <c r="B80" s="87"/>
      <c r="C80" s="83" t="s">
        <v>307</v>
      </c>
      <c r="D80" s="84" t="s">
        <v>15</v>
      </c>
      <c r="E80" s="87"/>
      <c r="F80" s="83" t="s">
        <v>307</v>
      </c>
      <c r="G80" s="84" t="s">
        <v>15</v>
      </c>
      <c r="H80" s="88"/>
      <c r="I80" s="83" t="s">
        <v>307</v>
      </c>
      <c r="J80" s="84" t="s">
        <v>15</v>
      </c>
      <c r="K80" s="88"/>
      <c r="L80" s="83" t="s">
        <v>307</v>
      </c>
      <c r="M80" s="84" t="s">
        <v>15</v>
      </c>
      <c r="N80" s="88"/>
      <c r="O80" s="83" t="s">
        <v>307</v>
      </c>
      <c r="P80" s="84" t="s">
        <v>15</v>
      </c>
      <c r="Q80" s="88"/>
      <c r="R80" s="83" t="s">
        <v>307</v>
      </c>
      <c r="S80" s="84" t="s">
        <v>15</v>
      </c>
      <c r="T80" s="88"/>
      <c r="U80" s="83" t="s">
        <v>307</v>
      </c>
      <c r="V80" s="84" t="s">
        <v>15</v>
      </c>
      <c r="W80" s="88"/>
      <c r="X80" s="83" t="s">
        <v>307</v>
      </c>
      <c r="Y80" s="84" t="s">
        <v>15</v>
      </c>
      <c r="Z80" s="88"/>
      <c r="AA80" s="83" t="s">
        <v>307</v>
      </c>
      <c r="AB80" s="84" t="s">
        <v>15</v>
      </c>
      <c r="AC80" s="88"/>
      <c r="AD80" s="83" t="s">
        <v>307</v>
      </c>
      <c r="AE80" s="84" t="s">
        <v>15</v>
      </c>
      <c r="AF80" s="88"/>
      <c r="AG80" s="83" t="s">
        <v>307</v>
      </c>
      <c r="AH80" s="84" t="s">
        <v>15</v>
      </c>
      <c r="AI80" s="88"/>
      <c r="AJ80" s="83" t="s">
        <v>307</v>
      </c>
      <c r="AK80" s="84" t="s">
        <v>15</v>
      </c>
      <c r="AL80" s="88"/>
      <c r="AM80" s="83" t="s">
        <v>307</v>
      </c>
      <c r="AN80" s="84" t="s">
        <v>15</v>
      </c>
      <c r="AO80" s="87"/>
      <c r="AP80" s="83" t="s">
        <v>307</v>
      </c>
      <c r="AQ80" s="84" t="s">
        <v>15</v>
      </c>
      <c r="AR80" s="88"/>
      <c r="AS80" s="83" t="s">
        <v>307</v>
      </c>
      <c r="AT80" s="84" t="s">
        <v>15</v>
      </c>
      <c r="AU80" s="88"/>
      <c r="AV80" s="83" t="s">
        <v>307</v>
      </c>
      <c r="AW80" s="84" t="s">
        <v>15</v>
      </c>
      <c r="AX80" s="88"/>
      <c r="AY80" s="83" t="s">
        <v>307</v>
      </c>
      <c r="AZ80" s="84" t="s">
        <v>15</v>
      </c>
      <c r="BA80" s="88"/>
      <c r="BB80" s="83" t="s">
        <v>307</v>
      </c>
      <c r="BC80" s="84" t="s">
        <v>15</v>
      </c>
      <c r="BD80" s="87"/>
      <c r="BE80" s="83" t="s">
        <v>307</v>
      </c>
      <c r="BF80" s="84" t="s">
        <v>15</v>
      </c>
      <c r="BG80" s="88"/>
      <c r="BH80" s="83" t="s">
        <v>307</v>
      </c>
      <c r="BI80" s="84" t="s">
        <v>15</v>
      </c>
      <c r="BJ80" s="88"/>
      <c r="BK80" s="83" t="s">
        <v>307</v>
      </c>
      <c r="BL80" s="84" t="s">
        <v>15</v>
      </c>
      <c r="BM80" s="88"/>
      <c r="BN80" s="83" t="s">
        <v>307</v>
      </c>
      <c r="BO80" s="84" t="s">
        <v>15</v>
      </c>
      <c r="BP80" s="88"/>
      <c r="BQ80" s="83" t="s">
        <v>307</v>
      </c>
      <c r="BR80" s="84" t="s">
        <v>15</v>
      </c>
      <c r="BS80" s="88"/>
      <c r="BT80" s="83" t="s">
        <v>307</v>
      </c>
      <c r="BU80" s="84" t="s">
        <v>15</v>
      </c>
      <c r="BV80" s="88"/>
      <c r="BW80" s="83" t="s">
        <v>307</v>
      </c>
      <c r="BX80" s="84" t="s">
        <v>15</v>
      </c>
      <c r="BY80" s="88"/>
      <c r="BZ80" s="83" t="s">
        <v>307</v>
      </c>
      <c r="CA80" s="84" t="s">
        <v>15</v>
      </c>
      <c r="CB80" s="88"/>
      <c r="CC80" s="83" t="s">
        <v>307</v>
      </c>
      <c r="CD80" s="84" t="s">
        <v>15</v>
      </c>
      <c r="CE80" s="172"/>
      <c r="CF80" s="83" t="s">
        <v>307</v>
      </c>
      <c r="CG80" s="84" t="s">
        <v>15</v>
      </c>
      <c r="CH80" s="172"/>
      <c r="CI80" s="83" t="s">
        <v>307</v>
      </c>
      <c r="CJ80" s="84" t="s">
        <v>15</v>
      </c>
      <c r="CK80" s="172"/>
      <c r="CL80" s="83" t="s">
        <v>307</v>
      </c>
      <c r="CM80" s="84" t="s">
        <v>15</v>
      </c>
      <c r="CN80" s="172"/>
      <c r="CO80" s="83" t="s">
        <v>307</v>
      </c>
      <c r="CP80" s="84" t="s">
        <v>15</v>
      </c>
      <c r="CQ80" s="88"/>
      <c r="CR80" s="83" t="s">
        <v>307</v>
      </c>
      <c r="CS80" s="84" t="s">
        <v>15</v>
      </c>
    </row>
    <row r="81" spans="1:97" ht="12" customHeight="1" x14ac:dyDescent="0.2">
      <c r="A81" s="81" t="s">
        <v>265</v>
      </c>
      <c r="B81" s="87"/>
      <c r="C81" s="83" t="s">
        <v>307</v>
      </c>
      <c r="D81" s="84" t="s">
        <v>15</v>
      </c>
      <c r="E81" s="87"/>
      <c r="F81" s="83" t="s">
        <v>307</v>
      </c>
      <c r="G81" s="84" t="s">
        <v>15</v>
      </c>
      <c r="H81" s="88"/>
      <c r="I81" s="83" t="s">
        <v>307</v>
      </c>
      <c r="J81" s="84" t="s">
        <v>15</v>
      </c>
      <c r="K81" s="88"/>
      <c r="L81" s="83" t="s">
        <v>307</v>
      </c>
      <c r="M81" s="84" t="s">
        <v>15</v>
      </c>
      <c r="N81" s="88"/>
      <c r="O81" s="83" t="s">
        <v>307</v>
      </c>
      <c r="P81" s="84" t="s">
        <v>15</v>
      </c>
      <c r="Q81" s="88"/>
      <c r="R81" s="83" t="s">
        <v>307</v>
      </c>
      <c r="S81" s="84" t="s">
        <v>15</v>
      </c>
      <c r="T81" s="88"/>
      <c r="U81" s="83" t="s">
        <v>307</v>
      </c>
      <c r="V81" s="84" t="s">
        <v>15</v>
      </c>
      <c r="W81" s="88"/>
      <c r="X81" s="83" t="s">
        <v>307</v>
      </c>
      <c r="Y81" s="84" t="s">
        <v>15</v>
      </c>
      <c r="Z81" s="88"/>
      <c r="AA81" s="83" t="s">
        <v>307</v>
      </c>
      <c r="AB81" s="84" t="s">
        <v>15</v>
      </c>
      <c r="AC81" s="88"/>
      <c r="AD81" s="83" t="s">
        <v>307</v>
      </c>
      <c r="AE81" s="84" t="s">
        <v>15</v>
      </c>
      <c r="AF81" s="88"/>
      <c r="AG81" s="83" t="s">
        <v>307</v>
      </c>
      <c r="AH81" s="84" t="s">
        <v>15</v>
      </c>
      <c r="AI81" s="88"/>
      <c r="AJ81" s="83" t="s">
        <v>307</v>
      </c>
      <c r="AK81" s="84" t="s">
        <v>15</v>
      </c>
      <c r="AL81" s="88"/>
      <c r="AM81" s="83" t="s">
        <v>307</v>
      </c>
      <c r="AN81" s="84" t="s">
        <v>15</v>
      </c>
      <c r="AO81" s="87"/>
      <c r="AP81" s="83" t="s">
        <v>307</v>
      </c>
      <c r="AQ81" s="84" t="s">
        <v>15</v>
      </c>
      <c r="AR81" s="88"/>
      <c r="AS81" s="83" t="s">
        <v>307</v>
      </c>
      <c r="AT81" s="84" t="s">
        <v>15</v>
      </c>
      <c r="AU81" s="88"/>
      <c r="AV81" s="83" t="s">
        <v>307</v>
      </c>
      <c r="AW81" s="84" t="s">
        <v>15</v>
      </c>
      <c r="AX81" s="88"/>
      <c r="AY81" s="83" t="s">
        <v>307</v>
      </c>
      <c r="AZ81" s="84" t="s">
        <v>15</v>
      </c>
      <c r="BA81" s="88"/>
      <c r="BB81" s="83" t="s">
        <v>307</v>
      </c>
      <c r="BC81" s="84" t="s">
        <v>15</v>
      </c>
      <c r="BD81" s="87"/>
      <c r="BE81" s="83" t="s">
        <v>307</v>
      </c>
      <c r="BF81" s="84" t="s">
        <v>15</v>
      </c>
      <c r="BG81" s="88"/>
      <c r="BH81" s="83" t="s">
        <v>307</v>
      </c>
      <c r="BI81" s="84" t="s">
        <v>15</v>
      </c>
      <c r="BJ81" s="88"/>
      <c r="BK81" s="83" t="s">
        <v>307</v>
      </c>
      <c r="BL81" s="84" t="s">
        <v>15</v>
      </c>
      <c r="BM81" s="88"/>
      <c r="BN81" s="83" t="s">
        <v>307</v>
      </c>
      <c r="BO81" s="84" t="s">
        <v>15</v>
      </c>
      <c r="BP81" s="88"/>
      <c r="BQ81" s="83" t="s">
        <v>307</v>
      </c>
      <c r="BR81" s="84" t="s">
        <v>15</v>
      </c>
      <c r="BS81" s="88"/>
      <c r="BT81" s="83" t="s">
        <v>307</v>
      </c>
      <c r="BU81" s="84" t="s">
        <v>15</v>
      </c>
      <c r="BV81" s="88"/>
      <c r="BW81" s="83" t="s">
        <v>307</v>
      </c>
      <c r="BX81" s="84" t="s">
        <v>15</v>
      </c>
      <c r="BY81" s="88"/>
      <c r="BZ81" s="83" t="s">
        <v>307</v>
      </c>
      <c r="CA81" s="84" t="s">
        <v>15</v>
      </c>
      <c r="CB81" s="88"/>
      <c r="CC81" s="83" t="s">
        <v>307</v>
      </c>
      <c r="CD81" s="84" t="s">
        <v>15</v>
      </c>
      <c r="CE81" s="172"/>
      <c r="CF81" s="83" t="s">
        <v>307</v>
      </c>
      <c r="CG81" s="84" t="s">
        <v>15</v>
      </c>
      <c r="CH81" s="172"/>
      <c r="CI81" s="83" t="s">
        <v>307</v>
      </c>
      <c r="CJ81" s="84" t="s">
        <v>15</v>
      </c>
      <c r="CK81" s="172"/>
      <c r="CL81" s="83" t="s">
        <v>307</v>
      </c>
      <c r="CM81" s="84" t="s">
        <v>15</v>
      </c>
      <c r="CN81" s="172"/>
      <c r="CO81" s="83" t="s">
        <v>307</v>
      </c>
      <c r="CP81" s="84" t="s">
        <v>15</v>
      </c>
      <c r="CQ81" s="88"/>
      <c r="CR81" s="83" t="s">
        <v>307</v>
      </c>
      <c r="CS81" s="84" t="s">
        <v>15</v>
      </c>
    </row>
    <row r="82" spans="1:97" ht="12" customHeight="1" x14ac:dyDescent="0.2">
      <c r="A82" s="81" t="s">
        <v>266</v>
      </c>
      <c r="B82" s="87"/>
      <c r="C82" s="83" t="s">
        <v>307</v>
      </c>
      <c r="D82" s="84" t="s">
        <v>15</v>
      </c>
      <c r="E82" s="87"/>
      <c r="F82" s="83" t="s">
        <v>307</v>
      </c>
      <c r="G82" s="84" t="s">
        <v>15</v>
      </c>
      <c r="H82" s="88"/>
      <c r="I82" s="83" t="s">
        <v>307</v>
      </c>
      <c r="J82" s="84" t="s">
        <v>15</v>
      </c>
      <c r="K82" s="88"/>
      <c r="L82" s="83" t="s">
        <v>307</v>
      </c>
      <c r="M82" s="84" t="s">
        <v>15</v>
      </c>
      <c r="N82" s="88"/>
      <c r="O82" s="83" t="s">
        <v>307</v>
      </c>
      <c r="P82" s="84" t="s">
        <v>15</v>
      </c>
      <c r="Q82" s="88"/>
      <c r="R82" s="83" t="s">
        <v>307</v>
      </c>
      <c r="S82" s="84" t="s">
        <v>15</v>
      </c>
      <c r="T82" s="88"/>
      <c r="U82" s="83" t="s">
        <v>307</v>
      </c>
      <c r="V82" s="84" t="s">
        <v>15</v>
      </c>
      <c r="W82" s="88"/>
      <c r="X82" s="83" t="s">
        <v>307</v>
      </c>
      <c r="Y82" s="84" t="s">
        <v>15</v>
      </c>
      <c r="Z82" s="88"/>
      <c r="AA82" s="83" t="s">
        <v>307</v>
      </c>
      <c r="AB82" s="84" t="s">
        <v>15</v>
      </c>
      <c r="AC82" s="88"/>
      <c r="AD82" s="83" t="s">
        <v>307</v>
      </c>
      <c r="AE82" s="84" t="s">
        <v>15</v>
      </c>
      <c r="AF82" s="88"/>
      <c r="AG82" s="83" t="s">
        <v>307</v>
      </c>
      <c r="AH82" s="84" t="s">
        <v>15</v>
      </c>
      <c r="AI82" s="88"/>
      <c r="AJ82" s="83" t="s">
        <v>307</v>
      </c>
      <c r="AK82" s="84" t="s">
        <v>15</v>
      </c>
      <c r="AL82" s="88"/>
      <c r="AM82" s="83" t="s">
        <v>307</v>
      </c>
      <c r="AN82" s="84" t="s">
        <v>15</v>
      </c>
      <c r="AO82" s="87"/>
      <c r="AP82" s="83" t="s">
        <v>307</v>
      </c>
      <c r="AQ82" s="84" t="s">
        <v>15</v>
      </c>
      <c r="AR82" s="88"/>
      <c r="AS82" s="83" t="s">
        <v>307</v>
      </c>
      <c r="AT82" s="84" t="s">
        <v>15</v>
      </c>
      <c r="AU82" s="88"/>
      <c r="AV82" s="83" t="s">
        <v>307</v>
      </c>
      <c r="AW82" s="84" t="s">
        <v>15</v>
      </c>
      <c r="AX82" s="88"/>
      <c r="AY82" s="83" t="s">
        <v>307</v>
      </c>
      <c r="AZ82" s="84" t="s">
        <v>15</v>
      </c>
      <c r="BA82" s="88"/>
      <c r="BB82" s="83" t="s">
        <v>307</v>
      </c>
      <c r="BC82" s="84" t="s">
        <v>15</v>
      </c>
      <c r="BD82" s="87"/>
      <c r="BE82" s="83" t="s">
        <v>307</v>
      </c>
      <c r="BF82" s="84" t="s">
        <v>15</v>
      </c>
      <c r="BG82" s="88"/>
      <c r="BH82" s="83" t="s">
        <v>307</v>
      </c>
      <c r="BI82" s="84" t="s">
        <v>15</v>
      </c>
      <c r="BJ82" s="88"/>
      <c r="BK82" s="83" t="s">
        <v>307</v>
      </c>
      <c r="BL82" s="84" t="s">
        <v>15</v>
      </c>
      <c r="BM82" s="88"/>
      <c r="BN82" s="83" t="s">
        <v>307</v>
      </c>
      <c r="BO82" s="84" t="s">
        <v>15</v>
      </c>
      <c r="BP82" s="88"/>
      <c r="BQ82" s="83" t="s">
        <v>307</v>
      </c>
      <c r="BR82" s="84" t="s">
        <v>15</v>
      </c>
      <c r="BS82" s="88"/>
      <c r="BT82" s="83" t="s">
        <v>307</v>
      </c>
      <c r="BU82" s="84" t="s">
        <v>15</v>
      </c>
      <c r="BV82" s="88"/>
      <c r="BW82" s="83" t="s">
        <v>307</v>
      </c>
      <c r="BX82" s="84" t="s">
        <v>15</v>
      </c>
      <c r="BY82" s="88"/>
      <c r="BZ82" s="83" t="s">
        <v>307</v>
      </c>
      <c r="CA82" s="84" t="s">
        <v>15</v>
      </c>
      <c r="CB82" s="88"/>
      <c r="CC82" s="83" t="s">
        <v>307</v>
      </c>
      <c r="CD82" s="84" t="s">
        <v>15</v>
      </c>
      <c r="CE82" s="172"/>
      <c r="CF82" s="83" t="s">
        <v>307</v>
      </c>
      <c r="CG82" s="84" t="s">
        <v>15</v>
      </c>
      <c r="CH82" s="172"/>
      <c r="CI82" s="83" t="s">
        <v>307</v>
      </c>
      <c r="CJ82" s="84" t="s">
        <v>15</v>
      </c>
      <c r="CK82" s="172"/>
      <c r="CL82" s="83" t="s">
        <v>307</v>
      </c>
      <c r="CM82" s="84" t="s">
        <v>15</v>
      </c>
      <c r="CN82" s="172"/>
      <c r="CO82" s="83" t="s">
        <v>307</v>
      </c>
      <c r="CP82" s="84" t="s">
        <v>15</v>
      </c>
      <c r="CQ82" s="88"/>
      <c r="CR82" s="83" t="s">
        <v>307</v>
      </c>
      <c r="CS82" s="84" t="s">
        <v>15</v>
      </c>
    </row>
    <row r="83" spans="1:97" ht="12" customHeight="1" x14ac:dyDescent="0.2">
      <c r="A83" s="81" t="s">
        <v>267</v>
      </c>
      <c r="B83" s="87"/>
      <c r="C83" s="83" t="s">
        <v>307</v>
      </c>
      <c r="D83" s="84" t="s">
        <v>15</v>
      </c>
      <c r="E83" s="87"/>
      <c r="F83" s="83" t="s">
        <v>307</v>
      </c>
      <c r="G83" s="84" t="s">
        <v>15</v>
      </c>
      <c r="H83" s="88"/>
      <c r="I83" s="83" t="s">
        <v>307</v>
      </c>
      <c r="J83" s="84" t="s">
        <v>15</v>
      </c>
      <c r="K83" s="88"/>
      <c r="L83" s="83" t="s">
        <v>307</v>
      </c>
      <c r="M83" s="84" t="s">
        <v>15</v>
      </c>
      <c r="N83" s="88"/>
      <c r="O83" s="83" t="s">
        <v>307</v>
      </c>
      <c r="P83" s="84" t="s">
        <v>15</v>
      </c>
      <c r="Q83" s="88"/>
      <c r="R83" s="83" t="s">
        <v>307</v>
      </c>
      <c r="S83" s="84" t="s">
        <v>15</v>
      </c>
      <c r="T83" s="88"/>
      <c r="U83" s="83" t="s">
        <v>307</v>
      </c>
      <c r="V83" s="84" t="s">
        <v>15</v>
      </c>
      <c r="W83" s="88"/>
      <c r="X83" s="83" t="s">
        <v>307</v>
      </c>
      <c r="Y83" s="84" t="s">
        <v>15</v>
      </c>
      <c r="Z83" s="88"/>
      <c r="AA83" s="83" t="s">
        <v>307</v>
      </c>
      <c r="AB83" s="84" t="s">
        <v>15</v>
      </c>
      <c r="AC83" s="88"/>
      <c r="AD83" s="83" t="s">
        <v>307</v>
      </c>
      <c r="AE83" s="84" t="s">
        <v>15</v>
      </c>
      <c r="AF83" s="88"/>
      <c r="AG83" s="83" t="s">
        <v>307</v>
      </c>
      <c r="AH83" s="84" t="s">
        <v>15</v>
      </c>
      <c r="AI83" s="88"/>
      <c r="AJ83" s="83" t="s">
        <v>307</v>
      </c>
      <c r="AK83" s="84" t="s">
        <v>15</v>
      </c>
      <c r="AL83" s="88"/>
      <c r="AM83" s="83" t="s">
        <v>307</v>
      </c>
      <c r="AN83" s="84" t="s">
        <v>15</v>
      </c>
      <c r="AO83" s="87"/>
      <c r="AP83" s="83" t="s">
        <v>307</v>
      </c>
      <c r="AQ83" s="84" t="s">
        <v>15</v>
      </c>
      <c r="AR83" s="88"/>
      <c r="AS83" s="83" t="s">
        <v>307</v>
      </c>
      <c r="AT83" s="84" t="s">
        <v>15</v>
      </c>
      <c r="AU83" s="88"/>
      <c r="AV83" s="83" t="s">
        <v>307</v>
      </c>
      <c r="AW83" s="84" t="s">
        <v>15</v>
      </c>
      <c r="AX83" s="88"/>
      <c r="AY83" s="83" t="s">
        <v>307</v>
      </c>
      <c r="AZ83" s="84" t="s">
        <v>15</v>
      </c>
      <c r="BA83" s="88"/>
      <c r="BB83" s="83" t="s">
        <v>307</v>
      </c>
      <c r="BC83" s="84" t="s">
        <v>15</v>
      </c>
      <c r="BD83" s="87"/>
      <c r="BE83" s="83" t="s">
        <v>307</v>
      </c>
      <c r="BF83" s="84" t="s">
        <v>15</v>
      </c>
      <c r="BG83" s="88"/>
      <c r="BH83" s="83" t="s">
        <v>307</v>
      </c>
      <c r="BI83" s="84" t="s">
        <v>15</v>
      </c>
      <c r="BJ83" s="88"/>
      <c r="BK83" s="83" t="s">
        <v>307</v>
      </c>
      <c r="BL83" s="84" t="s">
        <v>15</v>
      </c>
      <c r="BM83" s="88"/>
      <c r="BN83" s="83" t="s">
        <v>307</v>
      </c>
      <c r="BO83" s="84" t="s">
        <v>15</v>
      </c>
      <c r="BP83" s="88"/>
      <c r="BQ83" s="83" t="s">
        <v>307</v>
      </c>
      <c r="BR83" s="84" t="s">
        <v>15</v>
      </c>
      <c r="BS83" s="88"/>
      <c r="BT83" s="83" t="s">
        <v>307</v>
      </c>
      <c r="BU83" s="84" t="s">
        <v>15</v>
      </c>
      <c r="BV83" s="88"/>
      <c r="BW83" s="83" t="s">
        <v>307</v>
      </c>
      <c r="BX83" s="84" t="s">
        <v>15</v>
      </c>
      <c r="BY83" s="88"/>
      <c r="BZ83" s="83" t="s">
        <v>307</v>
      </c>
      <c r="CA83" s="84" t="s">
        <v>15</v>
      </c>
      <c r="CB83" s="88"/>
      <c r="CC83" s="83" t="s">
        <v>307</v>
      </c>
      <c r="CD83" s="84" t="s">
        <v>15</v>
      </c>
      <c r="CE83" s="172"/>
      <c r="CF83" s="83" t="s">
        <v>307</v>
      </c>
      <c r="CG83" s="84" t="s">
        <v>15</v>
      </c>
      <c r="CH83" s="172"/>
      <c r="CI83" s="83" t="s">
        <v>307</v>
      </c>
      <c r="CJ83" s="84" t="s">
        <v>15</v>
      </c>
      <c r="CK83" s="172"/>
      <c r="CL83" s="83" t="s">
        <v>307</v>
      </c>
      <c r="CM83" s="84" t="s">
        <v>15</v>
      </c>
      <c r="CN83" s="172"/>
      <c r="CO83" s="83" t="s">
        <v>307</v>
      </c>
      <c r="CP83" s="84" t="s">
        <v>15</v>
      </c>
      <c r="CQ83" s="88"/>
      <c r="CR83" s="83" t="s">
        <v>307</v>
      </c>
      <c r="CS83" s="84" t="s">
        <v>15</v>
      </c>
    </row>
    <row r="84" spans="1:97" ht="12" customHeight="1" x14ac:dyDescent="0.2">
      <c r="A84" s="81" t="s">
        <v>268</v>
      </c>
      <c r="B84" s="87"/>
      <c r="C84" s="83" t="s">
        <v>307</v>
      </c>
      <c r="D84" s="84" t="s">
        <v>15</v>
      </c>
      <c r="E84" s="87"/>
      <c r="F84" s="83" t="s">
        <v>307</v>
      </c>
      <c r="G84" s="84" t="s">
        <v>15</v>
      </c>
      <c r="H84" s="88"/>
      <c r="I84" s="83" t="s">
        <v>307</v>
      </c>
      <c r="J84" s="84" t="s">
        <v>15</v>
      </c>
      <c r="K84" s="88"/>
      <c r="L84" s="83" t="s">
        <v>307</v>
      </c>
      <c r="M84" s="84" t="s">
        <v>15</v>
      </c>
      <c r="N84" s="88"/>
      <c r="O84" s="83" t="s">
        <v>307</v>
      </c>
      <c r="P84" s="84" t="s">
        <v>15</v>
      </c>
      <c r="Q84" s="88"/>
      <c r="R84" s="83" t="s">
        <v>307</v>
      </c>
      <c r="S84" s="84" t="s">
        <v>15</v>
      </c>
      <c r="T84" s="88"/>
      <c r="U84" s="83" t="s">
        <v>307</v>
      </c>
      <c r="V84" s="84" t="s">
        <v>15</v>
      </c>
      <c r="W84" s="88"/>
      <c r="X84" s="83" t="s">
        <v>307</v>
      </c>
      <c r="Y84" s="84" t="s">
        <v>15</v>
      </c>
      <c r="Z84" s="88"/>
      <c r="AA84" s="83" t="s">
        <v>307</v>
      </c>
      <c r="AB84" s="84" t="s">
        <v>15</v>
      </c>
      <c r="AC84" s="88"/>
      <c r="AD84" s="83" t="s">
        <v>307</v>
      </c>
      <c r="AE84" s="84" t="s">
        <v>15</v>
      </c>
      <c r="AF84" s="88"/>
      <c r="AG84" s="83" t="s">
        <v>307</v>
      </c>
      <c r="AH84" s="84" t="s">
        <v>15</v>
      </c>
      <c r="AI84" s="88"/>
      <c r="AJ84" s="83" t="s">
        <v>307</v>
      </c>
      <c r="AK84" s="84" t="s">
        <v>15</v>
      </c>
      <c r="AL84" s="88"/>
      <c r="AM84" s="83" t="s">
        <v>307</v>
      </c>
      <c r="AN84" s="84" t="s">
        <v>15</v>
      </c>
      <c r="AO84" s="87"/>
      <c r="AP84" s="83" t="s">
        <v>307</v>
      </c>
      <c r="AQ84" s="84" t="s">
        <v>15</v>
      </c>
      <c r="AR84" s="88"/>
      <c r="AS84" s="83" t="s">
        <v>307</v>
      </c>
      <c r="AT84" s="84" t="s">
        <v>15</v>
      </c>
      <c r="AU84" s="88"/>
      <c r="AV84" s="83" t="s">
        <v>307</v>
      </c>
      <c r="AW84" s="84" t="s">
        <v>15</v>
      </c>
      <c r="AX84" s="88"/>
      <c r="AY84" s="83" t="s">
        <v>307</v>
      </c>
      <c r="AZ84" s="84" t="s">
        <v>15</v>
      </c>
      <c r="BA84" s="88"/>
      <c r="BB84" s="83" t="s">
        <v>307</v>
      </c>
      <c r="BC84" s="84" t="s">
        <v>15</v>
      </c>
      <c r="BD84" s="87"/>
      <c r="BE84" s="83" t="s">
        <v>307</v>
      </c>
      <c r="BF84" s="84" t="s">
        <v>15</v>
      </c>
      <c r="BG84" s="88"/>
      <c r="BH84" s="83" t="s">
        <v>307</v>
      </c>
      <c r="BI84" s="84" t="s">
        <v>15</v>
      </c>
      <c r="BJ84" s="88"/>
      <c r="BK84" s="83" t="s">
        <v>307</v>
      </c>
      <c r="BL84" s="84" t="s">
        <v>15</v>
      </c>
      <c r="BM84" s="88"/>
      <c r="BN84" s="83" t="s">
        <v>307</v>
      </c>
      <c r="BO84" s="84" t="s">
        <v>15</v>
      </c>
      <c r="BP84" s="88"/>
      <c r="BQ84" s="83" t="s">
        <v>307</v>
      </c>
      <c r="BR84" s="84" t="s">
        <v>15</v>
      </c>
      <c r="BS84" s="88"/>
      <c r="BT84" s="83" t="s">
        <v>307</v>
      </c>
      <c r="BU84" s="84" t="s">
        <v>15</v>
      </c>
      <c r="BV84" s="88"/>
      <c r="BW84" s="83" t="s">
        <v>307</v>
      </c>
      <c r="BX84" s="84" t="s">
        <v>15</v>
      </c>
      <c r="BY84" s="88"/>
      <c r="BZ84" s="83" t="s">
        <v>307</v>
      </c>
      <c r="CA84" s="84" t="s">
        <v>15</v>
      </c>
      <c r="CB84" s="88"/>
      <c r="CC84" s="83" t="s">
        <v>307</v>
      </c>
      <c r="CD84" s="84" t="s">
        <v>15</v>
      </c>
      <c r="CE84" s="172"/>
      <c r="CF84" s="83" t="s">
        <v>307</v>
      </c>
      <c r="CG84" s="84" t="s">
        <v>15</v>
      </c>
      <c r="CH84" s="172"/>
      <c r="CI84" s="83" t="s">
        <v>307</v>
      </c>
      <c r="CJ84" s="84" t="s">
        <v>15</v>
      </c>
      <c r="CK84" s="172"/>
      <c r="CL84" s="83" t="s">
        <v>307</v>
      </c>
      <c r="CM84" s="84" t="s">
        <v>15</v>
      </c>
      <c r="CN84" s="172"/>
      <c r="CO84" s="83" t="s">
        <v>307</v>
      </c>
      <c r="CP84" s="84" t="s">
        <v>15</v>
      </c>
      <c r="CQ84" s="88"/>
      <c r="CR84" s="83" t="s">
        <v>307</v>
      </c>
      <c r="CS84" s="84" t="s">
        <v>15</v>
      </c>
    </row>
    <row r="85" spans="1:97" ht="12" customHeight="1" x14ac:dyDescent="0.2">
      <c r="A85" s="81" t="s">
        <v>269</v>
      </c>
      <c r="B85" s="87"/>
      <c r="C85" s="83" t="s">
        <v>307</v>
      </c>
      <c r="D85" s="84" t="s">
        <v>15</v>
      </c>
      <c r="E85" s="87"/>
      <c r="F85" s="83" t="s">
        <v>307</v>
      </c>
      <c r="G85" s="84" t="s">
        <v>15</v>
      </c>
      <c r="H85" s="88"/>
      <c r="I85" s="83" t="s">
        <v>307</v>
      </c>
      <c r="J85" s="84" t="s">
        <v>15</v>
      </c>
      <c r="K85" s="88"/>
      <c r="L85" s="83" t="s">
        <v>307</v>
      </c>
      <c r="M85" s="84" t="s">
        <v>15</v>
      </c>
      <c r="N85" s="88"/>
      <c r="O85" s="83" t="s">
        <v>307</v>
      </c>
      <c r="P85" s="84" t="s">
        <v>15</v>
      </c>
      <c r="Q85" s="88"/>
      <c r="R85" s="83" t="s">
        <v>307</v>
      </c>
      <c r="S85" s="84" t="s">
        <v>15</v>
      </c>
      <c r="T85" s="88"/>
      <c r="U85" s="83" t="s">
        <v>307</v>
      </c>
      <c r="V85" s="84" t="s">
        <v>15</v>
      </c>
      <c r="W85" s="88"/>
      <c r="X85" s="83" t="s">
        <v>307</v>
      </c>
      <c r="Y85" s="84" t="s">
        <v>15</v>
      </c>
      <c r="Z85" s="88"/>
      <c r="AA85" s="83" t="s">
        <v>307</v>
      </c>
      <c r="AB85" s="84" t="s">
        <v>15</v>
      </c>
      <c r="AC85" s="88"/>
      <c r="AD85" s="83" t="s">
        <v>307</v>
      </c>
      <c r="AE85" s="84" t="s">
        <v>15</v>
      </c>
      <c r="AF85" s="88"/>
      <c r="AG85" s="83" t="s">
        <v>307</v>
      </c>
      <c r="AH85" s="84" t="s">
        <v>15</v>
      </c>
      <c r="AI85" s="88"/>
      <c r="AJ85" s="83" t="s">
        <v>307</v>
      </c>
      <c r="AK85" s="84" t="s">
        <v>15</v>
      </c>
      <c r="AL85" s="88"/>
      <c r="AM85" s="83" t="s">
        <v>307</v>
      </c>
      <c r="AN85" s="84" t="s">
        <v>15</v>
      </c>
      <c r="AO85" s="87"/>
      <c r="AP85" s="83" t="s">
        <v>307</v>
      </c>
      <c r="AQ85" s="84" t="s">
        <v>15</v>
      </c>
      <c r="AR85" s="88"/>
      <c r="AS85" s="83" t="s">
        <v>307</v>
      </c>
      <c r="AT85" s="84" t="s">
        <v>15</v>
      </c>
      <c r="AU85" s="88"/>
      <c r="AV85" s="83" t="s">
        <v>307</v>
      </c>
      <c r="AW85" s="84" t="s">
        <v>15</v>
      </c>
      <c r="AX85" s="88"/>
      <c r="AY85" s="83" t="s">
        <v>307</v>
      </c>
      <c r="AZ85" s="84" t="s">
        <v>15</v>
      </c>
      <c r="BA85" s="88"/>
      <c r="BB85" s="83" t="s">
        <v>307</v>
      </c>
      <c r="BC85" s="84" t="s">
        <v>15</v>
      </c>
      <c r="BD85" s="87"/>
      <c r="BE85" s="83" t="s">
        <v>307</v>
      </c>
      <c r="BF85" s="84" t="s">
        <v>15</v>
      </c>
      <c r="BG85" s="88"/>
      <c r="BH85" s="83" t="s">
        <v>307</v>
      </c>
      <c r="BI85" s="84" t="s">
        <v>15</v>
      </c>
      <c r="BJ85" s="88"/>
      <c r="BK85" s="83" t="s">
        <v>307</v>
      </c>
      <c r="BL85" s="84" t="s">
        <v>15</v>
      </c>
      <c r="BM85" s="88"/>
      <c r="BN85" s="83" t="s">
        <v>307</v>
      </c>
      <c r="BO85" s="84" t="s">
        <v>15</v>
      </c>
      <c r="BP85" s="88"/>
      <c r="BQ85" s="83" t="s">
        <v>307</v>
      </c>
      <c r="BR85" s="84" t="s">
        <v>15</v>
      </c>
      <c r="BS85" s="88"/>
      <c r="BT85" s="83" t="s">
        <v>307</v>
      </c>
      <c r="BU85" s="84" t="s">
        <v>15</v>
      </c>
      <c r="BV85" s="88"/>
      <c r="BW85" s="83" t="s">
        <v>307</v>
      </c>
      <c r="BX85" s="84" t="s">
        <v>15</v>
      </c>
      <c r="BY85" s="88"/>
      <c r="BZ85" s="83" t="s">
        <v>307</v>
      </c>
      <c r="CA85" s="84" t="s">
        <v>15</v>
      </c>
      <c r="CB85" s="88"/>
      <c r="CC85" s="83" t="s">
        <v>307</v>
      </c>
      <c r="CD85" s="84" t="s">
        <v>15</v>
      </c>
      <c r="CE85" s="172"/>
      <c r="CF85" s="83" t="s">
        <v>307</v>
      </c>
      <c r="CG85" s="84" t="s">
        <v>15</v>
      </c>
      <c r="CH85" s="172"/>
      <c r="CI85" s="83" t="s">
        <v>307</v>
      </c>
      <c r="CJ85" s="84" t="s">
        <v>15</v>
      </c>
      <c r="CK85" s="172"/>
      <c r="CL85" s="83" t="s">
        <v>307</v>
      </c>
      <c r="CM85" s="84" t="s">
        <v>15</v>
      </c>
      <c r="CN85" s="172"/>
      <c r="CO85" s="83" t="s">
        <v>307</v>
      </c>
      <c r="CP85" s="84" t="s">
        <v>15</v>
      </c>
      <c r="CQ85" s="88"/>
      <c r="CR85" s="83" t="s">
        <v>307</v>
      </c>
      <c r="CS85" s="84" t="s">
        <v>15</v>
      </c>
    </row>
    <row r="86" spans="1:97" ht="12" customHeight="1" x14ac:dyDescent="0.2">
      <c r="A86" s="81" t="s">
        <v>270</v>
      </c>
      <c r="B86" s="87"/>
      <c r="C86" s="83" t="s">
        <v>307</v>
      </c>
      <c r="D86" s="84" t="s">
        <v>15</v>
      </c>
      <c r="E86" s="87"/>
      <c r="F86" s="83" t="s">
        <v>307</v>
      </c>
      <c r="G86" s="84" t="s">
        <v>15</v>
      </c>
      <c r="H86" s="88"/>
      <c r="I86" s="83" t="s">
        <v>307</v>
      </c>
      <c r="J86" s="84" t="s">
        <v>15</v>
      </c>
      <c r="K86" s="88"/>
      <c r="L86" s="83" t="s">
        <v>307</v>
      </c>
      <c r="M86" s="84" t="s">
        <v>15</v>
      </c>
      <c r="N86" s="88"/>
      <c r="O86" s="83" t="s">
        <v>307</v>
      </c>
      <c r="P86" s="84" t="s">
        <v>15</v>
      </c>
      <c r="Q86" s="88"/>
      <c r="R86" s="83" t="s">
        <v>307</v>
      </c>
      <c r="S86" s="84" t="s">
        <v>15</v>
      </c>
      <c r="T86" s="88"/>
      <c r="U86" s="83" t="s">
        <v>307</v>
      </c>
      <c r="V86" s="84" t="s">
        <v>15</v>
      </c>
      <c r="W86" s="88"/>
      <c r="X86" s="83" t="s">
        <v>307</v>
      </c>
      <c r="Y86" s="84" t="s">
        <v>15</v>
      </c>
      <c r="Z86" s="88"/>
      <c r="AA86" s="83" t="s">
        <v>307</v>
      </c>
      <c r="AB86" s="84" t="s">
        <v>15</v>
      </c>
      <c r="AC86" s="88"/>
      <c r="AD86" s="83" t="s">
        <v>307</v>
      </c>
      <c r="AE86" s="84" t="s">
        <v>15</v>
      </c>
      <c r="AF86" s="88"/>
      <c r="AG86" s="83" t="s">
        <v>307</v>
      </c>
      <c r="AH86" s="84" t="s">
        <v>15</v>
      </c>
      <c r="AI86" s="88"/>
      <c r="AJ86" s="83" t="s">
        <v>307</v>
      </c>
      <c r="AK86" s="84" t="s">
        <v>15</v>
      </c>
      <c r="AL86" s="88"/>
      <c r="AM86" s="83" t="s">
        <v>307</v>
      </c>
      <c r="AN86" s="84" t="s">
        <v>15</v>
      </c>
      <c r="AO86" s="87"/>
      <c r="AP86" s="83" t="s">
        <v>307</v>
      </c>
      <c r="AQ86" s="84" t="s">
        <v>15</v>
      </c>
      <c r="AR86" s="88"/>
      <c r="AS86" s="83" t="s">
        <v>307</v>
      </c>
      <c r="AT86" s="84" t="s">
        <v>15</v>
      </c>
      <c r="AU86" s="88"/>
      <c r="AV86" s="83" t="s">
        <v>307</v>
      </c>
      <c r="AW86" s="84" t="s">
        <v>15</v>
      </c>
      <c r="AX86" s="88"/>
      <c r="AY86" s="83" t="s">
        <v>307</v>
      </c>
      <c r="AZ86" s="84" t="s">
        <v>15</v>
      </c>
      <c r="BA86" s="88"/>
      <c r="BB86" s="83" t="s">
        <v>307</v>
      </c>
      <c r="BC86" s="84" t="s">
        <v>15</v>
      </c>
      <c r="BD86" s="87"/>
      <c r="BE86" s="83" t="s">
        <v>307</v>
      </c>
      <c r="BF86" s="84" t="s">
        <v>15</v>
      </c>
      <c r="BG86" s="88"/>
      <c r="BH86" s="83" t="s">
        <v>307</v>
      </c>
      <c r="BI86" s="84" t="s">
        <v>15</v>
      </c>
      <c r="BJ86" s="88"/>
      <c r="BK86" s="83" t="s">
        <v>307</v>
      </c>
      <c r="BL86" s="84" t="s">
        <v>15</v>
      </c>
      <c r="BM86" s="88"/>
      <c r="BN86" s="83" t="s">
        <v>307</v>
      </c>
      <c r="BO86" s="84" t="s">
        <v>15</v>
      </c>
      <c r="BP86" s="88"/>
      <c r="BQ86" s="83" t="s">
        <v>307</v>
      </c>
      <c r="BR86" s="84" t="s">
        <v>15</v>
      </c>
      <c r="BS86" s="88"/>
      <c r="BT86" s="83" t="s">
        <v>307</v>
      </c>
      <c r="BU86" s="84" t="s">
        <v>15</v>
      </c>
      <c r="BV86" s="88"/>
      <c r="BW86" s="83" t="s">
        <v>307</v>
      </c>
      <c r="BX86" s="84" t="s">
        <v>15</v>
      </c>
      <c r="BY86" s="88"/>
      <c r="BZ86" s="83" t="s">
        <v>307</v>
      </c>
      <c r="CA86" s="84" t="s">
        <v>15</v>
      </c>
      <c r="CB86" s="88"/>
      <c r="CC86" s="83" t="s">
        <v>307</v>
      </c>
      <c r="CD86" s="84" t="s">
        <v>15</v>
      </c>
      <c r="CE86" s="172"/>
      <c r="CF86" s="83" t="s">
        <v>307</v>
      </c>
      <c r="CG86" s="84" t="s">
        <v>15</v>
      </c>
      <c r="CH86" s="172"/>
      <c r="CI86" s="83" t="s">
        <v>307</v>
      </c>
      <c r="CJ86" s="84" t="s">
        <v>15</v>
      </c>
      <c r="CK86" s="172"/>
      <c r="CL86" s="83" t="s">
        <v>307</v>
      </c>
      <c r="CM86" s="84" t="s">
        <v>15</v>
      </c>
      <c r="CN86" s="172"/>
      <c r="CO86" s="83" t="s">
        <v>307</v>
      </c>
      <c r="CP86" s="84" t="s">
        <v>15</v>
      </c>
      <c r="CQ86" s="88"/>
      <c r="CR86" s="83" t="s">
        <v>307</v>
      </c>
      <c r="CS86" s="84" t="s">
        <v>15</v>
      </c>
    </row>
    <row r="87" spans="1:97" ht="12" customHeight="1" x14ac:dyDescent="0.2">
      <c r="A87" s="81" t="s">
        <v>271</v>
      </c>
      <c r="B87" s="87"/>
      <c r="C87" s="83" t="s">
        <v>307</v>
      </c>
      <c r="D87" s="84" t="s">
        <v>15</v>
      </c>
      <c r="E87" s="87"/>
      <c r="F87" s="83" t="s">
        <v>307</v>
      </c>
      <c r="G87" s="84" t="s">
        <v>15</v>
      </c>
      <c r="H87" s="88"/>
      <c r="I87" s="83" t="s">
        <v>307</v>
      </c>
      <c r="J87" s="84" t="s">
        <v>15</v>
      </c>
      <c r="K87" s="88"/>
      <c r="L87" s="83" t="s">
        <v>307</v>
      </c>
      <c r="M87" s="84" t="s">
        <v>15</v>
      </c>
      <c r="N87" s="88"/>
      <c r="O87" s="83" t="s">
        <v>307</v>
      </c>
      <c r="P87" s="84" t="s">
        <v>15</v>
      </c>
      <c r="Q87" s="88"/>
      <c r="R87" s="83" t="s">
        <v>307</v>
      </c>
      <c r="S87" s="84" t="s">
        <v>15</v>
      </c>
      <c r="T87" s="88"/>
      <c r="U87" s="83" t="s">
        <v>307</v>
      </c>
      <c r="V87" s="84" t="s">
        <v>15</v>
      </c>
      <c r="W87" s="88"/>
      <c r="X87" s="83" t="s">
        <v>307</v>
      </c>
      <c r="Y87" s="84" t="s">
        <v>15</v>
      </c>
      <c r="Z87" s="88"/>
      <c r="AA87" s="83" t="s">
        <v>307</v>
      </c>
      <c r="AB87" s="84" t="s">
        <v>15</v>
      </c>
      <c r="AC87" s="88"/>
      <c r="AD87" s="83" t="s">
        <v>307</v>
      </c>
      <c r="AE87" s="84" t="s">
        <v>15</v>
      </c>
      <c r="AF87" s="88"/>
      <c r="AG87" s="83" t="s">
        <v>307</v>
      </c>
      <c r="AH87" s="84" t="s">
        <v>15</v>
      </c>
      <c r="AI87" s="88"/>
      <c r="AJ87" s="83" t="s">
        <v>307</v>
      </c>
      <c r="AK87" s="84" t="s">
        <v>15</v>
      </c>
      <c r="AL87" s="88"/>
      <c r="AM87" s="83" t="s">
        <v>307</v>
      </c>
      <c r="AN87" s="84" t="s">
        <v>15</v>
      </c>
      <c r="AO87" s="87"/>
      <c r="AP87" s="83" t="s">
        <v>307</v>
      </c>
      <c r="AQ87" s="84" t="s">
        <v>15</v>
      </c>
      <c r="AR87" s="88"/>
      <c r="AS87" s="83" t="s">
        <v>307</v>
      </c>
      <c r="AT87" s="84" t="s">
        <v>15</v>
      </c>
      <c r="AU87" s="88"/>
      <c r="AV87" s="83" t="s">
        <v>307</v>
      </c>
      <c r="AW87" s="84" t="s">
        <v>15</v>
      </c>
      <c r="AX87" s="88"/>
      <c r="AY87" s="83" t="s">
        <v>307</v>
      </c>
      <c r="AZ87" s="84" t="s">
        <v>15</v>
      </c>
      <c r="BA87" s="88"/>
      <c r="BB87" s="83" t="s">
        <v>307</v>
      </c>
      <c r="BC87" s="84" t="s">
        <v>15</v>
      </c>
      <c r="BD87" s="87"/>
      <c r="BE87" s="83" t="s">
        <v>307</v>
      </c>
      <c r="BF87" s="84" t="s">
        <v>15</v>
      </c>
      <c r="BG87" s="88"/>
      <c r="BH87" s="83" t="s">
        <v>307</v>
      </c>
      <c r="BI87" s="84" t="s">
        <v>15</v>
      </c>
      <c r="BJ87" s="88"/>
      <c r="BK87" s="83" t="s">
        <v>307</v>
      </c>
      <c r="BL87" s="84" t="s">
        <v>15</v>
      </c>
      <c r="BM87" s="88"/>
      <c r="BN87" s="83" t="s">
        <v>307</v>
      </c>
      <c r="BO87" s="84" t="s">
        <v>15</v>
      </c>
      <c r="BP87" s="88"/>
      <c r="BQ87" s="83" t="s">
        <v>307</v>
      </c>
      <c r="BR87" s="84" t="s">
        <v>15</v>
      </c>
      <c r="BS87" s="88"/>
      <c r="BT87" s="83" t="s">
        <v>307</v>
      </c>
      <c r="BU87" s="84" t="s">
        <v>15</v>
      </c>
      <c r="BV87" s="88"/>
      <c r="BW87" s="83" t="s">
        <v>307</v>
      </c>
      <c r="BX87" s="84" t="s">
        <v>15</v>
      </c>
      <c r="BY87" s="88"/>
      <c r="BZ87" s="83" t="s">
        <v>307</v>
      </c>
      <c r="CA87" s="84" t="s">
        <v>15</v>
      </c>
      <c r="CB87" s="88"/>
      <c r="CC87" s="83" t="s">
        <v>307</v>
      </c>
      <c r="CD87" s="84" t="s">
        <v>15</v>
      </c>
      <c r="CE87" s="172"/>
      <c r="CF87" s="83" t="s">
        <v>307</v>
      </c>
      <c r="CG87" s="84" t="s">
        <v>15</v>
      </c>
      <c r="CH87" s="172"/>
      <c r="CI87" s="83" t="s">
        <v>307</v>
      </c>
      <c r="CJ87" s="84" t="s">
        <v>15</v>
      </c>
      <c r="CK87" s="172"/>
      <c r="CL87" s="83" t="s">
        <v>307</v>
      </c>
      <c r="CM87" s="84" t="s">
        <v>15</v>
      </c>
      <c r="CN87" s="172"/>
      <c r="CO87" s="83" t="s">
        <v>307</v>
      </c>
      <c r="CP87" s="84" t="s">
        <v>15</v>
      </c>
      <c r="CQ87" s="88"/>
      <c r="CR87" s="83" t="s">
        <v>307</v>
      </c>
      <c r="CS87" s="84" t="s">
        <v>15</v>
      </c>
    </row>
    <row r="88" spans="1:97" ht="12" customHeight="1" x14ac:dyDescent="0.2">
      <c r="A88" s="81" t="s">
        <v>272</v>
      </c>
      <c r="B88" s="87"/>
      <c r="C88" s="83" t="s">
        <v>307</v>
      </c>
      <c r="D88" s="84" t="s">
        <v>15</v>
      </c>
      <c r="E88" s="87"/>
      <c r="F88" s="83" t="s">
        <v>307</v>
      </c>
      <c r="G88" s="84" t="s">
        <v>15</v>
      </c>
      <c r="H88" s="88"/>
      <c r="I88" s="83" t="s">
        <v>307</v>
      </c>
      <c r="J88" s="84" t="s">
        <v>15</v>
      </c>
      <c r="K88" s="88"/>
      <c r="L88" s="83" t="s">
        <v>307</v>
      </c>
      <c r="M88" s="84" t="s">
        <v>15</v>
      </c>
      <c r="N88" s="88"/>
      <c r="O88" s="83" t="s">
        <v>307</v>
      </c>
      <c r="P88" s="84" t="s">
        <v>15</v>
      </c>
      <c r="Q88" s="88"/>
      <c r="R88" s="83" t="s">
        <v>307</v>
      </c>
      <c r="S88" s="84" t="s">
        <v>15</v>
      </c>
      <c r="T88" s="88"/>
      <c r="U88" s="83" t="s">
        <v>307</v>
      </c>
      <c r="V88" s="84" t="s">
        <v>15</v>
      </c>
      <c r="W88" s="88"/>
      <c r="X88" s="83" t="s">
        <v>307</v>
      </c>
      <c r="Y88" s="84" t="s">
        <v>15</v>
      </c>
      <c r="Z88" s="88"/>
      <c r="AA88" s="83" t="s">
        <v>307</v>
      </c>
      <c r="AB88" s="84" t="s">
        <v>15</v>
      </c>
      <c r="AC88" s="88"/>
      <c r="AD88" s="83" t="s">
        <v>307</v>
      </c>
      <c r="AE88" s="84" t="s">
        <v>15</v>
      </c>
      <c r="AF88" s="88"/>
      <c r="AG88" s="83" t="s">
        <v>307</v>
      </c>
      <c r="AH88" s="84" t="s">
        <v>15</v>
      </c>
      <c r="AI88" s="88"/>
      <c r="AJ88" s="83" t="s">
        <v>307</v>
      </c>
      <c r="AK88" s="84" t="s">
        <v>15</v>
      </c>
      <c r="AL88" s="88"/>
      <c r="AM88" s="83" t="s">
        <v>307</v>
      </c>
      <c r="AN88" s="84" t="s">
        <v>15</v>
      </c>
      <c r="AO88" s="87"/>
      <c r="AP88" s="83" t="s">
        <v>307</v>
      </c>
      <c r="AQ88" s="84" t="s">
        <v>15</v>
      </c>
      <c r="AR88" s="88"/>
      <c r="AS88" s="83" t="s">
        <v>307</v>
      </c>
      <c r="AT88" s="84" t="s">
        <v>15</v>
      </c>
      <c r="AU88" s="88"/>
      <c r="AV88" s="83" t="s">
        <v>307</v>
      </c>
      <c r="AW88" s="84" t="s">
        <v>15</v>
      </c>
      <c r="AX88" s="88"/>
      <c r="AY88" s="83" t="s">
        <v>307</v>
      </c>
      <c r="AZ88" s="84" t="s">
        <v>15</v>
      </c>
      <c r="BA88" s="88"/>
      <c r="BB88" s="83" t="s">
        <v>307</v>
      </c>
      <c r="BC88" s="84" t="s">
        <v>15</v>
      </c>
      <c r="BD88" s="87"/>
      <c r="BE88" s="83" t="s">
        <v>307</v>
      </c>
      <c r="BF88" s="84" t="s">
        <v>15</v>
      </c>
      <c r="BG88" s="88"/>
      <c r="BH88" s="83" t="s">
        <v>307</v>
      </c>
      <c r="BI88" s="84" t="s">
        <v>15</v>
      </c>
      <c r="BJ88" s="88"/>
      <c r="BK88" s="83" t="s">
        <v>307</v>
      </c>
      <c r="BL88" s="84" t="s">
        <v>15</v>
      </c>
      <c r="BM88" s="88"/>
      <c r="BN88" s="83" t="s">
        <v>307</v>
      </c>
      <c r="BO88" s="84" t="s">
        <v>15</v>
      </c>
      <c r="BP88" s="88"/>
      <c r="BQ88" s="83" t="s">
        <v>307</v>
      </c>
      <c r="BR88" s="84" t="s">
        <v>15</v>
      </c>
      <c r="BS88" s="88"/>
      <c r="BT88" s="83" t="s">
        <v>307</v>
      </c>
      <c r="BU88" s="84" t="s">
        <v>15</v>
      </c>
      <c r="BV88" s="88"/>
      <c r="BW88" s="83" t="s">
        <v>307</v>
      </c>
      <c r="BX88" s="84" t="s">
        <v>15</v>
      </c>
      <c r="BY88" s="88"/>
      <c r="BZ88" s="83" t="s">
        <v>307</v>
      </c>
      <c r="CA88" s="84" t="s">
        <v>15</v>
      </c>
      <c r="CB88" s="88"/>
      <c r="CC88" s="83" t="s">
        <v>307</v>
      </c>
      <c r="CD88" s="84" t="s">
        <v>15</v>
      </c>
      <c r="CE88" s="172"/>
      <c r="CF88" s="83" t="s">
        <v>307</v>
      </c>
      <c r="CG88" s="84" t="s">
        <v>15</v>
      </c>
      <c r="CH88" s="172"/>
      <c r="CI88" s="83" t="s">
        <v>307</v>
      </c>
      <c r="CJ88" s="84" t="s">
        <v>15</v>
      </c>
      <c r="CK88" s="172"/>
      <c r="CL88" s="83" t="s">
        <v>307</v>
      </c>
      <c r="CM88" s="84" t="s">
        <v>15</v>
      </c>
      <c r="CN88" s="172"/>
      <c r="CO88" s="83" t="s">
        <v>307</v>
      </c>
      <c r="CP88" s="84" t="s">
        <v>15</v>
      </c>
      <c r="CQ88" s="88"/>
      <c r="CR88" s="83" t="s">
        <v>307</v>
      </c>
      <c r="CS88" s="84" t="s">
        <v>15</v>
      </c>
    </row>
    <row r="89" spans="1:97" ht="12" customHeight="1" x14ac:dyDescent="0.2">
      <c r="A89" s="81" t="s">
        <v>273</v>
      </c>
      <c r="B89" s="87"/>
      <c r="C89" s="83" t="s">
        <v>307</v>
      </c>
      <c r="D89" s="84" t="s">
        <v>15</v>
      </c>
      <c r="E89" s="87"/>
      <c r="F89" s="83" t="s">
        <v>307</v>
      </c>
      <c r="G89" s="84" t="s">
        <v>15</v>
      </c>
      <c r="H89" s="88"/>
      <c r="I89" s="83" t="s">
        <v>307</v>
      </c>
      <c r="J89" s="84" t="s">
        <v>15</v>
      </c>
      <c r="K89" s="88"/>
      <c r="L89" s="83" t="s">
        <v>307</v>
      </c>
      <c r="M89" s="84" t="s">
        <v>15</v>
      </c>
      <c r="N89" s="88"/>
      <c r="O89" s="83" t="s">
        <v>307</v>
      </c>
      <c r="P89" s="84" t="s">
        <v>15</v>
      </c>
      <c r="Q89" s="88"/>
      <c r="R89" s="83" t="s">
        <v>307</v>
      </c>
      <c r="S89" s="84" t="s">
        <v>15</v>
      </c>
      <c r="T89" s="88"/>
      <c r="U89" s="83" t="s">
        <v>307</v>
      </c>
      <c r="V89" s="84" t="s">
        <v>15</v>
      </c>
      <c r="W89" s="88"/>
      <c r="X89" s="83" t="s">
        <v>307</v>
      </c>
      <c r="Y89" s="84" t="s">
        <v>15</v>
      </c>
      <c r="Z89" s="88"/>
      <c r="AA89" s="83" t="s">
        <v>307</v>
      </c>
      <c r="AB89" s="84" t="s">
        <v>15</v>
      </c>
      <c r="AC89" s="88"/>
      <c r="AD89" s="83" t="s">
        <v>307</v>
      </c>
      <c r="AE89" s="84" t="s">
        <v>15</v>
      </c>
      <c r="AF89" s="88"/>
      <c r="AG89" s="83" t="s">
        <v>307</v>
      </c>
      <c r="AH89" s="84" t="s">
        <v>15</v>
      </c>
      <c r="AI89" s="88"/>
      <c r="AJ89" s="83" t="s">
        <v>307</v>
      </c>
      <c r="AK89" s="84" t="s">
        <v>15</v>
      </c>
      <c r="AL89" s="88"/>
      <c r="AM89" s="83" t="s">
        <v>307</v>
      </c>
      <c r="AN89" s="84" t="s">
        <v>15</v>
      </c>
      <c r="AO89" s="87"/>
      <c r="AP89" s="83" t="s">
        <v>307</v>
      </c>
      <c r="AQ89" s="84" t="s">
        <v>15</v>
      </c>
      <c r="AR89" s="88"/>
      <c r="AS89" s="83" t="s">
        <v>307</v>
      </c>
      <c r="AT89" s="84" t="s">
        <v>15</v>
      </c>
      <c r="AU89" s="88"/>
      <c r="AV89" s="83" t="s">
        <v>307</v>
      </c>
      <c r="AW89" s="84" t="s">
        <v>15</v>
      </c>
      <c r="AX89" s="88"/>
      <c r="AY89" s="83" t="s">
        <v>307</v>
      </c>
      <c r="AZ89" s="84" t="s">
        <v>15</v>
      </c>
      <c r="BA89" s="88"/>
      <c r="BB89" s="83" t="s">
        <v>307</v>
      </c>
      <c r="BC89" s="84" t="s">
        <v>15</v>
      </c>
      <c r="BD89" s="87"/>
      <c r="BE89" s="83" t="s">
        <v>307</v>
      </c>
      <c r="BF89" s="84" t="s">
        <v>15</v>
      </c>
      <c r="BG89" s="88"/>
      <c r="BH89" s="83" t="s">
        <v>307</v>
      </c>
      <c r="BI89" s="84" t="s">
        <v>15</v>
      </c>
      <c r="BJ89" s="88"/>
      <c r="BK89" s="83" t="s">
        <v>307</v>
      </c>
      <c r="BL89" s="84" t="s">
        <v>15</v>
      </c>
      <c r="BM89" s="88"/>
      <c r="BN89" s="83" t="s">
        <v>307</v>
      </c>
      <c r="BO89" s="84" t="s">
        <v>15</v>
      </c>
      <c r="BP89" s="88"/>
      <c r="BQ89" s="83" t="s">
        <v>307</v>
      </c>
      <c r="BR89" s="84" t="s">
        <v>15</v>
      </c>
      <c r="BS89" s="88"/>
      <c r="BT89" s="83" t="s">
        <v>307</v>
      </c>
      <c r="BU89" s="84" t="s">
        <v>15</v>
      </c>
      <c r="BV89" s="88"/>
      <c r="BW89" s="83" t="s">
        <v>307</v>
      </c>
      <c r="BX89" s="84" t="s">
        <v>15</v>
      </c>
      <c r="BY89" s="88"/>
      <c r="BZ89" s="83" t="s">
        <v>307</v>
      </c>
      <c r="CA89" s="84" t="s">
        <v>15</v>
      </c>
      <c r="CB89" s="88"/>
      <c r="CC89" s="83" t="s">
        <v>307</v>
      </c>
      <c r="CD89" s="84" t="s">
        <v>15</v>
      </c>
      <c r="CE89" s="172"/>
      <c r="CF89" s="83" t="s">
        <v>307</v>
      </c>
      <c r="CG89" s="84" t="s">
        <v>15</v>
      </c>
      <c r="CH89" s="172"/>
      <c r="CI89" s="83" t="s">
        <v>307</v>
      </c>
      <c r="CJ89" s="84" t="s">
        <v>15</v>
      </c>
      <c r="CK89" s="172"/>
      <c r="CL89" s="83" t="s">
        <v>307</v>
      </c>
      <c r="CM89" s="84" t="s">
        <v>15</v>
      </c>
      <c r="CN89" s="172"/>
      <c r="CO89" s="83" t="s">
        <v>307</v>
      </c>
      <c r="CP89" s="84" t="s">
        <v>15</v>
      </c>
      <c r="CQ89" s="88"/>
      <c r="CR89" s="83" t="s">
        <v>307</v>
      </c>
      <c r="CS89" s="84" t="s">
        <v>15</v>
      </c>
    </row>
    <row r="90" spans="1:97" ht="12" customHeight="1" x14ac:dyDescent="0.2">
      <c r="A90" s="81" t="s">
        <v>211</v>
      </c>
      <c r="B90" s="87"/>
      <c r="C90" s="83" t="s">
        <v>307</v>
      </c>
      <c r="D90" s="84" t="s">
        <v>15</v>
      </c>
      <c r="E90" s="87"/>
      <c r="F90" s="83" t="s">
        <v>307</v>
      </c>
      <c r="G90" s="84" t="s">
        <v>15</v>
      </c>
      <c r="H90" s="88"/>
      <c r="I90" s="83" t="s">
        <v>307</v>
      </c>
      <c r="J90" s="84" t="s">
        <v>15</v>
      </c>
      <c r="K90" s="88"/>
      <c r="L90" s="83" t="s">
        <v>307</v>
      </c>
      <c r="M90" s="84" t="s">
        <v>15</v>
      </c>
      <c r="N90" s="88"/>
      <c r="O90" s="83" t="s">
        <v>307</v>
      </c>
      <c r="P90" s="84" t="s">
        <v>15</v>
      </c>
      <c r="Q90" s="88"/>
      <c r="R90" s="83" t="s">
        <v>307</v>
      </c>
      <c r="S90" s="84" t="s">
        <v>15</v>
      </c>
      <c r="T90" s="88"/>
      <c r="U90" s="83" t="s">
        <v>307</v>
      </c>
      <c r="V90" s="84" t="s">
        <v>15</v>
      </c>
      <c r="W90" s="88"/>
      <c r="X90" s="83" t="s">
        <v>307</v>
      </c>
      <c r="Y90" s="84" t="s">
        <v>15</v>
      </c>
      <c r="Z90" s="88"/>
      <c r="AA90" s="83" t="s">
        <v>307</v>
      </c>
      <c r="AB90" s="84" t="s">
        <v>15</v>
      </c>
      <c r="AC90" s="88"/>
      <c r="AD90" s="83" t="s">
        <v>307</v>
      </c>
      <c r="AE90" s="84" t="s">
        <v>15</v>
      </c>
      <c r="AF90" s="88"/>
      <c r="AG90" s="83" t="s">
        <v>307</v>
      </c>
      <c r="AH90" s="84" t="s">
        <v>15</v>
      </c>
      <c r="AI90" s="88"/>
      <c r="AJ90" s="83" t="s">
        <v>307</v>
      </c>
      <c r="AK90" s="84" t="s">
        <v>15</v>
      </c>
      <c r="AL90" s="88"/>
      <c r="AM90" s="83" t="s">
        <v>307</v>
      </c>
      <c r="AN90" s="84" t="s">
        <v>15</v>
      </c>
      <c r="AO90" s="87"/>
      <c r="AP90" s="83" t="s">
        <v>307</v>
      </c>
      <c r="AQ90" s="84" t="s">
        <v>15</v>
      </c>
      <c r="AR90" s="88"/>
      <c r="AS90" s="83" t="s">
        <v>307</v>
      </c>
      <c r="AT90" s="84" t="s">
        <v>15</v>
      </c>
      <c r="AU90" s="88"/>
      <c r="AV90" s="83" t="s">
        <v>307</v>
      </c>
      <c r="AW90" s="84" t="s">
        <v>15</v>
      </c>
      <c r="AX90" s="88"/>
      <c r="AY90" s="83" t="s">
        <v>307</v>
      </c>
      <c r="AZ90" s="84" t="s">
        <v>15</v>
      </c>
      <c r="BA90" s="88"/>
      <c r="BB90" s="83" t="s">
        <v>307</v>
      </c>
      <c r="BC90" s="84" t="s">
        <v>15</v>
      </c>
      <c r="BD90" s="87"/>
      <c r="BE90" s="83" t="s">
        <v>307</v>
      </c>
      <c r="BF90" s="84" t="s">
        <v>15</v>
      </c>
      <c r="BG90" s="88"/>
      <c r="BH90" s="83" t="s">
        <v>307</v>
      </c>
      <c r="BI90" s="84" t="s">
        <v>15</v>
      </c>
      <c r="BJ90" s="88"/>
      <c r="BK90" s="83" t="s">
        <v>307</v>
      </c>
      <c r="BL90" s="84" t="s">
        <v>15</v>
      </c>
      <c r="BM90" s="88"/>
      <c r="BN90" s="83" t="s">
        <v>307</v>
      </c>
      <c r="BO90" s="84" t="s">
        <v>15</v>
      </c>
      <c r="BP90" s="88"/>
      <c r="BQ90" s="83" t="s">
        <v>307</v>
      </c>
      <c r="BR90" s="84" t="s">
        <v>15</v>
      </c>
      <c r="BS90" s="88"/>
      <c r="BT90" s="83" t="s">
        <v>307</v>
      </c>
      <c r="BU90" s="84" t="s">
        <v>15</v>
      </c>
      <c r="BV90" s="88"/>
      <c r="BW90" s="83" t="s">
        <v>307</v>
      </c>
      <c r="BX90" s="84" t="s">
        <v>15</v>
      </c>
      <c r="BY90" s="88"/>
      <c r="BZ90" s="83" t="s">
        <v>307</v>
      </c>
      <c r="CA90" s="84" t="s">
        <v>15</v>
      </c>
      <c r="CB90" s="88"/>
      <c r="CC90" s="83" t="s">
        <v>307</v>
      </c>
      <c r="CD90" s="84" t="s">
        <v>15</v>
      </c>
      <c r="CE90" s="172"/>
      <c r="CF90" s="83" t="s">
        <v>307</v>
      </c>
      <c r="CG90" s="84" t="s">
        <v>15</v>
      </c>
      <c r="CH90" s="172"/>
      <c r="CI90" s="83" t="s">
        <v>307</v>
      </c>
      <c r="CJ90" s="84" t="s">
        <v>15</v>
      </c>
      <c r="CK90" s="172"/>
      <c r="CL90" s="83" t="s">
        <v>307</v>
      </c>
      <c r="CM90" s="84" t="s">
        <v>15</v>
      </c>
      <c r="CN90" s="172"/>
      <c r="CO90" s="83" t="s">
        <v>307</v>
      </c>
      <c r="CP90" s="84" t="s">
        <v>15</v>
      </c>
      <c r="CQ90" s="88"/>
      <c r="CR90" s="83" t="s">
        <v>307</v>
      </c>
      <c r="CS90" s="84" t="s">
        <v>15</v>
      </c>
    </row>
    <row r="91" spans="1:97" ht="12" customHeight="1" x14ac:dyDescent="0.2">
      <c r="A91" s="81" t="s">
        <v>274</v>
      </c>
      <c r="B91" s="87"/>
      <c r="C91" s="83" t="s">
        <v>307</v>
      </c>
      <c r="D91" s="84" t="s">
        <v>15</v>
      </c>
      <c r="E91" s="87"/>
      <c r="F91" s="83" t="s">
        <v>307</v>
      </c>
      <c r="G91" s="84" t="s">
        <v>15</v>
      </c>
      <c r="H91" s="88"/>
      <c r="I91" s="83" t="s">
        <v>307</v>
      </c>
      <c r="J91" s="84" t="s">
        <v>15</v>
      </c>
      <c r="K91" s="88"/>
      <c r="L91" s="83" t="s">
        <v>307</v>
      </c>
      <c r="M91" s="84" t="s">
        <v>15</v>
      </c>
      <c r="N91" s="88"/>
      <c r="O91" s="83" t="s">
        <v>307</v>
      </c>
      <c r="P91" s="84" t="s">
        <v>15</v>
      </c>
      <c r="Q91" s="88"/>
      <c r="R91" s="83" t="s">
        <v>307</v>
      </c>
      <c r="S91" s="84" t="s">
        <v>15</v>
      </c>
      <c r="T91" s="88"/>
      <c r="U91" s="83" t="s">
        <v>307</v>
      </c>
      <c r="V91" s="84" t="s">
        <v>15</v>
      </c>
      <c r="W91" s="88"/>
      <c r="X91" s="83" t="s">
        <v>307</v>
      </c>
      <c r="Y91" s="84" t="s">
        <v>15</v>
      </c>
      <c r="Z91" s="88"/>
      <c r="AA91" s="83" t="s">
        <v>307</v>
      </c>
      <c r="AB91" s="84" t="s">
        <v>15</v>
      </c>
      <c r="AC91" s="88"/>
      <c r="AD91" s="83" t="s">
        <v>307</v>
      </c>
      <c r="AE91" s="84" t="s">
        <v>15</v>
      </c>
      <c r="AF91" s="88"/>
      <c r="AG91" s="83" t="s">
        <v>307</v>
      </c>
      <c r="AH91" s="84" t="s">
        <v>15</v>
      </c>
      <c r="AI91" s="88"/>
      <c r="AJ91" s="83" t="s">
        <v>307</v>
      </c>
      <c r="AK91" s="84" t="s">
        <v>15</v>
      </c>
      <c r="AL91" s="88"/>
      <c r="AM91" s="83" t="s">
        <v>307</v>
      </c>
      <c r="AN91" s="84" t="s">
        <v>15</v>
      </c>
      <c r="AO91" s="87"/>
      <c r="AP91" s="83" t="s">
        <v>307</v>
      </c>
      <c r="AQ91" s="84" t="s">
        <v>15</v>
      </c>
      <c r="AR91" s="88"/>
      <c r="AS91" s="83" t="s">
        <v>307</v>
      </c>
      <c r="AT91" s="84" t="s">
        <v>15</v>
      </c>
      <c r="AU91" s="88"/>
      <c r="AV91" s="83" t="s">
        <v>307</v>
      </c>
      <c r="AW91" s="84" t="s">
        <v>15</v>
      </c>
      <c r="AX91" s="88"/>
      <c r="AY91" s="83" t="s">
        <v>307</v>
      </c>
      <c r="AZ91" s="84" t="s">
        <v>15</v>
      </c>
      <c r="BA91" s="88"/>
      <c r="BB91" s="83" t="s">
        <v>307</v>
      </c>
      <c r="BC91" s="84" t="s">
        <v>15</v>
      </c>
      <c r="BD91" s="87"/>
      <c r="BE91" s="83" t="s">
        <v>307</v>
      </c>
      <c r="BF91" s="84" t="s">
        <v>15</v>
      </c>
      <c r="BG91" s="88"/>
      <c r="BH91" s="83" t="s">
        <v>307</v>
      </c>
      <c r="BI91" s="84" t="s">
        <v>15</v>
      </c>
      <c r="BJ91" s="88"/>
      <c r="BK91" s="83" t="s">
        <v>307</v>
      </c>
      <c r="BL91" s="84" t="s">
        <v>15</v>
      </c>
      <c r="BM91" s="88"/>
      <c r="BN91" s="83" t="s">
        <v>307</v>
      </c>
      <c r="BO91" s="84" t="s">
        <v>15</v>
      </c>
      <c r="BP91" s="88"/>
      <c r="BQ91" s="83" t="s">
        <v>307</v>
      </c>
      <c r="BR91" s="84" t="s">
        <v>15</v>
      </c>
      <c r="BS91" s="88"/>
      <c r="BT91" s="83" t="s">
        <v>307</v>
      </c>
      <c r="BU91" s="84" t="s">
        <v>15</v>
      </c>
      <c r="BV91" s="88"/>
      <c r="BW91" s="83" t="s">
        <v>307</v>
      </c>
      <c r="BX91" s="84" t="s">
        <v>15</v>
      </c>
      <c r="BY91" s="88"/>
      <c r="BZ91" s="83" t="s">
        <v>307</v>
      </c>
      <c r="CA91" s="84" t="s">
        <v>15</v>
      </c>
      <c r="CB91" s="88"/>
      <c r="CC91" s="83" t="s">
        <v>307</v>
      </c>
      <c r="CD91" s="84" t="s">
        <v>15</v>
      </c>
      <c r="CE91" s="172"/>
      <c r="CF91" s="83" t="s">
        <v>307</v>
      </c>
      <c r="CG91" s="84" t="s">
        <v>15</v>
      </c>
      <c r="CH91" s="172"/>
      <c r="CI91" s="83" t="s">
        <v>307</v>
      </c>
      <c r="CJ91" s="84" t="s">
        <v>15</v>
      </c>
      <c r="CK91" s="172"/>
      <c r="CL91" s="83" t="s">
        <v>307</v>
      </c>
      <c r="CM91" s="84" t="s">
        <v>15</v>
      </c>
      <c r="CN91" s="172"/>
      <c r="CO91" s="83" t="s">
        <v>307</v>
      </c>
      <c r="CP91" s="84" t="s">
        <v>15</v>
      </c>
      <c r="CQ91" s="88"/>
      <c r="CR91" s="83" t="s">
        <v>307</v>
      </c>
      <c r="CS91" s="84" t="s">
        <v>15</v>
      </c>
    </row>
    <row r="92" spans="1:97" ht="12" customHeight="1" x14ac:dyDescent="0.2">
      <c r="A92" s="81" t="s">
        <v>275</v>
      </c>
      <c r="B92" s="87"/>
      <c r="C92" s="83" t="s">
        <v>307</v>
      </c>
      <c r="D92" s="84" t="s">
        <v>15</v>
      </c>
      <c r="E92" s="87"/>
      <c r="F92" s="83" t="s">
        <v>307</v>
      </c>
      <c r="G92" s="84" t="s">
        <v>15</v>
      </c>
      <c r="H92" s="88"/>
      <c r="I92" s="83" t="s">
        <v>307</v>
      </c>
      <c r="J92" s="84" t="s">
        <v>15</v>
      </c>
      <c r="K92" s="88"/>
      <c r="L92" s="83" t="s">
        <v>307</v>
      </c>
      <c r="M92" s="84" t="s">
        <v>15</v>
      </c>
      <c r="N92" s="88"/>
      <c r="O92" s="83" t="s">
        <v>307</v>
      </c>
      <c r="P92" s="84" t="s">
        <v>15</v>
      </c>
      <c r="Q92" s="88"/>
      <c r="R92" s="83" t="s">
        <v>307</v>
      </c>
      <c r="S92" s="84" t="s">
        <v>15</v>
      </c>
      <c r="T92" s="88"/>
      <c r="U92" s="83" t="s">
        <v>307</v>
      </c>
      <c r="V92" s="84" t="s">
        <v>15</v>
      </c>
      <c r="W92" s="88"/>
      <c r="X92" s="83" t="s">
        <v>307</v>
      </c>
      <c r="Y92" s="84" t="s">
        <v>15</v>
      </c>
      <c r="Z92" s="88"/>
      <c r="AA92" s="83" t="s">
        <v>307</v>
      </c>
      <c r="AB92" s="84" t="s">
        <v>15</v>
      </c>
      <c r="AC92" s="88"/>
      <c r="AD92" s="83" t="s">
        <v>307</v>
      </c>
      <c r="AE92" s="84" t="s">
        <v>15</v>
      </c>
      <c r="AF92" s="88"/>
      <c r="AG92" s="83" t="s">
        <v>307</v>
      </c>
      <c r="AH92" s="84" t="s">
        <v>15</v>
      </c>
      <c r="AI92" s="88"/>
      <c r="AJ92" s="83" t="s">
        <v>307</v>
      </c>
      <c r="AK92" s="84" t="s">
        <v>15</v>
      </c>
      <c r="AL92" s="88"/>
      <c r="AM92" s="83" t="s">
        <v>307</v>
      </c>
      <c r="AN92" s="84" t="s">
        <v>15</v>
      </c>
      <c r="AO92" s="87"/>
      <c r="AP92" s="83" t="s">
        <v>307</v>
      </c>
      <c r="AQ92" s="84" t="s">
        <v>15</v>
      </c>
      <c r="AR92" s="88"/>
      <c r="AS92" s="83" t="s">
        <v>307</v>
      </c>
      <c r="AT92" s="84" t="s">
        <v>15</v>
      </c>
      <c r="AU92" s="88"/>
      <c r="AV92" s="83" t="s">
        <v>307</v>
      </c>
      <c r="AW92" s="84" t="s">
        <v>15</v>
      </c>
      <c r="AX92" s="88"/>
      <c r="AY92" s="83" t="s">
        <v>307</v>
      </c>
      <c r="AZ92" s="84" t="s">
        <v>15</v>
      </c>
      <c r="BA92" s="88"/>
      <c r="BB92" s="83" t="s">
        <v>307</v>
      </c>
      <c r="BC92" s="84" t="s">
        <v>15</v>
      </c>
      <c r="BD92" s="87"/>
      <c r="BE92" s="83" t="s">
        <v>307</v>
      </c>
      <c r="BF92" s="84" t="s">
        <v>15</v>
      </c>
      <c r="BG92" s="88"/>
      <c r="BH92" s="83" t="s">
        <v>307</v>
      </c>
      <c r="BI92" s="84" t="s">
        <v>15</v>
      </c>
      <c r="BJ92" s="88"/>
      <c r="BK92" s="83" t="s">
        <v>307</v>
      </c>
      <c r="BL92" s="84" t="s">
        <v>15</v>
      </c>
      <c r="BM92" s="88"/>
      <c r="BN92" s="83" t="s">
        <v>307</v>
      </c>
      <c r="BO92" s="84" t="s">
        <v>15</v>
      </c>
      <c r="BP92" s="88"/>
      <c r="BQ92" s="83" t="s">
        <v>307</v>
      </c>
      <c r="BR92" s="84" t="s">
        <v>15</v>
      </c>
      <c r="BS92" s="88"/>
      <c r="BT92" s="83" t="s">
        <v>307</v>
      </c>
      <c r="BU92" s="84" t="s">
        <v>15</v>
      </c>
      <c r="BV92" s="88"/>
      <c r="BW92" s="83" t="s">
        <v>307</v>
      </c>
      <c r="BX92" s="84" t="s">
        <v>15</v>
      </c>
      <c r="BY92" s="88"/>
      <c r="BZ92" s="83" t="s">
        <v>307</v>
      </c>
      <c r="CA92" s="84" t="s">
        <v>15</v>
      </c>
      <c r="CB92" s="88"/>
      <c r="CC92" s="83" t="s">
        <v>307</v>
      </c>
      <c r="CD92" s="84" t="s">
        <v>15</v>
      </c>
      <c r="CE92" s="172"/>
      <c r="CF92" s="83" t="s">
        <v>307</v>
      </c>
      <c r="CG92" s="84" t="s">
        <v>15</v>
      </c>
      <c r="CH92" s="172"/>
      <c r="CI92" s="83" t="s">
        <v>307</v>
      </c>
      <c r="CJ92" s="84" t="s">
        <v>15</v>
      </c>
      <c r="CK92" s="172"/>
      <c r="CL92" s="83" t="s">
        <v>307</v>
      </c>
      <c r="CM92" s="84" t="s">
        <v>15</v>
      </c>
      <c r="CN92" s="172"/>
      <c r="CO92" s="83" t="s">
        <v>307</v>
      </c>
      <c r="CP92" s="84" t="s">
        <v>15</v>
      </c>
      <c r="CQ92" s="88"/>
      <c r="CR92" s="83" t="s">
        <v>307</v>
      </c>
      <c r="CS92" s="84" t="s">
        <v>15</v>
      </c>
    </row>
    <row r="93" spans="1:97" ht="12" customHeight="1" x14ac:dyDescent="0.2">
      <c r="A93" s="81" t="s">
        <v>276</v>
      </c>
      <c r="B93" s="87"/>
      <c r="C93" s="83" t="s">
        <v>307</v>
      </c>
      <c r="D93" s="84" t="s">
        <v>15</v>
      </c>
      <c r="E93" s="87"/>
      <c r="F93" s="83" t="s">
        <v>307</v>
      </c>
      <c r="G93" s="84" t="s">
        <v>15</v>
      </c>
      <c r="H93" s="88"/>
      <c r="I93" s="83" t="s">
        <v>307</v>
      </c>
      <c r="J93" s="84" t="s">
        <v>15</v>
      </c>
      <c r="K93" s="88"/>
      <c r="L93" s="83" t="s">
        <v>307</v>
      </c>
      <c r="M93" s="84" t="s">
        <v>15</v>
      </c>
      <c r="N93" s="88"/>
      <c r="O93" s="83" t="s">
        <v>307</v>
      </c>
      <c r="P93" s="84" t="s">
        <v>15</v>
      </c>
      <c r="Q93" s="88"/>
      <c r="R93" s="83" t="s">
        <v>307</v>
      </c>
      <c r="S93" s="84" t="s">
        <v>15</v>
      </c>
      <c r="T93" s="88"/>
      <c r="U93" s="83" t="s">
        <v>307</v>
      </c>
      <c r="V93" s="84" t="s">
        <v>15</v>
      </c>
      <c r="W93" s="88"/>
      <c r="X93" s="83" t="s">
        <v>307</v>
      </c>
      <c r="Y93" s="84" t="s">
        <v>15</v>
      </c>
      <c r="Z93" s="88"/>
      <c r="AA93" s="83" t="s">
        <v>307</v>
      </c>
      <c r="AB93" s="84" t="s">
        <v>15</v>
      </c>
      <c r="AC93" s="88"/>
      <c r="AD93" s="83" t="s">
        <v>307</v>
      </c>
      <c r="AE93" s="84" t="s">
        <v>15</v>
      </c>
      <c r="AF93" s="88"/>
      <c r="AG93" s="83" t="s">
        <v>307</v>
      </c>
      <c r="AH93" s="84" t="s">
        <v>15</v>
      </c>
      <c r="AI93" s="88"/>
      <c r="AJ93" s="83" t="s">
        <v>307</v>
      </c>
      <c r="AK93" s="84" t="s">
        <v>15</v>
      </c>
      <c r="AL93" s="88"/>
      <c r="AM93" s="83" t="s">
        <v>307</v>
      </c>
      <c r="AN93" s="84" t="s">
        <v>15</v>
      </c>
      <c r="AO93" s="87"/>
      <c r="AP93" s="83" t="s">
        <v>307</v>
      </c>
      <c r="AQ93" s="84" t="s">
        <v>15</v>
      </c>
      <c r="AR93" s="88"/>
      <c r="AS93" s="83" t="s">
        <v>307</v>
      </c>
      <c r="AT93" s="84" t="s">
        <v>15</v>
      </c>
      <c r="AU93" s="88"/>
      <c r="AV93" s="83" t="s">
        <v>307</v>
      </c>
      <c r="AW93" s="84" t="s">
        <v>15</v>
      </c>
      <c r="AX93" s="88"/>
      <c r="AY93" s="83" t="s">
        <v>307</v>
      </c>
      <c r="AZ93" s="84" t="s">
        <v>15</v>
      </c>
      <c r="BA93" s="88"/>
      <c r="BB93" s="83" t="s">
        <v>307</v>
      </c>
      <c r="BC93" s="84" t="s">
        <v>15</v>
      </c>
      <c r="BD93" s="87"/>
      <c r="BE93" s="83" t="s">
        <v>307</v>
      </c>
      <c r="BF93" s="84" t="s">
        <v>15</v>
      </c>
      <c r="BG93" s="88"/>
      <c r="BH93" s="83" t="s">
        <v>307</v>
      </c>
      <c r="BI93" s="84" t="s">
        <v>15</v>
      </c>
      <c r="BJ93" s="88"/>
      <c r="BK93" s="83" t="s">
        <v>307</v>
      </c>
      <c r="BL93" s="84" t="s">
        <v>15</v>
      </c>
      <c r="BM93" s="88"/>
      <c r="BN93" s="83" t="s">
        <v>307</v>
      </c>
      <c r="BO93" s="84" t="s">
        <v>15</v>
      </c>
      <c r="BP93" s="88"/>
      <c r="BQ93" s="83" t="s">
        <v>307</v>
      </c>
      <c r="BR93" s="84" t="s">
        <v>15</v>
      </c>
      <c r="BS93" s="88"/>
      <c r="BT93" s="83" t="s">
        <v>307</v>
      </c>
      <c r="BU93" s="84" t="s">
        <v>15</v>
      </c>
      <c r="BV93" s="88"/>
      <c r="BW93" s="83" t="s">
        <v>307</v>
      </c>
      <c r="BX93" s="84" t="s">
        <v>15</v>
      </c>
      <c r="BY93" s="88"/>
      <c r="BZ93" s="83" t="s">
        <v>307</v>
      </c>
      <c r="CA93" s="84" t="s">
        <v>15</v>
      </c>
      <c r="CB93" s="88"/>
      <c r="CC93" s="83" t="s">
        <v>307</v>
      </c>
      <c r="CD93" s="84" t="s">
        <v>15</v>
      </c>
      <c r="CE93" s="172"/>
      <c r="CF93" s="83" t="s">
        <v>307</v>
      </c>
      <c r="CG93" s="84" t="s">
        <v>15</v>
      </c>
      <c r="CH93" s="172"/>
      <c r="CI93" s="83" t="s">
        <v>307</v>
      </c>
      <c r="CJ93" s="84" t="s">
        <v>15</v>
      </c>
      <c r="CK93" s="172"/>
      <c r="CL93" s="83" t="s">
        <v>307</v>
      </c>
      <c r="CM93" s="84" t="s">
        <v>15</v>
      </c>
      <c r="CN93" s="172"/>
      <c r="CO93" s="83" t="s">
        <v>307</v>
      </c>
      <c r="CP93" s="84" t="s">
        <v>15</v>
      </c>
      <c r="CQ93" s="88"/>
      <c r="CR93" s="83" t="s">
        <v>307</v>
      </c>
      <c r="CS93" s="84" t="s">
        <v>15</v>
      </c>
    </row>
    <row r="94" spans="1:97" ht="12" customHeight="1" x14ac:dyDescent="0.2">
      <c r="A94" s="81" t="s">
        <v>277</v>
      </c>
      <c r="B94" s="87"/>
      <c r="C94" s="83" t="s">
        <v>307</v>
      </c>
      <c r="D94" s="84" t="s">
        <v>15</v>
      </c>
      <c r="E94" s="87"/>
      <c r="F94" s="83" t="s">
        <v>307</v>
      </c>
      <c r="G94" s="84" t="s">
        <v>15</v>
      </c>
      <c r="H94" s="88"/>
      <c r="I94" s="83" t="s">
        <v>307</v>
      </c>
      <c r="J94" s="84" t="s">
        <v>15</v>
      </c>
      <c r="K94" s="88"/>
      <c r="L94" s="83" t="s">
        <v>307</v>
      </c>
      <c r="M94" s="84" t="s">
        <v>15</v>
      </c>
      <c r="N94" s="88"/>
      <c r="O94" s="83" t="s">
        <v>307</v>
      </c>
      <c r="P94" s="84" t="s">
        <v>15</v>
      </c>
      <c r="Q94" s="88"/>
      <c r="R94" s="83" t="s">
        <v>307</v>
      </c>
      <c r="S94" s="84" t="s">
        <v>15</v>
      </c>
      <c r="T94" s="88"/>
      <c r="U94" s="83" t="s">
        <v>307</v>
      </c>
      <c r="V94" s="84" t="s">
        <v>15</v>
      </c>
      <c r="W94" s="88"/>
      <c r="X94" s="83" t="s">
        <v>307</v>
      </c>
      <c r="Y94" s="84" t="s">
        <v>15</v>
      </c>
      <c r="Z94" s="88"/>
      <c r="AA94" s="83" t="s">
        <v>307</v>
      </c>
      <c r="AB94" s="84" t="s">
        <v>15</v>
      </c>
      <c r="AC94" s="88"/>
      <c r="AD94" s="83" t="s">
        <v>307</v>
      </c>
      <c r="AE94" s="84" t="s">
        <v>15</v>
      </c>
      <c r="AF94" s="88"/>
      <c r="AG94" s="83" t="s">
        <v>307</v>
      </c>
      <c r="AH94" s="84" t="s">
        <v>15</v>
      </c>
      <c r="AI94" s="88"/>
      <c r="AJ94" s="83" t="s">
        <v>307</v>
      </c>
      <c r="AK94" s="84" t="s">
        <v>15</v>
      </c>
      <c r="AL94" s="88"/>
      <c r="AM94" s="83" t="s">
        <v>307</v>
      </c>
      <c r="AN94" s="84" t="s">
        <v>15</v>
      </c>
      <c r="AO94" s="87"/>
      <c r="AP94" s="83" t="s">
        <v>307</v>
      </c>
      <c r="AQ94" s="84" t="s">
        <v>15</v>
      </c>
      <c r="AR94" s="88"/>
      <c r="AS94" s="83" t="s">
        <v>307</v>
      </c>
      <c r="AT94" s="84" t="s">
        <v>15</v>
      </c>
      <c r="AU94" s="88"/>
      <c r="AV94" s="83" t="s">
        <v>307</v>
      </c>
      <c r="AW94" s="84" t="s">
        <v>15</v>
      </c>
      <c r="AX94" s="88"/>
      <c r="AY94" s="83" t="s">
        <v>307</v>
      </c>
      <c r="AZ94" s="84" t="s">
        <v>15</v>
      </c>
      <c r="BA94" s="88"/>
      <c r="BB94" s="83" t="s">
        <v>307</v>
      </c>
      <c r="BC94" s="84" t="s">
        <v>15</v>
      </c>
      <c r="BD94" s="87"/>
      <c r="BE94" s="83" t="s">
        <v>307</v>
      </c>
      <c r="BF94" s="84" t="s">
        <v>15</v>
      </c>
      <c r="BG94" s="88"/>
      <c r="BH94" s="83" t="s">
        <v>307</v>
      </c>
      <c r="BI94" s="84" t="s">
        <v>15</v>
      </c>
      <c r="BJ94" s="88"/>
      <c r="BK94" s="83" t="s">
        <v>307</v>
      </c>
      <c r="BL94" s="84" t="s">
        <v>15</v>
      </c>
      <c r="BM94" s="88"/>
      <c r="BN94" s="83" t="s">
        <v>307</v>
      </c>
      <c r="BO94" s="84" t="s">
        <v>15</v>
      </c>
      <c r="BP94" s="88"/>
      <c r="BQ94" s="83" t="s">
        <v>307</v>
      </c>
      <c r="BR94" s="84" t="s">
        <v>15</v>
      </c>
      <c r="BS94" s="88"/>
      <c r="BT94" s="83" t="s">
        <v>307</v>
      </c>
      <c r="BU94" s="84" t="s">
        <v>15</v>
      </c>
      <c r="BV94" s="88"/>
      <c r="BW94" s="83" t="s">
        <v>307</v>
      </c>
      <c r="BX94" s="84" t="s">
        <v>15</v>
      </c>
      <c r="BY94" s="88"/>
      <c r="BZ94" s="83" t="s">
        <v>307</v>
      </c>
      <c r="CA94" s="84" t="s">
        <v>15</v>
      </c>
      <c r="CB94" s="88"/>
      <c r="CC94" s="83" t="s">
        <v>307</v>
      </c>
      <c r="CD94" s="84" t="s">
        <v>15</v>
      </c>
      <c r="CE94" s="172"/>
      <c r="CF94" s="83" t="s">
        <v>307</v>
      </c>
      <c r="CG94" s="84" t="s">
        <v>15</v>
      </c>
      <c r="CH94" s="172"/>
      <c r="CI94" s="83" t="s">
        <v>307</v>
      </c>
      <c r="CJ94" s="84" t="s">
        <v>15</v>
      </c>
      <c r="CK94" s="172"/>
      <c r="CL94" s="83" t="s">
        <v>307</v>
      </c>
      <c r="CM94" s="84" t="s">
        <v>15</v>
      </c>
      <c r="CN94" s="172"/>
      <c r="CO94" s="83" t="s">
        <v>307</v>
      </c>
      <c r="CP94" s="84" t="s">
        <v>15</v>
      </c>
      <c r="CQ94" s="88"/>
      <c r="CR94" s="83" t="s">
        <v>307</v>
      </c>
      <c r="CS94" s="84" t="s">
        <v>15</v>
      </c>
    </row>
    <row r="95" spans="1:97" ht="12" customHeight="1" x14ac:dyDescent="0.2">
      <c r="A95" s="81" t="s">
        <v>278</v>
      </c>
      <c r="B95" s="87"/>
      <c r="C95" s="83" t="s">
        <v>307</v>
      </c>
      <c r="D95" s="84" t="s">
        <v>15</v>
      </c>
      <c r="E95" s="87"/>
      <c r="F95" s="83" t="s">
        <v>307</v>
      </c>
      <c r="G95" s="84" t="s">
        <v>15</v>
      </c>
      <c r="H95" s="88"/>
      <c r="I95" s="83" t="s">
        <v>307</v>
      </c>
      <c r="J95" s="84" t="s">
        <v>15</v>
      </c>
      <c r="K95" s="88"/>
      <c r="L95" s="83" t="s">
        <v>307</v>
      </c>
      <c r="M95" s="84" t="s">
        <v>15</v>
      </c>
      <c r="N95" s="88"/>
      <c r="O95" s="83" t="s">
        <v>307</v>
      </c>
      <c r="P95" s="84" t="s">
        <v>15</v>
      </c>
      <c r="Q95" s="88"/>
      <c r="R95" s="83" t="s">
        <v>307</v>
      </c>
      <c r="S95" s="84" t="s">
        <v>15</v>
      </c>
      <c r="T95" s="88"/>
      <c r="U95" s="83" t="s">
        <v>307</v>
      </c>
      <c r="V95" s="84" t="s">
        <v>15</v>
      </c>
      <c r="W95" s="88"/>
      <c r="X95" s="83" t="s">
        <v>307</v>
      </c>
      <c r="Y95" s="84" t="s">
        <v>15</v>
      </c>
      <c r="Z95" s="88"/>
      <c r="AA95" s="83" t="s">
        <v>307</v>
      </c>
      <c r="AB95" s="84" t="s">
        <v>15</v>
      </c>
      <c r="AC95" s="88"/>
      <c r="AD95" s="83" t="s">
        <v>307</v>
      </c>
      <c r="AE95" s="84" t="s">
        <v>15</v>
      </c>
      <c r="AF95" s="88"/>
      <c r="AG95" s="83" t="s">
        <v>307</v>
      </c>
      <c r="AH95" s="84" t="s">
        <v>15</v>
      </c>
      <c r="AI95" s="88"/>
      <c r="AJ95" s="83" t="s">
        <v>307</v>
      </c>
      <c r="AK95" s="84" t="s">
        <v>15</v>
      </c>
      <c r="AL95" s="88"/>
      <c r="AM95" s="83" t="s">
        <v>307</v>
      </c>
      <c r="AN95" s="84" t="s">
        <v>15</v>
      </c>
      <c r="AO95" s="87"/>
      <c r="AP95" s="83" t="s">
        <v>307</v>
      </c>
      <c r="AQ95" s="84" t="s">
        <v>15</v>
      </c>
      <c r="AR95" s="88"/>
      <c r="AS95" s="83" t="s">
        <v>307</v>
      </c>
      <c r="AT95" s="84" t="s">
        <v>15</v>
      </c>
      <c r="AU95" s="88"/>
      <c r="AV95" s="83" t="s">
        <v>307</v>
      </c>
      <c r="AW95" s="84" t="s">
        <v>15</v>
      </c>
      <c r="AX95" s="88"/>
      <c r="AY95" s="83" t="s">
        <v>307</v>
      </c>
      <c r="AZ95" s="84" t="s">
        <v>15</v>
      </c>
      <c r="BA95" s="88"/>
      <c r="BB95" s="83" t="s">
        <v>307</v>
      </c>
      <c r="BC95" s="84" t="s">
        <v>15</v>
      </c>
      <c r="BD95" s="87"/>
      <c r="BE95" s="83" t="s">
        <v>307</v>
      </c>
      <c r="BF95" s="84" t="s">
        <v>15</v>
      </c>
      <c r="BG95" s="88"/>
      <c r="BH95" s="83" t="s">
        <v>307</v>
      </c>
      <c r="BI95" s="84" t="s">
        <v>15</v>
      </c>
      <c r="BJ95" s="88"/>
      <c r="BK95" s="83" t="s">
        <v>307</v>
      </c>
      <c r="BL95" s="84" t="s">
        <v>15</v>
      </c>
      <c r="BM95" s="88"/>
      <c r="BN95" s="83" t="s">
        <v>307</v>
      </c>
      <c r="BO95" s="84" t="s">
        <v>15</v>
      </c>
      <c r="BP95" s="88"/>
      <c r="BQ95" s="83" t="s">
        <v>307</v>
      </c>
      <c r="BR95" s="84" t="s">
        <v>15</v>
      </c>
      <c r="BS95" s="88"/>
      <c r="BT95" s="83" t="s">
        <v>307</v>
      </c>
      <c r="BU95" s="84" t="s">
        <v>15</v>
      </c>
      <c r="BV95" s="88"/>
      <c r="BW95" s="83" t="s">
        <v>307</v>
      </c>
      <c r="BX95" s="84" t="s">
        <v>15</v>
      </c>
      <c r="BY95" s="88"/>
      <c r="BZ95" s="83" t="s">
        <v>307</v>
      </c>
      <c r="CA95" s="84" t="s">
        <v>15</v>
      </c>
      <c r="CB95" s="88"/>
      <c r="CC95" s="83" t="s">
        <v>307</v>
      </c>
      <c r="CD95" s="84" t="s">
        <v>15</v>
      </c>
      <c r="CE95" s="172"/>
      <c r="CF95" s="83" t="s">
        <v>307</v>
      </c>
      <c r="CG95" s="84" t="s">
        <v>15</v>
      </c>
      <c r="CH95" s="172"/>
      <c r="CI95" s="83" t="s">
        <v>307</v>
      </c>
      <c r="CJ95" s="84" t="s">
        <v>15</v>
      </c>
      <c r="CK95" s="172"/>
      <c r="CL95" s="83" t="s">
        <v>307</v>
      </c>
      <c r="CM95" s="84" t="s">
        <v>15</v>
      </c>
      <c r="CN95" s="172"/>
      <c r="CO95" s="83" t="s">
        <v>307</v>
      </c>
      <c r="CP95" s="84" t="s">
        <v>15</v>
      </c>
      <c r="CQ95" s="88"/>
      <c r="CR95" s="83" t="s">
        <v>307</v>
      </c>
      <c r="CS95" s="84" t="s">
        <v>15</v>
      </c>
    </row>
    <row r="96" spans="1:97" ht="12" customHeight="1" x14ac:dyDescent="0.2">
      <c r="A96" s="81" t="s">
        <v>279</v>
      </c>
      <c r="B96" s="87"/>
      <c r="C96" s="83" t="s">
        <v>307</v>
      </c>
      <c r="D96" s="84" t="s">
        <v>15</v>
      </c>
      <c r="E96" s="87"/>
      <c r="F96" s="83" t="s">
        <v>307</v>
      </c>
      <c r="G96" s="84" t="s">
        <v>15</v>
      </c>
      <c r="H96" s="88"/>
      <c r="I96" s="83" t="s">
        <v>307</v>
      </c>
      <c r="J96" s="84" t="s">
        <v>15</v>
      </c>
      <c r="K96" s="88"/>
      <c r="L96" s="83" t="s">
        <v>307</v>
      </c>
      <c r="M96" s="84" t="s">
        <v>15</v>
      </c>
      <c r="N96" s="88"/>
      <c r="O96" s="83" t="s">
        <v>307</v>
      </c>
      <c r="P96" s="84" t="s">
        <v>15</v>
      </c>
      <c r="Q96" s="88"/>
      <c r="R96" s="83" t="s">
        <v>307</v>
      </c>
      <c r="S96" s="84" t="s">
        <v>15</v>
      </c>
      <c r="T96" s="88"/>
      <c r="U96" s="83" t="s">
        <v>307</v>
      </c>
      <c r="V96" s="84" t="s">
        <v>15</v>
      </c>
      <c r="W96" s="88"/>
      <c r="X96" s="83" t="s">
        <v>307</v>
      </c>
      <c r="Y96" s="84" t="s">
        <v>15</v>
      </c>
      <c r="Z96" s="88"/>
      <c r="AA96" s="83" t="s">
        <v>307</v>
      </c>
      <c r="AB96" s="84" t="s">
        <v>15</v>
      </c>
      <c r="AC96" s="88"/>
      <c r="AD96" s="83" t="s">
        <v>307</v>
      </c>
      <c r="AE96" s="84" t="s">
        <v>15</v>
      </c>
      <c r="AF96" s="88"/>
      <c r="AG96" s="83" t="s">
        <v>307</v>
      </c>
      <c r="AH96" s="84" t="s">
        <v>15</v>
      </c>
      <c r="AI96" s="88"/>
      <c r="AJ96" s="83" t="s">
        <v>307</v>
      </c>
      <c r="AK96" s="84" t="s">
        <v>15</v>
      </c>
      <c r="AL96" s="88"/>
      <c r="AM96" s="83" t="s">
        <v>307</v>
      </c>
      <c r="AN96" s="84" t="s">
        <v>15</v>
      </c>
      <c r="AO96" s="87"/>
      <c r="AP96" s="83" t="s">
        <v>307</v>
      </c>
      <c r="AQ96" s="84" t="s">
        <v>15</v>
      </c>
      <c r="AR96" s="88"/>
      <c r="AS96" s="83" t="s">
        <v>307</v>
      </c>
      <c r="AT96" s="84" t="s">
        <v>15</v>
      </c>
      <c r="AU96" s="88"/>
      <c r="AV96" s="83" t="s">
        <v>307</v>
      </c>
      <c r="AW96" s="84" t="s">
        <v>15</v>
      </c>
      <c r="AX96" s="88"/>
      <c r="AY96" s="83" t="s">
        <v>307</v>
      </c>
      <c r="AZ96" s="84" t="s">
        <v>15</v>
      </c>
      <c r="BA96" s="88"/>
      <c r="BB96" s="83" t="s">
        <v>307</v>
      </c>
      <c r="BC96" s="84" t="s">
        <v>15</v>
      </c>
      <c r="BD96" s="87"/>
      <c r="BE96" s="83" t="s">
        <v>307</v>
      </c>
      <c r="BF96" s="84" t="s">
        <v>15</v>
      </c>
      <c r="BG96" s="88"/>
      <c r="BH96" s="83" t="s">
        <v>307</v>
      </c>
      <c r="BI96" s="84" t="s">
        <v>15</v>
      </c>
      <c r="BJ96" s="88"/>
      <c r="BK96" s="83" t="s">
        <v>307</v>
      </c>
      <c r="BL96" s="84" t="s">
        <v>15</v>
      </c>
      <c r="BM96" s="88"/>
      <c r="BN96" s="83" t="s">
        <v>307</v>
      </c>
      <c r="BO96" s="84" t="s">
        <v>15</v>
      </c>
      <c r="BP96" s="88"/>
      <c r="BQ96" s="83" t="s">
        <v>307</v>
      </c>
      <c r="BR96" s="84" t="s">
        <v>15</v>
      </c>
      <c r="BS96" s="88"/>
      <c r="BT96" s="83" t="s">
        <v>307</v>
      </c>
      <c r="BU96" s="84" t="s">
        <v>15</v>
      </c>
      <c r="BV96" s="88"/>
      <c r="BW96" s="83" t="s">
        <v>307</v>
      </c>
      <c r="BX96" s="84" t="s">
        <v>15</v>
      </c>
      <c r="BY96" s="88"/>
      <c r="BZ96" s="83" t="s">
        <v>307</v>
      </c>
      <c r="CA96" s="84" t="s">
        <v>15</v>
      </c>
      <c r="CB96" s="88"/>
      <c r="CC96" s="83" t="s">
        <v>307</v>
      </c>
      <c r="CD96" s="84" t="s">
        <v>15</v>
      </c>
      <c r="CE96" s="172"/>
      <c r="CF96" s="83" t="s">
        <v>307</v>
      </c>
      <c r="CG96" s="84" t="s">
        <v>15</v>
      </c>
      <c r="CH96" s="172"/>
      <c r="CI96" s="83" t="s">
        <v>307</v>
      </c>
      <c r="CJ96" s="84" t="s">
        <v>15</v>
      </c>
      <c r="CK96" s="172"/>
      <c r="CL96" s="83" t="s">
        <v>307</v>
      </c>
      <c r="CM96" s="84" t="s">
        <v>15</v>
      </c>
      <c r="CN96" s="172"/>
      <c r="CO96" s="83" t="s">
        <v>307</v>
      </c>
      <c r="CP96" s="84" t="s">
        <v>15</v>
      </c>
      <c r="CQ96" s="88"/>
      <c r="CR96" s="83" t="s">
        <v>307</v>
      </c>
      <c r="CS96" s="84" t="s">
        <v>15</v>
      </c>
    </row>
    <row r="97" spans="1:97" ht="12" customHeight="1" x14ac:dyDescent="0.2">
      <c r="A97" s="81" t="s">
        <v>280</v>
      </c>
      <c r="B97" s="87"/>
      <c r="C97" s="83" t="s">
        <v>307</v>
      </c>
      <c r="D97" s="84" t="s">
        <v>15</v>
      </c>
      <c r="E97" s="87"/>
      <c r="F97" s="83" t="s">
        <v>307</v>
      </c>
      <c r="G97" s="84" t="s">
        <v>15</v>
      </c>
      <c r="H97" s="88"/>
      <c r="I97" s="83" t="s">
        <v>307</v>
      </c>
      <c r="J97" s="84" t="s">
        <v>15</v>
      </c>
      <c r="K97" s="88"/>
      <c r="L97" s="83" t="s">
        <v>307</v>
      </c>
      <c r="M97" s="84" t="s">
        <v>15</v>
      </c>
      <c r="N97" s="88"/>
      <c r="O97" s="83" t="s">
        <v>307</v>
      </c>
      <c r="P97" s="84" t="s">
        <v>15</v>
      </c>
      <c r="Q97" s="88"/>
      <c r="R97" s="83" t="s">
        <v>307</v>
      </c>
      <c r="S97" s="84" t="s">
        <v>15</v>
      </c>
      <c r="T97" s="88"/>
      <c r="U97" s="83" t="s">
        <v>307</v>
      </c>
      <c r="V97" s="84" t="s">
        <v>15</v>
      </c>
      <c r="W97" s="88"/>
      <c r="X97" s="83" t="s">
        <v>307</v>
      </c>
      <c r="Y97" s="84" t="s">
        <v>15</v>
      </c>
      <c r="Z97" s="88"/>
      <c r="AA97" s="83" t="s">
        <v>307</v>
      </c>
      <c r="AB97" s="84" t="s">
        <v>15</v>
      </c>
      <c r="AC97" s="88"/>
      <c r="AD97" s="83" t="s">
        <v>307</v>
      </c>
      <c r="AE97" s="84" t="s">
        <v>15</v>
      </c>
      <c r="AF97" s="88"/>
      <c r="AG97" s="83" t="s">
        <v>307</v>
      </c>
      <c r="AH97" s="84" t="s">
        <v>15</v>
      </c>
      <c r="AI97" s="88"/>
      <c r="AJ97" s="83" t="s">
        <v>307</v>
      </c>
      <c r="AK97" s="84" t="s">
        <v>15</v>
      </c>
      <c r="AL97" s="88"/>
      <c r="AM97" s="83" t="s">
        <v>307</v>
      </c>
      <c r="AN97" s="84" t="s">
        <v>15</v>
      </c>
      <c r="AO97" s="87"/>
      <c r="AP97" s="83" t="s">
        <v>307</v>
      </c>
      <c r="AQ97" s="84" t="s">
        <v>15</v>
      </c>
      <c r="AR97" s="88"/>
      <c r="AS97" s="83" t="s">
        <v>307</v>
      </c>
      <c r="AT97" s="84" t="s">
        <v>15</v>
      </c>
      <c r="AU97" s="88"/>
      <c r="AV97" s="83" t="s">
        <v>307</v>
      </c>
      <c r="AW97" s="84" t="s">
        <v>15</v>
      </c>
      <c r="AX97" s="88"/>
      <c r="AY97" s="83" t="s">
        <v>307</v>
      </c>
      <c r="AZ97" s="84" t="s">
        <v>15</v>
      </c>
      <c r="BA97" s="88"/>
      <c r="BB97" s="83" t="s">
        <v>307</v>
      </c>
      <c r="BC97" s="84" t="s">
        <v>15</v>
      </c>
      <c r="BD97" s="87"/>
      <c r="BE97" s="83" t="s">
        <v>307</v>
      </c>
      <c r="BF97" s="84" t="s">
        <v>15</v>
      </c>
      <c r="BG97" s="88"/>
      <c r="BH97" s="83" t="s">
        <v>307</v>
      </c>
      <c r="BI97" s="84" t="s">
        <v>15</v>
      </c>
      <c r="BJ97" s="88"/>
      <c r="BK97" s="83" t="s">
        <v>307</v>
      </c>
      <c r="BL97" s="84" t="s">
        <v>15</v>
      </c>
      <c r="BM97" s="88"/>
      <c r="BN97" s="83" t="s">
        <v>307</v>
      </c>
      <c r="BO97" s="84" t="s">
        <v>15</v>
      </c>
      <c r="BP97" s="88"/>
      <c r="BQ97" s="83" t="s">
        <v>307</v>
      </c>
      <c r="BR97" s="84" t="s">
        <v>15</v>
      </c>
      <c r="BS97" s="88"/>
      <c r="BT97" s="83" t="s">
        <v>307</v>
      </c>
      <c r="BU97" s="84" t="s">
        <v>15</v>
      </c>
      <c r="BV97" s="88"/>
      <c r="BW97" s="83" t="s">
        <v>307</v>
      </c>
      <c r="BX97" s="84" t="s">
        <v>15</v>
      </c>
      <c r="BY97" s="88"/>
      <c r="BZ97" s="83" t="s">
        <v>307</v>
      </c>
      <c r="CA97" s="84" t="s">
        <v>15</v>
      </c>
      <c r="CB97" s="88"/>
      <c r="CC97" s="83" t="s">
        <v>307</v>
      </c>
      <c r="CD97" s="84" t="s">
        <v>15</v>
      </c>
      <c r="CE97" s="172"/>
      <c r="CF97" s="83" t="s">
        <v>307</v>
      </c>
      <c r="CG97" s="84" t="s">
        <v>15</v>
      </c>
      <c r="CH97" s="172"/>
      <c r="CI97" s="83" t="s">
        <v>307</v>
      </c>
      <c r="CJ97" s="84" t="s">
        <v>15</v>
      </c>
      <c r="CK97" s="172"/>
      <c r="CL97" s="83" t="s">
        <v>307</v>
      </c>
      <c r="CM97" s="84" t="s">
        <v>15</v>
      </c>
      <c r="CN97" s="172"/>
      <c r="CO97" s="83" t="s">
        <v>307</v>
      </c>
      <c r="CP97" s="84" t="s">
        <v>15</v>
      </c>
      <c r="CQ97" s="88"/>
      <c r="CR97" s="83" t="s">
        <v>307</v>
      </c>
      <c r="CS97" s="84" t="s">
        <v>15</v>
      </c>
    </row>
    <row r="98" spans="1:97" ht="12" customHeight="1" x14ac:dyDescent="0.2">
      <c r="A98" s="81" t="s">
        <v>281</v>
      </c>
      <c r="B98" s="87"/>
      <c r="C98" s="83" t="s">
        <v>307</v>
      </c>
      <c r="D98" s="84" t="s">
        <v>15</v>
      </c>
      <c r="E98" s="87"/>
      <c r="F98" s="83" t="s">
        <v>307</v>
      </c>
      <c r="G98" s="84" t="s">
        <v>15</v>
      </c>
      <c r="H98" s="88"/>
      <c r="I98" s="83" t="s">
        <v>307</v>
      </c>
      <c r="J98" s="84" t="s">
        <v>15</v>
      </c>
      <c r="K98" s="88"/>
      <c r="L98" s="83" t="s">
        <v>307</v>
      </c>
      <c r="M98" s="84" t="s">
        <v>15</v>
      </c>
      <c r="N98" s="88"/>
      <c r="O98" s="83" t="s">
        <v>307</v>
      </c>
      <c r="P98" s="84" t="s">
        <v>15</v>
      </c>
      <c r="Q98" s="88"/>
      <c r="R98" s="83" t="s">
        <v>307</v>
      </c>
      <c r="S98" s="84" t="s">
        <v>15</v>
      </c>
      <c r="T98" s="88"/>
      <c r="U98" s="83" t="s">
        <v>307</v>
      </c>
      <c r="V98" s="84" t="s">
        <v>15</v>
      </c>
      <c r="W98" s="88"/>
      <c r="X98" s="83" t="s">
        <v>307</v>
      </c>
      <c r="Y98" s="84" t="s">
        <v>15</v>
      </c>
      <c r="Z98" s="88"/>
      <c r="AA98" s="83" t="s">
        <v>307</v>
      </c>
      <c r="AB98" s="84" t="s">
        <v>15</v>
      </c>
      <c r="AC98" s="88"/>
      <c r="AD98" s="83" t="s">
        <v>307</v>
      </c>
      <c r="AE98" s="84" t="s">
        <v>15</v>
      </c>
      <c r="AF98" s="88"/>
      <c r="AG98" s="83" t="s">
        <v>307</v>
      </c>
      <c r="AH98" s="84" t="s">
        <v>15</v>
      </c>
      <c r="AI98" s="88"/>
      <c r="AJ98" s="83" t="s">
        <v>307</v>
      </c>
      <c r="AK98" s="84" t="s">
        <v>15</v>
      </c>
      <c r="AL98" s="88"/>
      <c r="AM98" s="83" t="s">
        <v>307</v>
      </c>
      <c r="AN98" s="84" t="s">
        <v>15</v>
      </c>
      <c r="AO98" s="87"/>
      <c r="AP98" s="83" t="s">
        <v>307</v>
      </c>
      <c r="AQ98" s="84" t="s">
        <v>15</v>
      </c>
      <c r="AR98" s="88"/>
      <c r="AS98" s="83" t="s">
        <v>307</v>
      </c>
      <c r="AT98" s="84" t="s">
        <v>15</v>
      </c>
      <c r="AU98" s="88"/>
      <c r="AV98" s="83" t="s">
        <v>307</v>
      </c>
      <c r="AW98" s="84" t="s">
        <v>15</v>
      </c>
      <c r="AX98" s="88"/>
      <c r="AY98" s="83" t="s">
        <v>307</v>
      </c>
      <c r="AZ98" s="84" t="s">
        <v>15</v>
      </c>
      <c r="BA98" s="88"/>
      <c r="BB98" s="83" t="s">
        <v>307</v>
      </c>
      <c r="BC98" s="84" t="s">
        <v>15</v>
      </c>
      <c r="BD98" s="87"/>
      <c r="BE98" s="83" t="s">
        <v>307</v>
      </c>
      <c r="BF98" s="84" t="s">
        <v>15</v>
      </c>
      <c r="BG98" s="88"/>
      <c r="BH98" s="83" t="s">
        <v>307</v>
      </c>
      <c r="BI98" s="84" t="s">
        <v>15</v>
      </c>
      <c r="BJ98" s="88"/>
      <c r="BK98" s="83" t="s">
        <v>307</v>
      </c>
      <c r="BL98" s="84" t="s">
        <v>15</v>
      </c>
      <c r="BM98" s="88"/>
      <c r="BN98" s="83" t="s">
        <v>307</v>
      </c>
      <c r="BO98" s="84" t="s">
        <v>15</v>
      </c>
      <c r="BP98" s="88"/>
      <c r="BQ98" s="83" t="s">
        <v>307</v>
      </c>
      <c r="BR98" s="84" t="s">
        <v>15</v>
      </c>
      <c r="BS98" s="88"/>
      <c r="BT98" s="83" t="s">
        <v>307</v>
      </c>
      <c r="BU98" s="84" t="s">
        <v>15</v>
      </c>
      <c r="BV98" s="88"/>
      <c r="BW98" s="83" t="s">
        <v>307</v>
      </c>
      <c r="BX98" s="84" t="s">
        <v>15</v>
      </c>
      <c r="BY98" s="88"/>
      <c r="BZ98" s="83" t="s">
        <v>307</v>
      </c>
      <c r="CA98" s="84" t="s">
        <v>15</v>
      </c>
      <c r="CB98" s="88"/>
      <c r="CC98" s="83" t="s">
        <v>307</v>
      </c>
      <c r="CD98" s="84" t="s">
        <v>15</v>
      </c>
      <c r="CE98" s="172"/>
      <c r="CF98" s="83" t="s">
        <v>307</v>
      </c>
      <c r="CG98" s="84" t="s">
        <v>15</v>
      </c>
      <c r="CH98" s="172"/>
      <c r="CI98" s="83" t="s">
        <v>307</v>
      </c>
      <c r="CJ98" s="84" t="s">
        <v>15</v>
      </c>
      <c r="CK98" s="172"/>
      <c r="CL98" s="83" t="s">
        <v>307</v>
      </c>
      <c r="CM98" s="84" t="s">
        <v>15</v>
      </c>
      <c r="CN98" s="172"/>
      <c r="CO98" s="83" t="s">
        <v>307</v>
      </c>
      <c r="CP98" s="84" t="s">
        <v>15</v>
      </c>
      <c r="CQ98" s="88"/>
      <c r="CR98" s="83" t="s">
        <v>307</v>
      </c>
      <c r="CS98" s="84" t="s">
        <v>15</v>
      </c>
    </row>
    <row r="99" spans="1:97" ht="12" customHeight="1" x14ac:dyDescent="0.2">
      <c r="A99" s="81" t="s">
        <v>282</v>
      </c>
      <c r="B99" s="87"/>
      <c r="C99" s="83" t="s">
        <v>307</v>
      </c>
      <c r="D99" s="84" t="s">
        <v>15</v>
      </c>
      <c r="E99" s="87"/>
      <c r="F99" s="83" t="s">
        <v>307</v>
      </c>
      <c r="G99" s="84" t="s">
        <v>15</v>
      </c>
      <c r="H99" s="88"/>
      <c r="I99" s="83" t="s">
        <v>307</v>
      </c>
      <c r="J99" s="84" t="s">
        <v>15</v>
      </c>
      <c r="K99" s="88"/>
      <c r="L99" s="83" t="s">
        <v>307</v>
      </c>
      <c r="M99" s="84" t="s">
        <v>15</v>
      </c>
      <c r="N99" s="88"/>
      <c r="O99" s="83" t="s">
        <v>307</v>
      </c>
      <c r="P99" s="84" t="s">
        <v>15</v>
      </c>
      <c r="Q99" s="88"/>
      <c r="R99" s="83" t="s">
        <v>307</v>
      </c>
      <c r="S99" s="84" t="s">
        <v>15</v>
      </c>
      <c r="T99" s="88"/>
      <c r="U99" s="83" t="s">
        <v>307</v>
      </c>
      <c r="V99" s="84" t="s">
        <v>15</v>
      </c>
      <c r="W99" s="88"/>
      <c r="X99" s="83" t="s">
        <v>307</v>
      </c>
      <c r="Y99" s="84" t="s">
        <v>15</v>
      </c>
      <c r="Z99" s="88"/>
      <c r="AA99" s="83" t="s">
        <v>307</v>
      </c>
      <c r="AB99" s="84" t="s">
        <v>15</v>
      </c>
      <c r="AC99" s="88"/>
      <c r="AD99" s="83" t="s">
        <v>307</v>
      </c>
      <c r="AE99" s="84" t="s">
        <v>15</v>
      </c>
      <c r="AF99" s="88"/>
      <c r="AG99" s="83" t="s">
        <v>307</v>
      </c>
      <c r="AH99" s="84" t="s">
        <v>15</v>
      </c>
      <c r="AI99" s="88"/>
      <c r="AJ99" s="83" t="s">
        <v>307</v>
      </c>
      <c r="AK99" s="84" t="s">
        <v>15</v>
      </c>
      <c r="AL99" s="88"/>
      <c r="AM99" s="83" t="s">
        <v>307</v>
      </c>
      <c r="AN99" s="84" t="s">
        <v>15</v>
      </c>
      <c r="AO99" s="87"/>
      <c r="AP99" s="83" t="s">
        <v>307</v>
      </c>
      <c r="AQ99" s="84" t="s">
        <v>15</v>
      </c>
      <c r="AR99" s="88"/>
      <c r="AS99" s="83" t="s">
        <v>307</v>
      </c>
      <c r="AT99" s="84" t="s">
        <v>15</v>
      </c>
      <c r="AU99" s="88"/>
      <c r="AV99" s="83" t="s">
        <v>307</v>
      </c>
      <c r="AW99" s="84" t="s">
        <v>15</v>
      </c>
      <c r="AX99" s="88"/>
      <c r="AY99" s="83" t="s">
        <v>307</v>
      </c>
      <c r="AZ99" s="84" t="s">
        <v>15</v>
      </c>
      <c r="BA99" s="88"/>
      <c r="BB99" s="83" t="s">
        <v>307</v>
      </c>
      <c r="BC99" s="84" t="s">
        <v>15</v>
      </c>
      <c r="BD99" s="87"/>
      <c r="BE99" s="83" t="s">
        <v>307</v>
      </c>
      <c r="BF99" s="84" t="s">
        <v>15</v>
      </c>
      <c r="BG99" s="88"/>
      <c r="BH99" s="83" t="s">
        <v>307</v>
      </c>
      <c r="BI99" s="84" t="s">
        <v>15</v>
      </c>
      <c r="BJ99" s="88"/>
      <c r="BK99" s="83" t="s">
        <v>307</v>
      </c>
      <c r="BL99" s="84" t="s">
        <v>15</v>
      </c>
      <c r="BM99" s="88"/>
      <c r="BN99" s="83" t="s">
        <v>307</v>
      </c>
      <c r="BO99" s="84" t="s">
        <v>15</v>
      </c>
      <c r="BP99" s="88"/>
      <c r="BQ99" s="83" t="s">
        <v>307</v>
      </c>
      <c r="BR99" s="84" t="s">
        <v>15</v>
      </c>
      <c r="BS99" s="88"/>
      <c r="BT99" s="83" t="s">
        <v>307</v>
      </c>
      <c r="BU99" s="84" t="s">
        <v>15</v>
      </c>
      <c r="BV99" s="88"/>
      <c r="BW99" s="83" t="s">
        <v>307</v>
      </c>
      <c r="BX99" s="84" t="s">
        <v>15</v>
      </c>
      <c r="BY99" s="88"/>
      <c r="BZ99" s="83" t="s">
        <v>307</v>
      </c>
      <c r="CA99" s="84" t="s">
        <v>15</v>
      </c>
      <c r="CB99" s="88"/>
      <c r="CC99" s="83" t="s">
        <v>307</v>
      </c>
      <c r="CD99" s="84" t="s">
        <v>15</v>
      </c>
      <c r="CE99" s="172"/>
      <c r="CF99" s="83" t="s">
        <v>307</v>
      </c>
      <c r="CG99" s="84" t="s">
        <v>15</v>
      </c>
      <c r="CH99" s="172"/>
      <c r="CI99" s="83" t="s">
        <v>307</v>
      </c>
      <c r="CJ99" s="84" t="s">
        <v>15</v>
      </c>
      <c r="CK99" s="172"/>
      <c r="CL99" s="83" t="s">
        <v>307</v>
      </c>
      <c r="CM99" s="84" t="s">
        <v>15</v>
      </c>
      <c r="CN99" s="172"/>
      <c r="CO99" s="83" t="s">
        <v>307</v>
      </c>
      <c r="CP99" s="84" t="s">
        <v>15</v>
      </c>
      <c r="CQ99" s="88"/>
      <c r="CR99" s="83" t="s">
        <v>307</v>
      </c>
      <c r="CS99" s="84" t="s">
        <v>15</v>
      </c>
    </row>
    <row r="100" spans="1:97" ht="12" customHeight="1" x14ac:dyDescent="0.2">
      <c r="A100" s="81" t="s">
        <v>283</v>
      </c>
      <c r="B100" s="87"/>
      <c r="C100" s="83" t="s">
        <v>307</v>
      </c>
      <c r="D100" s="84" t="s">
        <v>15</v>
      </c>
      <c r="E100" s="87"/>
      <c r="F100" s="83" t="s">
        <v>307</v>
      </c>
      <c r="G100" s="84" t="s">
        <v>15</v>
      </c>
      <c r="H100" s="88"/>
      <c r="I100" s="83" t="s">
        <v>307</v>
      </c>
      <c r="J100" s="84" t="s">
        <v>15</v>
      </c>
      <c r="K100" s="88"/>
      <c r="L100" s="83" t="s">
        <v>307</v>
      </c>
      <c r="M100" s="84" t="s">
        <v>15</v>
      </c>
      <c r="N100" s="88"/>
      <c r="O100" s="83" t="s">
        <v>307</v>
      </c>
      <c r="P100" s="84" t="s">
        <v>15</v>
      </c>
      <c r="Q100" s="88"/>
      <c r="R100" s="83" t="s">
        <v>307</v>
      </c>
      <c r="S100" s="84" t="s">
        <v>15</v>
      </c>
      <c r="T100" s="88"/>
      <c r="U100" s="83" t="s">
        <v>307</v>
      </c>
      <c r="V100" s="84" t="s">
        <v>15</v>
      </c>
      <c r="W100" s="88"/>
      <c r="X100" s="83" t="s">
        <v>307</v>
      </c>
      <c r="Y100" s="84" t="s">
        <v>15</v>
      </c>
      <c r="Z100" s="88"/>
      <c r="AA100" s="83" t="s">
        <v>307</v>
      </c>
      <c r="AB100" s="84" t="s">
        <v>15</v>
      </c>
      <c r="AC100" s="88"/>
      <c r="AD100" s="83" t="s">
        <v>307</v>
      </c>
      <c r="AE100" s="84" t="s">
        <v>15</v>
      </c>
      <c r="AF100" s="88"/>
      <c r="AG100" s="83" t="s">
        <v>307</v>
      </c>
      <c r="AH100" s="84" t="s">
        <v>15</v>
      </c>
      <c r="AI100" s="88"/>
      <c r="AJ100" s="83" t="s">
        <v>307</v>
      </c>
      <c r="AK100" s="84" t="s">
        <v>15</v>
      </c>
      <c r="AL100" s="88"/>
      <c r="AM100" s="83" t="s">
        <v>307</v>
      </c>
      <c r="AN100" s="84" t="s">
        <v>15</v>
      </c>
      <c r="AO100" s="87"/>
      <c r="AP100" s="83" t="s">
        <v>307</v>
      </c>
      <c r="AQ100" s="84" t="s">
        <v>15</v>
      </c>
      <c r="AR100" s="88"/>
      <c r="AS100" s="83" t="s">
        <v>307</v>
      </c>
      <c r="AT100" s="84" t="s">
        <v>15</v>
      </c>
      <c r="AU100" s="88"/>
      <c r="AV100" s="83" t="s">
        <v>307</v>
      </c>
      <c r="AW100" s="84" t="s">
        <v>15</v>
      </c>
      <c r="AX100" s="88"/>
      <c r="AY100" s="83" t="s">
        <v>307</v>
      </c>
      <c r="AZ100" s="84" t="s">
        <v>15</v>
      </c>
      <c r="BA100" s="88"/>
      <c r="BB100" s="83" t="s">
        <v>307</v>
      </c>
      <c r="BC100" s="84" t="s">
        <v>15</v>
      </c>
      <c r="BD100" s="87"/>
      <c r="BE100" s="83" t="s">
        <v>307</v>
      </c>
      <c r="BF100" s="84" t="s">
        <v>15</v>
      </c>
      <c r="BG100" s="88"/>
      <c r="BH100" s="83" t="s">
        <v>307</v>
      </c>
      <c r="BI100" s="84" t="s">
        <v>15</v>
      </c>
      <c r="BJ100" s="88"/>
      <c r="BK100" s="83" t="s">
        <v>307</v>
      </c>
      <c r="BL100" s="84" t="s">
        <v>15</v>
      </c>
      <c r="BM100" s="88"/>
      <c r="BN100" s="83" t="s">
        <v>307</v>
      </c>
      <c r="BO100" s="84" t="s">
        <v>15</v>
      </c>
      <c r="BP100" s="88"/>
      <c r="BQ100" s="83" t="s">
        <v>307</v>
      </c>
      <c r="BR100" s="84" t="s">
        <v>15</v>
      </c>
      <c r="BS100" s="88"/>
      <c r="BT100" s="83" t="s">
        <v>307</v>
      </c>
      <c r="BU100" s="84" t="s">
        <v>15</v>
      </c>
      <c r="BV100" s="88"/>
      <c r="BW100" s="83" t="s">
        <v>307</v>
      </c>
      <c r="BX100" s="84" t="s">
        <v>15</v>
      </c>
      <c r="BY100" s="88"/>
      <c r="BZ100" s="83" t="s">
        <v>307</v>
      </c>
      <c r="CA100" s="84" t="s">
        <v>15</v>
      </c>
      <c r="CB100" s="88"/>
      <c r="CC100" s="83" t="s">
        <v>307</v>
      </c>
      <c r="CD100" s="84" t="s">
        <v>15</v>
      </c>
      <c r="CE100" s="172"/>
      <c r="CF100" s="83" t="s">
        <v>307</v>
      </c>
      <c r="CG100" s="84" t="s">
        <v>15</v>
      </c>
      <c r="CH100" s="172"/>
      <c r="CI100" s="83" t="s">
        <v>307</v>
      </c>
      <c r="CJ100" s="84" t="s">
        <v>15</v>
      </c>
      <c r="CK100" s="172"/>
      <c r="CL100" s="83" t="s">
        <v>307</v>
      </c>
      <c r="CM100" s="84" t="s">
        <v>15</v>
      </c>
      <c r="CN100" s="172"/>
      <c r="CO100" s="83" t="s">
        <v>307</v>
      </c>
      <c r="CP100" s="84" t="s">
        <v>15</v>
      </c>
      <c r="CQ100" s="88"/>
      <c r="CR100" s="83" t="s">
        <v>307</v>
      </c>
      <c r="CS100" s="84" t="s">
        <v>15</v>
      </c>
    </row>
    <row r="101" spans="1:97" ht="12" customHeight="1" x14ac:dyDescent="0.2">
      <c r="A101" s="81" t="s">
        <v>284</v>
      </c>
      <c r="B101" s="87"/>
      <c r="C101" s="83" t="s">
        <v>307</v>
      </c>
      <c r="D101" s="84" t="s">
        <v>15</v>
      </c>
      <c r="E101" s="87"/>
      <c r="F101" s="83" t="s">
        <v>307</v>
      </c>
      <c r="G101" s="84" t="s">
        <v>15</v>
      </c>
      <c r="H101" s="88"/>
      <c r="I101" s="83" t="s">
        <v>307</v>
      </c>
      <c r="J101" s="84" t="s">
        <v>15</v>
      </c>
      <c r="K101" s="88"/>
      <c r="L101" s="83" t="s">
        <v>307</v>
      </c>
      <c r="M101" s="84" t="s">
        <v>15</v>
      </c>
      <c r="N101" s="88"/>
      <c r="O101" s="83" t="s">
        <v>307</v>
      </c>
      <c r="P101" s="84" t="s">
        <v>15</v>
      </c>
      <c r="Q101" s="88"/>
      <c r="R101" s="83" t="s">
        <v>307</v>
      </c>
      <c r="S101" s="84" t="s">
        <v>15</v>
      </c>
      <c r="T101" s="88"/>
      <c r="U101" s="83" t="s">
        <v>307</v>
      </c>
      <c r="V101" s="84" t="s">
        <v>15</v>
      </c>
      <c r="W101" s="88"/>
      <c r="X101" s="83" t="s">
        <v>307</v>
      </c>
      <c r="Y101" s="84" t="s">
        <v>15</v>
      </c>
      <c r="Z101" s="88"/>
      <c r="AA101" s="83" t="s">
        <v>307</v>
      </c>
      <c r="AB101" s="84" t="s">
        <v>15</v>
      </c>
      <c r="AC101" s="88"/>
      <c r="AD101" s="83" t="s">
        <v>307</v>
      </c>
      <c r="AE101" s="84" t="s">
        <v>15</v>
      </c>
      <c r="AF101" s="88"/>
      <c r="AG101" s="83" t="s">
        <v>307</v>
      </c>
      <c r="AH101" s="84" t="s">
        <v>15</v>
      </c>
      <c r="AI101" s="88"/>
      <c r="AJ101" s="83" t="s">
        <v>307</v>
      </c>
      <c r="AK101" s="84" t="s">
        <v>15</v>
      </c>
      <c r="AL101" s="88"/>
      <c r="AM101" s="83" t="s">
        <v>307</v>
      </c>
      <c r="AN101" s="84" t="s">
        <v>15</v>
      </c>
      <c r="AO101" s="87"/>
      <c r="AP101" s="83" t="s">
        <v>307</v>
      </c>
      <c r="AQ101" s="84" t="s">
        <v>15</v>
      </c>
      <c r="AR101" s="88"/>
      <c r="AS101" s="83" t="s">
        <v>307</v>
      </c>
      <c r="AT101" s="84" t="s">
        <v>15</v>
      </c>
      <c r="AU101" s="88"/>
      <c r="AV101" s="83" t="s">
        <v>307</v>
      </c>
      <c r="AW101" s="84" t="s">
        <v>15</v>
      </c>
      <c r="AX101" s="88"/>
      <c r="AY101" s="83" t="s">
        <v>307</v>
      </c>
      <c r="AZ101" s="84" t="s">
        <v>15</v>
      </c>
      <c r="BA101" s="88"/>
      <c r="BB101" s="83" t="s">
        <v>307</v>
      </c>
      <c r="BC101" s="84" t="s">
        <v>15</v>
      </c>
      <c r="BD101" s="87"/>
      <c r="BE101" s="83" t="s">
        <v>307</v>
      </c>
      <c r="BF101" s="84" t="s">
        <v>15</v>
      </c>
      <c r="BG101" s="88"/>
      <c r="BH101" s="83" t="s">
        <v>307</v>
      </c>
      <c r="BI101" s="84" t="s">
        <v>15</v>
      </c>
      <c r="BJ101" s="88"/>
      <c r="BK101" s="83" t="s">
        <v>307</v>
      </c>
      <c r="BL101" s="84" t="s">
        <v>15</v>
      </c>
      <c r="BM101" s="88"/>
      <c r="BN101" s="83" t="s">
        <v>307</v>
      </c>
      <c r="BO101" s="84" t="s">
        <v>15</v>
      </c>
      <c r="BP101" s="88"/>
      <c r="BQ101" s="83" t="s">
        <v>307</v>
      </c>
      <c r="BR101" s="84" t="s">
        <v>15</v>
      </c>
      <c r="BS101" s="88"/>
      <c r="BT101" s="83" t="s">
        <v>307</v>
      </c>
      <c r="BU101" s="84" t="s">
        <v>15</v>
      </c>
      <c r="BV101" s="88"/>
      <c r="BW101" s="83" t="s">
        <v>307</v>
      </c>
      <c r="BX101" s="84" t="s">
        <v>15</v>
      </c>
      <c r="BY101" s="88"/>
      <c r="BZ101" s="83" t="s">
        <v>307</v>
      </c>
      <c r="CA101" s="84" t="s">
        <v>15</v>
      </c>
      <c r="CB101" s="88"/>
      <c r="CC101" s="83" t="s">
        <v>307</v>
      </c>
      <c r="CD101" s="84" t="s">
        <v>15</v>
      </c>
      <c r="CE101" s="172"/>
      <c r="CF101" s="83" t="s">
        <v>307</v>
      </c>
      <c r="CG101" s="84" t="s">
        <v>15</v>
      </c>
      <c r="CH101" s="172"/>
      <c r="CI101" s="83" t="s">
        <v>307</v>
      </c>
      <c r="CJ101" s="84" t="s">
        <v>15</v>
      </c>
      <c r="CK101" s="172"/>
      <c r="CL101" s="83" t="s">
        <v>307</v>
      </c>
      <c r="CM101" s="84" t="s">
        <v>15</v>
      </c>
      <c r="CN101" s="172"/>
      <c r="CO101" s="83" t="s">
        <v>307</v>
      </c>
      <c r="CP101" s="84" t="s">
        <v>15</v>
      </c>
      <c r="CQ101" s="88"/>
      <c r="CR101" s="83" t="s">
        <v>307</v>
      </c>
      <c r="CS101" s="84" t="s">
        <v>15</v>
      </c>
    </row>
    <row r="102" spans="1:97" ht="12" customHeight="1" x14ac:dyDescent="0.2">
      <c r="A102" s="81" t="s">
        <v>285</v>
      </c>
      <c r="B102" s="87"/>
      <c r="C102" s="83" t="s">
        <v>307</v>
      </c>
      <c r="D102" s="84" t="s">
        <v>15</v>
      </c>
      <c r="E102" s="87"/>
      <c r="F102" s="83" t="s">
        <v>307</v>
      </c>
      <c r="G102" s="84" t="s">
        <v>15</v>
      </c>
      <c r="H102" s="88"/>
      <c r="I102" s="83" t="s">
        <v>307</v>
      </c>
      <c r="J102" s="84" t="s">
        <v>15</v>
      </c>
      <c r="K102" s="88"/>
      <c r="L102" s="83" t="s">
        <v>307</v>
      </c>
      <c r="M102" s="84" t="s">
        <v>15</v>
      </c>
      <c r="N102" s="88"/>
      <c r="O102" s="83" t="s">
        <v>307</v>
      </c>
      <c r="P102" s="84" t="s">
        <v>15</v>
      </c>
      <c r="Q102" s="88"/>
      <c r="R102" s="83" t="s">
        <v>307</v>
      </c>
      <c r="S102" s="84" t="s">
        <v>15</v>
      </c>
      <c r="T102" s="88"/>
      <c r="U102" s="83" t="s">
        <v>307</v>
      </c>
      <c r="V102" s="84" t="s">
        <v>15</v>
      </c>
      <c r="W102" s="88"/>
      <c r="X102" s="83" t="s">
        <v>307</v>
      </c>
      <c r="Y102" s="84" t="s">
        <v>15</v>
      </c>
      <c r="Z102" s="88"/>
      <c r="AA102" s="83" t="s">
        <v>307</v>
      </c>
      <c r="AB102" s="84" t="s">
        <v>15</v>
      </c>
      <c r="AC102" s="88"/>
      <c r="AD102" s="83" t="s">
        <v>307</v>
      </c>
      <c r="AE102" s="84" t="s">
        <v>15</v>
      </c>
      <c r="AF102" s="88"/>
      <c r="AG102" s="83" t="s">
        <v>307</v>
      </c>
      <c r="AH102" s="84" t="s">
        <v>15</v>
      </c>
      <c r="AI102" s="88"/>
      <c r="AJ102" s="83" t="s">
        <v>307</v>
      </c>
      <c r="AK102" s="84" t="s">
        <v>15</v>
      </c>
      <c r="AL102" s="88"/>
      <c r="AM102" s="83" t="s">
        <v>307</v>
      </c>
      <c r="AN102" s="84" t="s">
        <v>15</v>
      </c>
      <c r="AO102" s="87"/>
      <c r="AP102" s="83" t="s">
        <v>307</v>
      </c>
      <c r="AQ102" s="84" t="s">
        <v>15</v>
      </c>
      <c r="AR102" s="88"/>
      <c r="AS102" s="83" t="s">
        <v>307</v>
      </c>
      <c r="AT102" s="84" t="s">
        <v>15</v>
      </c>
      <c r="AU102" s="88"/>
      <c r="AV102" s="83" t="s">
        <v>307</v>
      </c>
      <c r="AW102" s="84" t="s">
        <v>15</v>
      </c>
      <c r="AX102" s="88"/>
      <c r="AY102" s="83" t="s">
        <v>307</v>
      </c>
      <c r="AZ102" s="84" t="s">
        <v>15</v>
      </c>
      <c r="BA102" s="88"/>
      <c r="BB102" s="83" t="s">
        <v>307</v>
      </c>
      <c r="BC102" s="84" t="s">
        <v>15</v>
      </c>
      <c r="BD102" s="87"/>
      <c r="BE102" s="83" t="s">
        <v>307</v>
      </c>
      <c r="BF102" s="84" t="s">
        <v>15</v>
      </c>
      <c r="BG102" s="88"/>
      <c r="BH102" s="83" t="s">
        <v>307</v>
      </c>
      <c r="BI102" s="84" t="s">
        <v>15</v>
      </c>
      <c r="BJ102" s="88"/>
      <c r="BK102" s="83" t="s">
        <v>307</v>
      </c>
      <c r="BL102" s="84" t="s">
        <v>15</v>
      </c>
      <c r="BM102" s="88"/>
      <c r="BN102" s="83" t="s">
        <v>307</v>
      </c>
      <c r="BO102" s="84" t="s">
        <v>15</v>
      </c>
      <c r="BP102" s="88"/>
      <c r="BQ102" s="83" t="s">
        <v>307</v>
      </c>
      <c r="BR102" s="84" t="s">
        <v>15</v>
      </c>
      <c r="BS102" s="88"/>
      <c r="BT102" s="83" t="s">
        <v>307</v>
      </c>
      <c r="BU102" s="84" t="s">
        <v>15</v>
      </c>
      <c r="BV102" s="88"/>
      <c r="BW102" s="83" t="s">
        <v>307</v>
      </c>
      <c r="BX102" s="84" t="s">
        <v>15</v>
      </c>
      <c r="BY102" s="88"/>
      <c r="BZ102" s="83" t="s">
        <v>307</v>
      </c>
      <c r="CA102" s="84" t="s">
        <v>15</v>
      </c>
      <c r="CB102" s="88"/>
      <c r="CC102" s="83" t="s">
        <v>307</v>
      </c>
      <c r="CD102" s="84" t="s">
        <v>15</v>
      </c>
      <c r="CE102" s="172"/>
      <c r="CF102" s="83" t="s">
        <v>307</v>
      </c>
      <c r="CG102" s="84" t="s">
        <v>15</v>
      </c>
      <c r="CH102" s="172"/>
      <c r="CI102" s="83" t="s">
        <v>307</v>
      </c>
      <c r="CJ102" s="84" t="s">
        <v>15</v>
      </c>
      <c r="CK102" s="172"/>
      <c r="CL102" s="83" t="s">
        <v>307</v>
      </c>
      <c r="CM102" s="84" t="s">
        <v>15</v>
      </c>
      <c r="CN102" s="172"/>
      <c r="CO102" s="83" t="s">
        <v>307</v>
      </c>
      <c r="CP102" s="84" t="s">
        <v>15</v>
      </c>
      <c r="CQ102" s="88"/>
      <c r="CR102" s="83" t="s">
        <v>307</v>
      </c>
      <c r="CS102" s="84" t="s">
        <v>15</v>
      </c>
    </row>
    <row r="103" spans="1:97" ht="12" customHeight="1" x14ac:dyDescent="0.2">
      <c r="A103" s="81" t="s">
        <v>286</v>
      </c>
      <c r="B103" s="87"/>
      <c r="C103" s="83" t="s">
        <v>307</v>
      </c>
      <c r="D103" s="84" t="s">
        <v>15</v>
      </c>
      <c r="E103" s="87"/>
      <c r="F103" s="83" t="s">
        <v>307</v>
      </c>
      <c r="G103" s="84" t="s">
        <v>15</v>
      </c>
      <c r="H103" s="88"/>
      <c r="I103" s="83" t="s">
        <v>307</v>
      </c>
      <c r="J103" s="84" t="s">
        <v>15</v>
      </c>
      <c r="K103" s="88"/>
      <c r="L103" s="83" t="s">
        <v>307</v>
      </c>
      <c r="M103" s="84" t="s">
        <v>15</v>
      </c>
      <c r="N103" s="88"/>
      <c r="O103" s="83" t="s">
        <v>307</v>
      </c>
      <c r="P103" s="84" t="s">
        <v>15</v>
      </c>
      <c r="Q103" s="88"/>
      <c r="R103" s="83" t="s">
        <v>307</v>
      </c>
      <c r="S103" s="84" t="s">
        <v>15</v>
      </c>
      <c r="T103" s="88"/>
      <c r="U103" s="83" t="s">
        <v>307</v>
      </c>
      <c r="V103" s="84" t="s">
        <v>15</v>
      </c>
      <c r="W103" s="88"/>
      <c r="X103" s="83" t="s">
        <v>307</v>
      </c>
      <c r="Y103" s="84" t="s">
        <v>15</v>
      </c>
      <c r="Z103" s="88"/>
      <c r="AA103" s="83" t="s">
        <v>307</v>
      </c>
      <c r="AB103" s="84" t="s">
        <v>15</v>
      </c>
      <c r="AC103" s="88"/>
      <c r="AD103" s="83" t="s">
        <v>307</v>
      </c>
      <c r="AE103" s="84" t="s">
        <v>15</v>
      </c>
      <c r="AF103" s="88"/>
      <c r="AG103" s="83" t="s">
        <v>307</v>
      </c>
      <c r="AH103" s="84" t="s">
        <v>15</v>
      </c>
      <c r="AI103" s="88"/>
      <c r="AJ103" s="83" t="s">
        <v>307</v>
      </c>
      <c r="AK103" s="84" t="s">
        <v>15</v>
      </c>
      <c r="AL103" s="88"/>
      <c r="AM103" s="83" t="s">
        <v>307</v>
      </c>
      <c r="AN103" s="84" t="s">
        <v>15</v>
      </c>
      <c r="AO103" s="87"/>
      <c r="AP103" s="83" t="s">
        <v>307</v>
      </c>
      <c r="AQ103" s="84" t="s">
        <v>15</v>
      </c>
      <c r="AR103" s="88"/>
      <c r="AS103" s="83" t="s">
        <v>307</v>
      </c>
      <c r="AT103" s="84" t="s">
        <v>15</v>
      </c>
      <c r="AU103" s="88"/>
      <c r="AV103" s="83" t="s">
        <v>307</v>
      </c>
      <c r="AW103" s="84" t="s">
        <v>15</v>
      </c>
      <c r="AX103" s="88"/>
      <c r="AY103" s="83" t="s">
        <v>307</v>
      </c>
      <c r="AZ103" s="84" t="s">
        <v>15</v>
      </c>
      <c r="BA103" s="88"/>
      <c r="BB103" s="83" t="s">
        <v>307</v>
      </c>
      <c r="BC103" s="84" t="s">
        <v>15</v>
      </c>
      <c r="BD103" s="87"/>
      <c r="BE103" s="83" t="s">
        <v>307</v>
      </c>
      <c r="BF103" s="84" t="s">
        <v>15</v>
      </c>
      <c r="BG103" s="88"/>
      <c r="BH103" s="83" t="s">
        <v>307</v>
      </c>
      <c r="BI103" s="84" t="s">
        <v>15</v>
      </c>
      <c r="BJ103" s="88"/>
      <c r="BK103" s="83" t="s">
        <v>307</v>
      </c>
      <c r="BL103" s="84" t="s">
        <v>15</v>
      </c>
      <c r="BM103" s="88"/>
      <c r="BN103" s="83" t="s">
        <v>307</v>
      </c>
      <c r="BO103" s="84" t="s">
        <v>15</v>
      </c>
      <c r="BP103" s="88"/>
      <c r="BQ103" s="83" t="s">
        <v>307</v>
      </c>
      <c r="BR103" s="84" t="s">
        <v>15</v>
      </c>
      <c r="BS103" s="88"/>
      <c r="BT103" s="83" t="s">
        <v>307</v>
      </c>
      <c r="BU103" s="84" t="s">
        <v>15</v>
      </c>
      <c r="BV103" s="88"/>
      <c r="BW103" s="83" t="s">
        <v>307</v>
      </c>
      <c r="BX103" s="84" t="s">
        <v>15</v>
      </c>
      <c r="BY103" s="88"/>
      <c r="BZ103" s="83" t="s">
        <v>307</v>
      </c>
      <c r="CA103" s="84" t="s">
        <v>15</v>
      </c>
      <c r="CB103" s="88"/>
      <c r="CC103" s="83" t="s">
        <v>307</v>
      </c>
      <c r="CD103" s="84" t="s">
        <v>15</v>
      </c>
      <c r="CE103" s="172"/>
      <c r="CF103" s="83" t="s">
        <v>307</v>
      </c>
      <c r="CG103" s="84" t="s">
        <v>15</v>
      </c>
      <c r="CH103" s="172"/>
      <c r="CI103" s="83" t="s">
        <v>307</v>
      </c>
      <c r="CJ103" s="84" t="s">
        <v>15</v>
      </c>
      <c r="CK103" s="172"/>
      <c r="CL103" s="83" t="s">
        <v>307</v>
      </c>
      <c r="CM103" s="84" t="s">
        <v>15</v>
      </c>
      <c r="CN103" s="172"/>
      <c r="CO103" s="83" t="s">
        <v>307</v>
      </c>
      <c r="CP103" s="84" t="s">
        <v>15</v>
      </c>
      <c r="CQ103" s="88"/>
      <c r="CR103" s="83" t="s">
        <v>307</v>
      </c>
      <c r="CS103" s="84" t="s">
        <v>15</v>
      </c>
    </row>
    <row r="104" spans="1:97" ht="12" customHeight="1" x14ac:dyDescent="0.2">
      <c r="A104" s="81" t="s">
        <v>287</v>
      </c>
      <c r="B104" s="87"/>
      <c r="C104" s="83" t="s">
        <v>307</v>
      </c>
      <c r="D104" s="84" t="s">
        <v>15</v>
      </c>
      <c r="E104" s="87"/>
      <c r="F104" s="83" t="s">
        <v>307</v>
      </c>
      <c r="G104" s="84" t="s">
        <v>15</v>
      </c>
      <c r="H104" s="88"/>
      <c r="I104" s="83" t="s">
        <v>307</v>
      </c>
      <c r="J104" s="84" t="s">
        <v>15</v>
      </c>
      <c r="K104" s="88"/>
      <c r="L104" s="83" t="s">
        <v>307</v>
      </c>
      <c r="M104" s="84" t="s">
        <v>15</v>
      </c>
      <c r="N104" s="88"/>
      <c r="O104" s="83" t="s">
        <v>307</v>
      </c>
      <c r="P104" s="84" t="s">
        <v>15</v>
      </c>
      <c r="Q104" s="88"/>
      <c r="R104" s="83" t="s">
        <v>307</v>
      </c>
      <c r="S104" s="84" t="s">
        <v>15</v>
      </c>
      <c r="T104" s="88"/>
      <c r="U104" s="83" t="s">
        <v>307</v>
      </c>
      <c r="V104" s="84" t="s">
        <v>15</v>
      </c>
      <c r="W104" s="88"/>
      <c r="X104" s="83" t="s">
        <v>307</v>
      </c>
      <c r="Y104" s="84" t="s">
        <v>15</v>
      </c>
      <c r="Z104" s="88"/>
      <c r="AA104" s="83" t="s">
        <v>307</v>
      </c>
      <c r="AB104" s="84" t="s">
        <v>15</v>
      </c>
      <c r="AC104" s="88"/>
      <c r="AD104" s="83" t="s">
        <v>307</v>
      </c>
      <c r="AE104" s="84" t="s">
        <v>15</v>
      </c>
      <c r="AF104" s="88"/>
      <c r="AG104" s="83" t="s">
        <v>307</v>
      </c>
      <c r="AH104" s="84" t="s">
        <v>15</v>
      </c>
      <c r="AI104" s="88"/>
      <c r="AJ104" s="83" t="s">
        <v>307</v>
      </c>
      <c r="AK104" s="84" t="s">
        <v>15</v>
      </c>
      <c r="AL104" s="88"/>
      <c r="AM104" s="83" t="s">
        <v>307</v>
      </c>
      <c r="AN104" s="84" t="s">
        <v>15</v>
      </c>
      <c r="AO104" s="87"/>
      <c r="AP104" s="83" t="s">
        <v>307</v>
      </c>
      <c r="AQ104" s="84" t="s">
        <v>15</v>
      </c>
      <c r="AR104" s="88"/>
      <c r="AS104" s="83" t="s">
        <v>307</v>
      </c>
      <c r="AT104" s="84" t="s">
        <v>15</v>
      </c>
      <c r="AU104" s="88"/>
      <c r="AV104" s="83" t="s">
        <v>307</v>
      </c>
      <c r="AW104" s="84" t="s">
        <v>15</v>
      </c>
      <c r="AX104" s="88"/>
      <c r="AY104" s="83" t="s">
        <v>307</v>
      </c>
      <c r="AZ104" s="84" t="s">
        <v>15</v>
      </c>
      <c r="BA104" s="88"/>
      <c r="BB104" s="83" t="s">
        <v>307</v>
      </c>
      <c r="BC104" s="84" t="s">
        <v>15</v>
      </c>
      <c r="BD104" s="87"/>
      <c r="BE104" s="83" t="s">
        <v>307</v>
      </c>
      <c r="BF104" s="84" t="s">
        <v>15</v>
      </c>
      <c r="BG104" s="88"/>
      <c r="BH104" s="83" t="s">
        <v>307</v>
      </c>
      <c r="BI104" s="84" t="s">
        <v>15</v>
      </c>
      <c r="BJ104" s="88"/>
      <c r="BK104" s="83" t="s">
        <v>307</v>
      </c>
      <c r="BL104" s="84" t="s">
        <v>15</v>
      </c>
      <c r="BM104" s="88"/>
      <c r="BN104" s="83" t="s">
        <v>307</v>
      </c>
      <c r="BO104" s="84" t="s">
        <v>15</v>
      </c>
      <c r="BP104" s="88"/>
      <c r="BQ104" s="83" t="s">
        <v>307</v>
      </c>
      <c r="BR104" s="84" t="s">
        <v>15</v>
      </c>
      <c r="BS104" s="88"/>
      <c r="BT104" s="83" t="s">
        <v>307</v>
      </c>
      <c r="BU104" s="84" t="s">
        <v>15</v>
      </c>
      <c r="BV104" s="88"/>
      <c r="BW104" s="83" t="s">
        <v>307</v>
      </c>
      <c r="BX104" s="84" t="s">
        <v>15</v>
      </c>
      <c r="BY104" s="88"/>
      <c r="BZ104" s="83" t="s">
        <v>307</v>
      </c>
      <c r="CA104" s="84" t="s">
        <v>15</v>
      </c>
      <c r="CB104" s="88"/>
      <c r="CC104" s="83" t="s">
        <v>307</v>
      </c>
      <c r="CD104" s="84" t="s">
        <v>15</v>
      </c>
      <c r="CE104" s="172"/>
      <c r="CF104" s="83" t="s">
        <v>307</v>
      </c>
      <c r="CG104" s="84" t="s">
        <v>15</v>
      </c>
      <c r="CH104" s="172"/>
      <c r="CI104" s="83" t="s">
        <v>307</v>
      </c>
      <c r="CJ104" s="84" t="s">
        <v>15</v>
      </c>
      <c r="CK104" s="172"/>
      <c r="CL104" s="83" t="s">
        <v>307</v>
      </c>
      <c r="CM104" s="84" t="s">
        <v>15</v>
      </c>
      <c r="CN104" s="172"/>
      <c r="CO104" s="83" t="s">
        <v>307</v>
      </c>
      <c r="CP104" s="84" t="s">
        <v>15</v>
      </c>
      <c r="CQ104" s="88"/>
      <c r="CR104" s="83" t="s">
        <v>307</v>
      </c>
      <c r="CS104" s="84" t="s">
        <v>15</v>
      </c>
    </row>
    <row r="105" spans="1:97" ht="12" customHeight="1" x14ac:dyDescent="0.2">
      <c r="A105" s="81" t="s">
        <v>288</v>
      </c>
      <c r="B105" s="87"/>
      <c r="C105" s="83" t="s">
        <v>307</v>
      </c>
      <c r="D105" s="84" t="s">
        <v>15</v>
      </c>
      <c r="E105" s="87"/>
      <c r="F105" s="83" t="s">
        <v>307</v>
      </c>
      <c r="G105" s="84" t="s">
        <v>15</v>
      </c>
      <c r="H105" s="88"/>
      <c r="I105" s="83" t="s">
        <v>307</v>
      </c>
      <c r="J105" s="84" t="s">
        <v>15</v>
      </c>
      <c r="K105" s="88"/>
      <c r="L105" s="83" t="s">
        <v>307</v>
      </c>
      <c r="M105" s="84" t="s">
        <v>15</v>
      </c>
      <c r="N105" s="88"/>
      <c r="O105" s="83" t="s">
        <v>307</v>
      </c>
      <c r="P105" s="84" t="s">
        <v>15</v>
      </c>
      <c r="Q105" s="88"/>
      <c r="R105" s="83" t="s">
        <v>307</v>
      </c>
      <c r="S105" s="84" t="s">
        <v>15</v>
      </c>
      <c r="T105" s="88"/>
      <c r="U105" s="83" t="s">
        <v>307</v>
      </c>
      <c r="V105" s="84" t="s">
        <v>15</v>
      </c>
      <c r="W105" s="88"/>
      <c r="X105" s="83" t="s">
        <v>307</v>
      </c>
      <c r="Y105" s="84" t="s">
        <v>15</v>
      </c>
      <c r="Z105" s="88"/>
      <c r="AA105" s="83" t="s">
        <v>307</v>
      </c>
      <c r="AB105" s="84" t="s">
        <v>15</v>
      </c>
      <c r="AC105" s="88"/>
      <c r="AD105" s="83" t="s">
        <v>307</v>
      </c>
      <c r="AE105" s="84" t="s">
        <v>15</v>
      </c>
      <c r="AF105" s="88"/>
      <c r="AG105" s="83" t="s">
        <v>307</v>
      </c>
      <c r="AH105" s="84" t="s">
        <v>15</v>
      </c>
      <c r="AI105" s="88"/>
      <c r="AJ105" s="83" t="s">
        <v>307</v>
      </c>
      <c r="AK105" s="84" t="s">
        <v>15</v>
      </c>
      <c r="AL105" s="88"/>
      <c r="AM105" s="83" t="s">
        <v>307</v>
      </c>
      <c r="AN105" s="84" t="s">
        <v>15</v>
      </c>
      <c r="AO105" s="87"/>
      <c r="AP105" s="83" t="s">
        <v>307</v>
      </c>
      <c r="AQ105" s="84" t="s">
        <v>15</v>
      </c>
      <c r="AR105" s="88"/>
      <c r="AS105" s="83" t="s">
        <v>307</v>
      </c>
      <c r="AT105" s="84" t="s">
        <v>15</v>
      </c>
      <c r="AU105" s="88"/>
      <c r="AV105" s="83" t="s">
        <v>307</v>
      </c>
      <c r="AW105" s="84" t="s">
        <v>15</v>
      </c>
      <c r="AX105" s="88"/>
      <c r="AY105" s="83" t="s">
        <v>307</v>
      </c>
      <c r="AZ105" s="84" t="s">
        <v>15</v>
      </c>
      <c r="BA105" s="88"/>
      <c r="BB105" s="83" t="s">
        <v>307</v>
      </c>
      <c r="BC105" s="84" t="s">
        <v>15</v>
      </c>
      <c r="BD105" s="87"/>
      <c r="BE105" s="83" t="s">
        <v>307</v>
      </c>
      <c r="BF105" s="84" t="s">
        <v>15</v>
      </c>
      <c r="BG105" s="88"/>
      <c r="BH105" s="83" t="s">
        <v>307</v>
      </c>
      <c r="BI105" s="84" t="s">
        <v>15</v>
      </c>
      <c r="BJ105" s="88"/>
      <c r="BK105" s="83" t="s">
        <v>307</v>
      </c>
      <c r="BL105" s="84" t="s">
        <v>15</v>
      </c>
      <c r="BM105" s="88"/>
      <c r="BN105" s="83" t="s">
        <v>307</v>
      </c>
      <c r="BO105" s="84" t="s">
        <v>15</v>
      </c>
      <c r="BP105" s="88"/>
      <c r="BQ105" s="83" t="s">
        <v>307</v>
      </c>
      <c r="BR105" s="84" t="s">
        <v>15</v>
      </c>
      <c r="BS105" s="88"/>
      <c r="BT105" s="83" t="s">
        <v>307</v>
      </c>
      <c r="BU105" s="84" t="s">
        <v>15</v>
      </c>
      <c r="BV105" s="88"/>
      <c r="BW105" s="83" t="s">
        <v>307</v>
      </c>
      <c r="BX105" s="84" t="s">
        <v>15</v>
      </c>
      <c r="BY105" s="88"/>
      <c r="BZ105" s="83" t="s">
        <v>307</v>
      </c>
      <c r="CA105" s="84" t="s">
        <v>15</v>
      </c>
      <c r="CB105" s="88"/>
      <c r="CC105" s="83" t="s">
        <v>307</v>
      </c>
      <c r="CD105" s="84" t="s">
        <v>15</v>
      </c>
      <c r="CE105" s="172"/>
      <c r="CF105" s="83" t="s">
        <v>307</v>
      </c>
      <c r="CG105" s="84" t="s">
        <v>15</v>
      </c>
      <c r="CH105" s="172"/>
      <c r="CI105" s="83" t="s">
        <v>307</v>
      </c>
      <c r="CJ105" s="84" t="s">
        <v>15</v>
      </c>
      <c r="CK105" s="172"/>
      <c r="CL105" s="83" t="s">
        <v>307</v>
      </c>
      <c r="CM105" s="84" t="s">
        <v>15</v>
      </c>
      <c r="CN105" s="172"/>
      <c r="CO105" s="83" t="s">
        <v>307</v>
      </c>
      <c r="CP105" s="84" t="s">
        <v>15</v>
      </c>
      <c r="CQ105" s="88"/>
      <c r="CR105" s="83" t="s">
        <v>307</v>
      </c>
      <c r="CS105" s="84" t="s">
        <v>15</v>
      </c>
    </row>
    <row r="106" spans="1:97" ht="12" customHeight="1" x14ac:dyDescent="0.2">
      <c r="A106" s="81" t="s">
        <v>289</v>
      </c>
      <c r="B106" s="87"/>
      <c r="C106" s="83" t="s">
        <v>307</v>
      </c>
      <c r="D106" s="84" t="s">
        <v>15</v>
      </c>
      <c r="E106" s="87"/>
      <c r="F106" s="83" t="s">
        <v>307</v>
      </c>
      <c r="G106" s="84" t="s">
        <v>15</v>
      </c>
      <c r="H106" s="88"/>
      <c r="I106" s="83" t="s">
        <v>307</v>
      </c>
      <c r="J106" s="84" t="s">
        <v>15</v>
      </c>
      <c r="K106" s="88"/>
      <c r="L106" s="83" t="s">
        <v>307</v>
      </c>
      <c r="M106" s="84" t="s">
        <v>15</v>
      </c>
      <c r="N106" s="88"/>
      <c r="O106" s="83" t="s">
        <v>307</v>
      </c>
      <c r="P106" s="84" t="s">
        <v>15</v>
      </c>
      <c r="Q106" s="88"/>
      <c r="R106" s="83" t="s">
        <v>307</v>
      </c>
      <c r="S106" s="84" t="s">
        <v>15</v>
      </c>
      <c r="T106" s="88"/>
      <c r="U106" s="83" t="s">
        <v>307</v>
      </c>
      <c r="V106" s="84" t="s">
        <v>15</v>
      </c>
      <c r="W106" s="88"/>
      <c r="X106" s="83" t="s">
        <v>307</v>
      </c>
      <c r="Y106" s="84" t="s">
        <v>15</v>
      </c>
      <c r="Z106" s="88"/>
      <c r="AA106" s="83" t="s">
        <v>307</v>
      </c>
      <c r="AB106" s="84" t="s">
        <v>15</v>
      </c>
      <c r="AC106" s="88"/>
      <c r="AD106" s="83" t="s">
        <v>307</v>
      </c>
      <c r="AE106" s="84" t="s">
        <v>15</v>
      </c>
      <c r="AF106" s="88"/>
      <c r="AG106" s="83" t="s">
        <v>307</v>
      </c>
      <c r="AH106" s="84" t="s">
        <v>15</v>
      </c>
      <c r="AI106" s="88"/>
      <c r="AJ106" s="83" t="s">
        <v>307</v>
      </c>
      <c r="AK106" s="84" t="s">
        <v>15</v>
      </c>
      <c r="AL106" s="88"/>
      <c r="AM106" s="83" t="s">
        <v>307</v>
      </c>
      <c r="AN106" s="84" t="s">
        <v>15</v>
      </c>
      <c r="AO106" s="87"/>
      <c r="AP106" s="83" t="s">
        <v>307</v>
      </c>
      <c r="AQ106" s="84" t="s">
        <v>15</v>
      </c>
      <c r="AR106" s="88"/>
      <c r="AS106" s="83" t="s">
        <v>307</v>
      </c>
      <c r="AT106" s="84" t="s">
        <v>15</v>
      </c>
      <c r="AU106" s="88"/>
      <c r="AV106" s="83" t="s">
        <v>307</v>
      </c>
      <c r="AW106" s="84" t="s">
        <v>15</v>
      </c>
      <c r="AX106" s="88"/>
      <c r="AY106" s="83" t="s">
        <v>307</v>
      </c>
      <c r="AZ106" s="84" t="s">
        <v>15</v>
      </c>
      <c r="BA106" s="88"/>
      <c r="BB106" s="83" t="s">
        <v>307</v>
      </c>
      <c r="BC106" s="84" t="s">
        <v>15</v>
      </c>
      <c r="BD106" s="87"/>
      <c r="BE106" s="83" t="s">
        <v>307</v>
      </c>
      <c r="BF106" s="84" t="s">
        <v>15</v>
      </c>
      <c r="BG106" s="88"/>
      <c r="BH106" s="83" t="s">
        <v>307</v>
      </c>
      <c r="BI106" s="84" t="s">
        <v>15</v>
      </c>
      <c r="BJ106" s="88"/>
      <c r="BK106" s="83" t="s">
        <v>307</v>
      </c>
      <c r="BL106" s="84" t="s">
        <v>15</v>
      </c>
      <c r="BM106" s="88"/>
      <c r="BN106" s="83" t="s">
        <v>307</v>
      </c>
      <c r="BO106" s="84" t="s">
        <v>15</v>
      </c>
      <c r="BP106" s="88"/>
      <c r="BQ106" s="83" t="s">
        <v>307</v>
      </c>
      <c r="BR106" s="84" t="s">
        <v>15</v>
      </c>
      <c r="BS106" s="88"/>
      <c r="BT106" s="83" t="s">
        <v>307</v>
      </c>
      <c r="BU106" s="84" t="s">
        <v>15</v>
      </c>
      <c r="BV106" s="88"/>
      <c r="BW106" s="83" t="s">
        <v>307</v>
      </c>
      <c r="BX106" s="84" t="s">
        <v>15</v>
      </c>
      <c r="BY106" s="88"/>
      <c r="BZ106" s="83" t="s">
        <v>307</v>
      </c>
      <c r="CA106" s="84" t="s">
        <v>15</v>
      </c>
      <c r="CB106" s="88"/>
      <c r="CC106" s="83" t="s">
        <v>307</v>
      </c>
      <c r="CD106" s="84" t="s">
        <v>15</v>
      </c>
      <c r="CE106" s="172"/>
      <c r="CF106" s="83" t="s">
        <v>307</v>
      </c>
      <c r="CG106" s="84" t="s">
        <v>15</v>
      </c>
      <c r="CH106" s="172"/>
      <c r="CI106" s="83" t="s">
        <v>307</v>
      </c>
      <c r="CJ106" s="84" t="s">
        <v>15</v>
      </c>
      <c r="CK106" s="172"/>
      <c r="CL106" s="83" t="s">
        <v>307</v>
      </c>
      <c r="CM106" s="84" t="s">
        <v>15</v>
      </c>
      <c r="CN106" s="172"/>
      <c r="CO106" s="83" t="s">
        <v>307</v>
      </c>
      <c r="CP106" s="84" t="s">
        <v>15</v>
      </c>
      <c r="CQ106" s="88"/>
      <c r="CR106" s="83" t="s">
        <v>307</v>
      </c>
      <c r="CS106" s="84" t="s">
        <v>15</v>
      </c>
    </row>
    <row r="107" spans="1:97" ht="12" customHeight="1" x14ac:dyDescent="0.2">
      <c r="A107" s="81" t="s">
        <v>290</v>
      </c>
      <c r="B107" s="87"/>
      <c r="C107" s="83" t="s">
        <v>307</v>
      </c>
      <c r="D107" s="84" t="s">
        <v>15</v>
      </c>
      <c r="E107" s="87"/>
      <c r="F107" s="83" t="s">
        <v>307</v>
      </c>
      <c r="G107" s="84" t="s">
        <v>15</v>
      </c>
      <c r="H107" s="88"/>
      <c r="I107" s="83" t="s">
        <v>307</v>
      </c>
      <c r="J107" s="84" t="s">
        <v>15</v>
      </c>
      <c r="K107" s="88"/>
      <c r="L107" s="83" t="s">
        <v>307</v>
      </c>
      <c r="M107" s="84" t="s">
        <v>15</v>
      </c>
      <c r="N107" s="88"/>
      <c r="O107" s="83" t="s">
        <v>307</v>
      </c>
      <c r="P107" s="84" t="s">
        <v>15</v>
      </c>
      <c r="Q107" s="88"/>
      <c r="R107" s="83" t="s">
        <v>307</v>
      </c>
      <c r="S107" s="84" t="s">
        <v>15</v>
      </c>
      <c r="T107" s="88"/>
      <c r="U107" s="83" t="s">
        <v>307</v>
      </c>
      <c r="V107" s="84" t="s">
        <v>15</v>
      </c>
      <c r="W107" s="88"/>
      <c r="X107" s="83" t="s">
        <v>307</v>
      </c>
      <c r="Y107" s="84" t="s">
        <v>15</v>
      </c>
      <c r="Z107" s="88"/>
      <c r="AA107" s="83" t="s">
        <v>307</v>
      </c>
      <c r="AB107" s="84" t="s">
        <v>15</v>
      </c>
      <c r="AC107" s="88"/>
      <c r="AD107" s="83" t="s">
        <v>307</v>
      </c>
      <c r="AE107" s="84" t="s">
        <v>15</v>
      </c>
      <c r="AF107" s="88"/>
      <c r="AG107" s="83" t="s">
        <v>307</v>
      </c>
      <c r="AH107" s="84" t="s">
        <v>15</v>
      </c>
      <c r="AI107" s="88"/>
      <c r="AJ107" s="83" t="s">
        <v>307</v>
      </c>
      <c r="AK107" s="84" t="s">
        <v>15</v>
      </c>
      <c r="AL107" s="88"/>
      <c r="AM107" s="83" t="s">
        <v>307</v>
      </c>
      <c r="AN107" s="84" t="s">
        <v>15</v>
      </c>
      <c r="AO107" s="87"/>
      <c r="AP107" s="83" t="s">
        <v>307</v>
      </c>
      <c r="AQ107" s="84" t="s">
        <v>15</v>
      </c>
      <c r="AR107" s="88"/>
      <c r="AS107" s="83" t="s">
        <v>307</v>
      </c>
      <c r="AT107" s="84" t="s">
        <v>15</v>
      </c>
      <c r="AU107" s="88"/>
      <c r="AV107" s="83" t="s">
        <v>307</v>
      </c>
      <c r="AW107" s="84" t="s">
        <v>15</v>
      </c>
      <c r="AX107" s="88"/>
      <c r="AY107" s="83" t="s">
        <v>307</v>
      </c>
      <c r="AZ107" s="84" t="s">
        <v>15</v>
      </c>
      <c r="BA107" s="88"/>
      <c r="BB107" s="83" t="s">
        <v>307</v>
      </c>
      <c r="BC107" s="84" t="s">
        <v>15</v>
      </c>
      <c r="BD107" s="87"/>
      <c r="BE107" s="83" t="s">
        <v>307</v>
      </c>
      <c r="BF107" s="84" t="s">
        <v>15</v>
      </c>
      <c r="BG107" s="88"/>
      <c r="BH107" s="83" t="s">
        <v>307</v>
      </c>
      <c r="BI107" s="84" t="s">
        <v>15</v>
      </c>
      <c r="BJ107" s="88"/>
      <c r="BK107" s="83" t="s">
        <v>307</v>
      </c>
      <c r="BL107" s="84" t="s">
        <v>15</v>
      </c>
      <c r="BM107" s="88"/>
      <c r="BN107" s="83" t="s">
        <v>307</v>
      </c>
      <c r="BO107" s="84" t="s">
        <v>15</v>
      </c>
      <c r="BP107" s="88"/>
      <c r="BQ107" s="83" t="s">
        <v>307</v>
      </c>
      <c r="BR107" s="84" t="s">
        <v>15</v>
      </c>
      <c r="BS107" s="88"/>
      <c r="BT107" s="83" t="s">
        <v>307</v>
      </c>
      <c r="BU107" s="84" t="s">
        <v>15</v>
      </c>
      <c r="BV107" s="88"/>
      <c r="BW107" s="83" t="s">
        <v>307</v>
      </c>
      <c r="BX107" s="84" t="s">
        <v>15</v>
      </c>
      <c r="BY107" s="88"/>
      <c r="BZ107" s="83" t="s">
        <v>307</v>
      </c>
      <c r="CA107" s="84" t="s">
        <v>15</v>
      </c>
      <c r="CB107" s="88"/>
      <c r="CC107" s="83" t="s">
        <v>307</v>
      </c>
      <c r="CD107" s="84" t="s">
        <v>15</v>
      </c>
      <c r="CE107" s="172"/>
      <c r="CF107" s="83" t="s">
        <v>307</v>
      </c>
      <c r="CG107" s="84" t="s">
        <v>15</v>
      </c>
      <c r="CH107" s="172"/>
      <c r="CI107" s="83" t="s">
        <v>307</v>
      </c>
      <c r="CJ107" s="84" t="s">
        <v>15</v>
      </c>
      <c r="CK107" s="172"/>
      <c r="CL107" s="83" t="s">
        <v>307</v>
      </c>
      <c r="CM107" s="84" t="s">
        <v>15</v>
      </c>
      <c r="CN107" s="172"/>
      <c r="CO107" s="83" t="s">
        <v>307</v>
      </c>
      <c r="CP107" s="84" t="s">
        <v>15</v>
      </c>
      <c r="CQ107" s="88"/>
      <c r="CR107" s="83" t="s">
        <v>307</v>
      </c>
      <c r="CS107" s="84" t="s">
        <v>15</v>
      </c>
    </row>
    <row r="108" spans="1:97" ht="12" customHeight="1" x14ac:dyDescent="0.2">
      <c r="A108" s="81" t="s">
        <v>291</v>
      </c>
      <c r="B108" s="87"/>
      <c r="C108" s="83" t="s">
        <v>307</v>
      </c>
      <c r="D108" s="84" t="s">
        <v>15</v>
      </c>
      <c r="E108" s="87"/>
      <c r="F108" s="83" t="s">
        <v>307</v>
      </c>
      <c r="G108" s="84" t="s">
        <v>15</v>
      </c>
      <c r="H108" s="88"/>
      <c r="I108" s="83" t="s">
        <v>307</v>
      </c>
      <c r="J108" s="84" t="s">
        <v>15</v>
      </c>
      <c r="K108" s="88"/>
      <c r="L108" s="83" t="s">
        <v>307</v>
      </c>
      <c r="M108" s="84" t="s">
        <v>15</v>
      </c>
      <c r="N108" s="88"/>
      <c r="O108" s="83" t="s">
        <v>307</v>
      </c>
      <c r="P108" s="84" t="s">
        <v>15</v>
      </c>
      <c r="Q108" s="88"/>
      <c r="R108" s="83" t="s">
        <v>307</v>
      </c>
      <c r="S108" s="84" t="s">
        <v>15</v>
      </c>
      <c r="T108" s="88"/>
      <c r="U108" s="83" t="s">
        <v>307</v>
      </c>
      <c r="V108" s="84" t="s">
        <v>15</v>
      </c>
      <c r="W108" s="88"/>
      <c r="X108" s="83" t="s">
        <v>307</v>
      </c>
      <c r="Y108" s="84" t="s">
        <v>15</v>
      </c>
      <c r="Z108" s="88"/>
      <c r="AA108" s="83" t="s">
        <v>307</v>
      </c>
      <c r="AB108" s="84" t="s">
        <v>15</v>
      </c>
      <c r="AC108" s="88"/>
      <c r="AD108" s="83" t="s">
        <v>307</v>
      </c>
      <c r="AE108" s="84" t="s">
        <v>15</v>
      </c>
      <c r="AF108" s="88"/>
      <c r="AG108" s="83" t="s">
        <v>307</v>
      </c>
      <c r="AH108" s="84" t="s">
        <v>15</v>
      </c>
      <c r="AI108" s="88"/>
      <c r="AJ108" s="83" t="s">
        <v>307</v>
      </c>
      <c r="AK108" s="84" t="s">
        <v>15</v>
      </c>
      <c r="AL108" s="88"/>
      <c r="AM108" s="83" t="s">
        <v>307</v>
      </c>
      <c r="AN108" s="84" t="s">
        <v>15</v>
      </c>
      <c r="AO108" s="87"/>
      <c r="AP108" s="83" t="s">
        <v>307</v>
      </c>
      <c r="AQ108" s="84" t="s">
        <v>15</v>
      </c>
      <c r="AR108" s="88"/>
      <c r="AS108" s="83" t="s">
        <v>307</v>
      </c>
      <c r="AT108" s="84" t="s">
        <v>15</v>
      </c>
      <c r="AU108" s="88"/>
      <c r="AV108" s="83" t="s">
        <v>307</v>
      </c>
      <c r="AW108" s="84" t="s">
        <v>15</v>
      </c>
      <c r="AX108" s="88"/>
      <c r="AY108" s="83" t="s">
        <v>307</v>
      </c>
      <c r="AZ108" s="84" t="s">
        <v>15</v>
      </c>
      <c r="BA108" s="88"/>
      <c r="BB108" s="83" t="s">
        <v>307</v>
      </c>
      <c r="BC108" s="84" t="s">
        <v>15</v>
      </c>
      <c r="BD108" s="87"/>
      <c r="BE108" s="83" t="s">
        <v>307</v>
      </c>
      <c r="BF108" s="84" t="s">
        <v>15</v>
      </c>
      <c r="BG108" s="88"/>
      <c r="BH108" s="83" t="s">
        <v>307</v>
      </c>
      <c r="BI108" s="84" t="s">
        <v>15</v>
      </c>
      <c r="BJ108" s="88"/>
      <c r="BK108" s="83" t="s">
        <v>307</v>
      </c>
      <c r="BL108" s="84" t="s">
        <v>15</v>
      </c>
      <c r="BM108" s="88"/>
      <c r="BN108" s="83" t="s">
        <v>307</v>
      </c>
      <c r="BO108" s="84" t="s">
        <v>15</v>
      </c>
      <c r="BP108" s="88"/>
      <c r="BQ108" s="83" t="s">
        <v>307</v>
      </c>
      <c r="BR108" s="84" t="s">
        <v>15</v>
      </c>
      <c r="BS108" s="88"/>
      <c r="BT108" s="83" t="s">
        <v>307</v>
      </c>
      <c r="BU108" s="84" t="s">
        <v>15</v>
      </c>
      <c r="BV108" s="88"/>
      <c r="BW108" s="83" t="s">
        <v>307</v>
      </c>
      <c r="BX108" s="84" t="s">
        <v>15</v>
      </c>
      <c r="BY108" s="88"/>
      <c r="BZ108" s="83" t="s">
        <v>307</v>
      </c>
      <c r="CA108" s="84" t="s">
        <v>15</v>
      </c>
      <c r="CB108" s="88"/>
      <c r="CC108" s="83" t="s">
        <v>307</v>
      </c>
      <c r="CD108" s="84" t="s">
        <v>15</v>
      </c>
      <c r="CE108" s="172"/>
      <c r="CF108" s="83" t="s">
        <v>307</v>
      </c>
      <c r="CG108" s="84" t="s">
        <v>15</v>
      </c>
      <c r="CH108" s="172"/>
      <c r="CI108" s="83" t="s">
        <v>307</v>
      </c>
      <c r="CJ108" s="84" t="s">
        <v>15</v>
      </c>
      <c r="CK108" s="172"/>
      <c r="CL108" s="83" t="s">
        <v>307</v>
      </c>
      <c r="CM108" s="84" t="s">
        <v>15</v>
      </c>
      <c r="CN108" s="172"/>
      <c r="CO108" s="83" t="s">
        <v>307</v>
      </c>
      <c r="CP108" s="84" t="s">
        <v>15</v>
      </c>
      <c r="CQ108" s="88"/>
      <c r="CR108" s="83" t="s">
        <v>307</v>
      </c>
      <c r="CS108" s="84" t="s">
        <v>15</v>
      </c>
    </row>
    <row r="109" spans="1:97" ht="12" customHeight="1" x14ac:dyDescent="0.2">
      <c r="A109" s="81" t="s">
        <v>292</v>
      </c>
      <c r="B109" s="87"/>
      <c r="C109" s="83" t="s">
        <v>307</v>
      </c>
      <c r="D109" s="84" t="s">
        <v>15</v>
      </c>
      <c r="E109" s="87"/>
      <c r="F109" s="83" t="s">
        <v>307</v>
      </c>
      <c r="G109" s="84" t="s">
        <v>15</v>
      </c>
      <c r="H109" s="88"/>
      <c r="I109" s="83" t="s">
        <v>307</v>
      </c>
      <c r="J109" s="84" t="s">
        <v>15</v>
      </c>
      <c r="K109" s="88"/>
      <c r="L109" s="83" t="s">
        <v>307</v>
      </c>
      <c r="M109" s="84" t="s">
        <v>15</v>
      </c>
      <c r="N109" s="88"/>
      <c r="O109" s="83" t="s">
        <v>307</v>
      </c>
      <c r="P109" s="84" t="s">
        <v>15</v>
      </c>
      <c r="Q109" s="88"/>
      <c r="R109" s="83" t="s">
        <v>307</v>
      </c>
      <c r="S109" s="84" t="s">
        <v>15</v>
      </c>
      <c r="T109" s="88"/>
      <c r="U109" s="83" t="s">
        <v>307</v>
      </c>
      <c r="V109" s="84" t="s">
        <v>15</v>
      </c>
      <c r="W109" s="88"/>
      <c r="X109" s="83" t="s">
        <v>307</v>
      </c>
      <c r="Y109" s="84" t="s">
        <v>15</v>
      </c>
      <c r="Z109" s="88"/>
      <c r="AA109" s="83" t="s">
        <v>307</v>
      </c>
      <c r="AB109" s="84" t="s">
        <v>15</v>
      </c>
      <c r="AC109" s="88"/>
      <c r="AD109" s="83" t="s">
        <v>307</v>
      </c>
      <c r="AE109" s="84" t="s">
        <v>15</v>
      </c>
      <c r="AF109" s="88"/>
      <c r="AG109" s="83" t="s">
        <v>307</v>
      </c>
      <c r="AH109" s="84" t="s">
        <v>15</v>
      </c>
      <c r="AI109" s="88"/>
      <c r="AJ109" s="83" t="s">
        <v>307</v>
      </c>
      <c r="AK109" s="84" t="s">
        <v>15</v>
      </c>
      <c r="AL109" s="88"/>
      <c r="AM109" s="83" t="s">
        <v>307</v>
      </c>
      <c r="AN109" s="84" t="s">
        <v>15</v>
      </c>
      <c r="AO109" s="87"/>
      <c r="AP109" s="83" t="s">
        <v>307</v>
      </c>
      <c r="AQ109" s="84" t="s">
        <v>15</v>
      </c>
      <c r="AR109" s="88"/>
      <c r="AS109" s="83" t="s">
        <v>307</v>
      </c>
      <c r="AT109" s="84" t="s">
        <v>15</v>
      </c>
      <c r="AU109" s="88"/>
      <c r="AV109" s="83" t="s">
        <v>307</v>
      </c>
      <c r="AW109" s="84" t="s">
        <v>15</v>
      </c>
      <c r="AX109" s="88"/>
      <c r="AY109" s="83" t="s">
        <v>307</v>
      </c>
      <c r="AZ109" s="84" t="s">
        <v>15</v>
      </c>
      <c r="BA109" s="88"/>
      <c r="BB109" s="83" t="s">
        <v>307</v>
      </c>
      <c r="BC109" s="84" t="s">
        <v>15</v>
      </c>
      <c r="BD109" s="87"/>
      <c r="BE109" s="83" t="s">
        <v>307</v>
      </c>
      <c r="BF109" s="84" t="s">
        <v>15</v>
      </c>
      <c r="BG109" s="88"/>
      <c r="BH109" s="83" t="s">
        <v>307</v>
      </c>
      <c r="BI109" s="84" t="s">
        <v>15</v>
      </c>
      <c r="BJ109" s="88"/>
      <c r="BK109" s="83" t="s">
        <v>307</v>
      </c>
      <c r="BL109" s="84" t="s">
        <v>15</v>
      </c>
      <c r="BM109" s="88"/>
      <c r="BN109" s="83" t="s">
        <v>307</v>
      </c>
      <c r="BO109" s="84" t="s">
        <v>15</v>
      </c>
      <c r="BP109" s="88"/>
      <c r="BQ109" s="83" t="s">
        <v>307</v>
      </c>
      <c r="BR109" s="84" t="s">
        <v>15</v>
      </c>
      <c r="BS109" s="88"/>
      <c r="BT109" s="83" t="s">
        <v>307</v>
      </c>
      <c r="BU109" s="84" t="s">
        <v>15</v>
      </c>
      <c r="BV109" s="88"/>
      <c r="BW109" s="83" t="s">
        <v>307</v>
      </c>
      <c r="BX109" s="84" t="s">
        <v>15</v>
      </c>
      <c r="BY109" s="88"/>
      <c r="BZ109" s="83" t="s">
        <v>307</v>
      </c>
      <c r="CA109" s="84" t="s">
        <v>15</v>
      </c>
      <c r="CB109" s="88"/>
      <c r="CC109" s="83" t="s">
        <v>307</v>
      </c>
      <c r="CD109" s="84" t="s">
        <v>15</v>
      </c>
      <c r="CE109" s="172"/>
      <c r="CF109" s="83" t="s">
        <v>307</v>
      </c>
      <c r="CG109" s="84" t="s">
        <v>15</v>
      </c>
      <c r="CH109" s="172"/>
      <c r="CI109" s="83" t="s">
        <v>307</v>
      </c>
      <c r="CJ109" s="84" t="s">
        <v>15</v>
      </c>
      <c r="CK109" s="172"/>
      <c r="CL109" s="83" t="s">
        <v>307</v>
      </c>
      <c r="CM109" s="84" t="s">
        <v>15</v>
      </c>
      <c r="CN109" s="172"/>
      <c r="CO109" s="83" t="s">
        <v>307</v>
      </c>
      <c r="CP109" s="84" t="s">
        <v>15</v>
      </c>
      <c r="CQ109" s="88"/>
      <c r="CR109" s="83" t="s">
        <v>307</v>
      </c>
      <c r="CS109" s="84" t="s">
        <v>15</v>
      </c>
    </row>
    <row r="110" spans="1:97" ht="12" customHeight="1" x14ac:dyDescent="0.2">
      <c r="A110" s="81" t="s">
        <v>293</v>
      </c>
      <c r="B110" s="87"/>
      <c r="C110" s="83" t="s">
        <v>307</v>
      </c>
      <c r="D110" s="84" t="s">
        <v>15</v>
      </c>
      <c r="E110" s="87"/>
      <c r="F110" s="83" t="s">
        <v>307</v>
      </c>
      <c r="G110" s="84" t="s">
        <v>15</v>
      </c>
      <c r="H110" s="88"/>
      <c r="I110" s="83" t="s">
        <v>307</v>
      </c>
      <c r="J110" s="84" t="s">
        <v>15</v>
      </c>
      <c r="K110" s="88"/>
      <c r="L110" s="83" t="s">
        <v>307</v>
      </c>
      <c r="M110" s="84" t="s">
        <v>15</v>
      </c>
      <c r="N110" s="88"/>
      <c r="O110" s="83" t="s">
        <v>307</v>
      </c>
      <c r="P110" s="84" t="s">
        <v>15</v>
      </c>
      <c r="Q110" s="88"/>
      <c r="R110" s="83" t="s">
        <v>307</v>
      </c>
      <c r="S110" s="84" t="s">
        <v>15</v>
      </c>
      <c r="T110" s="88"/>
      <c r="U110" s="83" t="s">
        <v>307</v>
      </c>
      <c r="V110" s="84" t="s">
        <v>15</v>
      </c>
      <c r="W110" s="88"/>
      <c r="X110" s="83" t="s">
        <v>307</v>
      </c>
      <c r="Y110" s="84" t="s">
        <v>15</v>
      </c>
      <c r="Z110" s="88"/>
      <c r="AA110" s="83" t="s">
        <v>307</v>
      </c>
      <c r="AB110" s="84" t="s">
        <v>15</v>
      </c>
      <c r="AC110" s="88"/>
      <c r="AD110" s="83" t="s">
        <v>307</v>
      </c>
      <c r="AE110" s="84" t="s">
        <v>15</v>
      </c>
      <c r="AF110" s="88"/>
      <c r="AG110" s="83" t="s">
        <v>307</v>
      </c>
      <c r="AH110" s="84" t="s">
        <v>15</v>
      </c>
      <c r="AI110" s="88"/>
      <c r="AJ110" s="83" t="s">
        <v>307</v>
      </c>
      <c r="AK110" s="84" t="s">
        <v>15</v>
      </c>
      <c r="AL110" s="88"/>
      <c r="AM110" s="83" t="s">
        <v>307</v>
      </c>
      <c r="AN110" s="84" t="s">
        <v>15</v>
      </c>
      <c r="AO110" s="87"/>
      <c r="AP110" s="83" t="s">
        <v>307</v>
      </c>
      <c r="AQ110" s="84" t="s">
        <v>15</v>
      </c>
      <c r="AR110" s="88"/>
      <c r="AS110" s="83" t="s">
        <v>307</v>
      </c>
      <c r="AT110" s="84" t="s">
        <v>15</v>
      </c>
      <c r="AU110" s="88"/>
      <c r="AV110" s="83" t="s">
        <v>307</v>
      </c>
      <c r="AW110" s="84" t="s">
        <v>15</v>
      </c>
      <c r="AX110" s="88"/>
      <c r="AY110" s="83" t="s">
        <v>307</v>
      </c>
      <c r="AZ110" s="84" t="s">
        <v>15</v>
      </c>
      <c r="BA110" s="88"/>
      <c r="BB110" s="83" t="s">
        <v>307</v>
      </c>
      <c r="BC110" s="84" t="s">
        <v>15</v>
      </c>
      <c r="BD110" s="87"/>
      <c r="BE110" s="83" t="s">
        <v>307</v>
      </c>
      <c r="BF110" s="84" t="s">
        <v>15</v>
      </c>
      <c r="BG110" s="88"/>
      <c r="BH110" s="83" t="s">
        <v>307</v>
      </c>
      <c r="BI110" s="84" t="s">
        <v>15</v>
      </c>
      <c r="BJ110" s="88"/>
      <c r="BK110" s="83" t="s">
        <v>307</v>
      </c>
      <c r="BL110" s="84" t="s">
        <v>15</v>
      </c>
      <c r="BM110" s="88"/>
      <c r="BN110" s="83" t="s">
        <v>307</v>
      </c>
      <c r="BO110" s="84" t="s">
        <v>15</v>
      </c>
      <c r="BP110" s="88"/>
      <c r="BQ110" s="83" t="s">
        <v>307</v>
      </c>
      <c r="BR110" s="84" t="s">
        <v>15</v>
      </c>
      <c r="BS110" s="88"/>
      <c r="BT110" s="83" t="s">
        <v>307</v>
      </c>
      <c r="BU110" s="84" t="s">
        <v>15</v>
      </c>
      <c r="BV110" s="88"/>
      <c r="BW110" s="83" t="s">
        <v>307</v>
      </c>
      <c r="BX110" s="84" t="s">
        <v>15</v>
      </c>
      <c r="BY110" s="88"/>
      <c r="BZ110" s="83" t="s">
        <v>307</v>
      </c>
      <c r="CA110" s="84" t="s">
        <v>15</v>
      </c>
      <c r="CB110" s="88"/>
      <c r="CC110" s="83" t="s">
        <v>307</v>
      </c>
      <c r="CD110" s="84" t="s">
        <v>15</v>
      </c>
      <c r="CE110" s="172"/>
      <c r="CF110" s="83" t="s">
        <v>307</v>
      </c>
      <c r="CG110" s="84" t="s">
        <v>15</v>
      </c>
      <c r="CH110" s="172"/>
      <c r="CI110" s="83" t="s">
        <v>307</v>
      </c>
      <c r="CJ110" s="84" t="s">
        <v>15</v>
      </c>
      <c r="CK110" s="172"/>
      <c r="CL110" s="83" t="s">
        <v>307</v>
      </c>
      <c r="CM110" s="84" t="s">
        <v>15</v>
      </c>
      <c r="CN110" s="172"/>
      <c r="CO110" s="83" t="s">
        <v>307</v>
      </c>
      <c r="CP110" s="84" t="s">
        <v>15</v>
      </c>
      <c r="CQ110" s="88"/>
      <c r="CR110" s="83" t="s">
        <v>307</v>
      </c>
      <c r="CS110" s="84" t="s">
        <v>15</v>
      </c>
    </row>
    <row r="111" spans="1:97" ht="12" customHeight="1" x14ac:dyDescent="0.2">
      <c r="A111" s="81" t="s">
        <v>294</v>
      </c>
      <c r="B111" s="87"/>
      <c r="C111" s="83" t="s">
        <v>307</v>
      </c>
      <c r="D111" s="84" t="s">
        <v>15</v>
      </c>
      <c r="E111" s="87"/>
      <c r="F111" s="83" t="s">
        <v>307</v>
      </c>
      <c r="G111" s="84" t="s">
        <v>15</v>
      </c>
      <c r="H111" s="88"/>
      <c r="I111" s="83" t="s">
        <v>307</v>
      </c>
      <c r="J111" s="84" t="s">
        <v>15</v>
      </c>
      <c r="K111" s="88"/>
      <c r="L111" s="83" t="s">
        <v>307</v>
      </c>
      <c r="M111" s="84" t="s">
        <v>15</v>
      </c>
      <c r="N111" s="88"/>
      <c r="O111" s="83" t="s">
        <v>307</v>
      </c>
      <c r="P111" s="84" t="s">
        <v>15</v>
      </c>
      <c r="Q111" s="88"/>
      <c r="R111" s="83" t="s">
        <v>307</v>
      </c>
      <c r="S111" s="84" t="s">
        <v>15</v>
      </c>
      <c r="T111" s="88"/>
      <c r="U111" s="83" t="s">
        <v>307</v>
      </c>
      <c r="V111" s="84" t="s">
        <v>15</v>
      </c>
      <c r="W111" s="88"/>
      <c r="X111" s="83" t="s">
        <v>307</v>
      </c>
      <c r="Y111" s="84" t="s">
        <v>15</v>
      </c>
      <c r="Z111" s="88"/>
      <c r="AA111" s="83" t="s">
        <v>307</v>
      </c>
      <c r="AB111" s="84" t="s">
        <v>15</v>
      </c>
      <c r="AC111" s="88"/>
      <c r="AD111" s="83" t="s">
        <v>307</v>
      </c>
      <c r="AE111" s="84" t="s">
        <v>15</v>
      </c>
      <c r="AF111" s="88"/>
      <c r="AG111" s="83" t="s">
        <v>307</v>
      </c>
      <c r="AH111" s="84" t="s">
        <v>15</v>
      </c>
      <c r="AI111" s="88"/>
      <c r="AJ111" s="83" t="s">
        <v>307</v>
      </c>
      <c r="AK111" s="84" t="s">
        <v>15</v>
      </c>
      <c r="AL111" s="88"/>
      <c r="AM111" s="83" t="s">
        <v>307</v>
      </c>
      <c r="AN111" s="84" t="s">
        <v>15</v>
      </c>
      <c r="AO111" s="87"/>
      <c r="AP111" s="83" t="s">
        <v>307</v>
      </c>
      <c r="AQ111" s="84" t="s">
        <v>15</v>
      </c>
      <c r="AR111" s="88"/>
      <c r="AS111" s="83" t="s">
        <v>307</v>
      </c>
      <c r="AT111" s="84" t="s">
        <v>15</v>
      </c>
      <c r="AU111" s="88"/>
      <c r="AV111" s="83" t="s">
        <v>307</v>
      </c>
      <c r="AW111" s="84" t="s">
        <v>15</v>
      </c>
      <c r="AX111" s="88"/>
      <c r="AY111" s="83" t="s">
        <v>307</v>
      </c>
      <c r="AZ111" s="84" t="s">
        <v>15</v>
      </c>
      <c r="BA111" s="88"/>
      <c r="BB111" s="83" t="s">
        <v>307</v>
      </c>
      <c r="BC111" s="84" t="s">
        <v>15</v>
      </c>
      <c r="BD111" s="87"/>
      <c r="BE111" s="83" t="s">
        <v>307</v>
      </c>
      <c r="BF111" s="84" t="s">
        <v>15</v>
      </c>
      <c r="BG111" s="88"/>
      <c r="BH111" s="83" t="s">
        <v>307</v>
      </c>
      <c r="BI111" s="84" t="s">
        <v>15</v>
      </c>
      <c r="BJ111" s="88"/>
      <c r="BK111" s="83" t="s">
        <v>307</v>
      </c>
      <c r="BL111" s="84" t="s">
        <v>15</v>
      </c>
      <c r="BM111" s="88"/>
      <c r="BN111" s="83" t="s">
        <v>307</v>
      </c>
      <c r="BO111" s="84" t="s">
        <v>15</v>
      </c>
      <c r="BP111" s="88"/>
      <c r="BQ111" s="83" t="s">
        <v>307</v>
      </c>
      <c r="BR111" s="84" t="s">
        <v>15</v>
      </c>
      <c r="BS111" s="88"/>
      <c r="BT111" s="83" t="s">
        <v>307</v>
      </c>
      <c r="BU111" s="84" t="s">
        <v>15</v>
      </c>
      <c r="BV111" s="88"/>
      <c r="BW111" s="83" t="s">
        <v>307</v>
      </c>
      <c r="BX111" s="84" t="s">
        <v>15</v>
      </c>
      <c r="BY111" s="88"/>
      <c r="BZ111" s="83" t="s">
        <v>307</v>
      </c>
      <c r="CA111" s="84" t="s">
        <v>15</v>
      </c>
      <c r="CB111" s="88"/>
      <c r="CC111" s="83" t="s">
        <v>307</v>
      </c>
      <c r="CD111" s="84" t="s">
        <v>15</v>
      </c>
      <c r="CE111" s="172"/>
      <c r="CF111" s="83" t="s">
        <v>307</v>
      </c>
      <c r="CG111" s="84" t="s">
        <v>15</v>
      </c>
      <c r="CH111" s="172"/>
      <c r="CI111" s="83" t="s">
        <v>307</v>
      </c>
      <c r="CJ111" s="84" t="s">
        <v>15</v>
      </c>
      <c r="CK111" s="172"/>
      <c r="CL111" s="83" t="s">
        <v>307</v>
      </c>
      <c r="CM111" s="84" t="s">
        <v>15</v>
      </c>
      <c r="CN111" s="172"/>
      <c r="CO111" s="83" t="s">
        <v>307</v>
      </c>
      <c r="CP111" s="84" t="s">
        <v>15</v>
      </c>
      <c r="CQ111" s="88"/>
      <c r="CR111" s="83" t="s">
        <v>307</v>
      </c>
      <c r="CS111" s="84" t="s">
        <v>15</v>
      </c>
    </row>
    <row r="112" spans="1:97" ht="12" customHeight="1" x14ac:dyDescent="0.2">
      <c r="A112" s="81" t="s">
        <v>295</v>
      </c>
      <c r="B112" s="87"/>
      <c r="C112" s="83" t="s">
        <v>307</v>
      </c>
      <c r="D112" s="84" t="s">
        <v>15</v>
      </c>
      <c r="E112" s="87"/>
      <c r="F112" s="83" t="s">
        <v>307</v>
      </c>
      <c r="G112" s="84" t="s">
        <v>15</v>
      </c>
      <c r="H112" s="88"/>
      <c r="I112" s="83" t="s">
        <v>307</v>
      </c>
      <c r="J112" s="84" t="s">
        <v>15</v>
      </c>
      <c r="K112" s="88"/>
      <c r="L112" s="83" t="s">
        <v>307</v>
      </c>
      <c r="M112" s="84" t="s">
        <v>15</v>
      </c>
      <c r="N112" s="88"/>
      <c r="O112" s="83" t="s">
        <v>307</v>
      </c>
      <c r="P112" s="84" t="s">
        <v>15</v>
      </c>
      <c r="Q112" s="88"/>
      <c r="R112" s="83" t="s">
        <v>307</v>
      </c>
      <c r="S112" s="84" t="s">
        <v>15</v>
      </c>
      <c r="T112" s="88"/>
      <c r="U112" s="83" t="s">
        <v>307</v>
      </c>
      <c r="V112" s="84" t="s">
        <v>15</v>
      </c>
      <c r="W112" s="88"/>
      <c r="X112" s="83" t="s">
        <v>307</v>
      </c>
      <c r="Y112" s="84" t="s">
        <v>15</v>
      </c>
      <c r="Z112" s="88"/>
      <c r="AA112" s="83" t="s">
        <v>307</v>
      </c>
      <c r="AB112" s="84" t="s">
        <v>15</v>
      </c>
      <c r="AC112" s="88"/>
      <c r="AD112" s="83" t="s">
        <v>307</v>
      </c>
      <c r="AE112" s="84" t="s">
        <v>15</v>
      </c>
      <c r="AF112" s="88"/>
      <c r="AG112" s="83" t="s">
        <v>307</v>
      </c>
      <c r="AH112" s="84" t="s">
        <v>15</v>
      </c>
      <c r="AI112" s="88"/>
      <c r="AJ112" s="83" t="s">
        <v>307</v>
      </c>
      <c r="AK112" s="84" t="s">
        <v>15</v>
      </c>
      <c r="AL112" s="88"/>
      <c r="AM112" s="83" t="s">
        <v>307</v>
      </c>
      <c r="AN112" s="84" t="s">
        <v>15</v>
      </c>
      <c r="AO112" s="87"/>
      <c r="AP112" s="83" t="s">
        <v>307</v>
      </c>
      <c r="AQ112" s="84" t="s">
        <v>15</v>
      </c>
      <c r="AR112" s="88"/>
      <c r="AS112" s="83" t="s">
        <v>307</v>
      </c>
      <c r="AT112" s="84" t="s">
        <v>15</v>
      </c>
      <c r="AU112" s="88"/>
      <c r="AV112" s="83" t="s">
        <v>307</v>
      </c>
      <c r="AW112" s="84" t="s">
        <v>15</v>
      </c>
      <c r="AX112" s="88"/>
      <c r="AY112" s="83" t="s">
        <v>307</v>
      </c>
      <c r="AZ112" s="84" t="s">
        <v>15</v>
      </c>
      <c r="BA112" s="88"/>
      <c r="BB112" s="83" t="s">
        <v>307</v>
      </c>
      <c r="BC112" s="84" t="s">
        <v>15</v>
      </c>
      <c r="BD112" s="87"/>
      <c r="BE112" s="83" t="s">
        <v>307</v>
      </c>
      <c r="BF112" s="84" t="s">
        <v>15</v>
      </c>
      <c r="BG112" s="88"/>
      <c r="BH112" s="83" t="s">
        <v>307</v>
      </c>
      <c r="BI112" s="84" t="s">
        <v>15</v>
      </c>
      <c r="BJ112" s="88"/>
      <c r="BK112" s="83" t="s">
        <v>307</v>
      </c>
      <c r="BL112" s="84" t="s">
        <v>15</v>
      </c>
      <c r="BM112" s="88"/>
      <c r="BN112" s="83" t="s">
        <v>307</v>
      </c>
      <c r="BO112" s="84" t="s">
        <v>15</v>
      </c>
      <c r="BP112" s="88"/>
      <c r="BQ112" s="83" t="s">
        <v>307</v>
      </c>
      <c r="BR112" s="84" t="s">
        <v>15</v>
      </c>
      <c r="BS112" s="88"/>
      <c r="BT112" s="83" t="s">
        <v>307</v>
      </c>
      <c r="BU112" s="84" t="s">
        <v>15</v>
      </c>
      <c r="BV112" s="88"/>
      <c r="BW112" s="83" t="s">
        <v>307</v>
      </c>
      <c r="BX112" s="84" t="s">
        <v>15</v>
      </c>
      <c r="BY112" s="88"/>
      <c r="BZ112" s="83" t="s">
        <v>307</v>
      </c>
      <c r="CA112" s="84" t="s">
        <v>15</v>
      </c>
      <c r="CB112" s="88"/>
      <c r="CC112" s="83" t="s">
        <v>307</v>
      </c>
      <c r="CD112" s="84" t="s">
        <v>15</v>
      </c>
      <c r="CE112" s="172"/>
      <c r="CF112" s="83" t="s">
        <v>307</v>
      </c>
      <c r="CG112" s="84" t="s">
        <v>15</v>
      </c>
      <c r="CH112" s="172"/>
      <c r="CI112" s="83" t="s">
        <v>307</v>
      </c>
      <c r="CJ112" s="84" t="s">
        <v>15</v>
      </c>
      <c r="CK112" s="172"/>
      <c r="CL112" s="83" t="s">
        <v>307</v>
      </c>
      <c r="CM112" s="84" t="s">
        <v>15</v>
      </c>
      <c r="CN112" s="172"/>
      <c r="CO112" s="83" t="s">
        <v>307</v>
      </c>
      <c r="CP112" s="84" t="s">
        <v>15</v>
      </c>
      <c r="CQ112" s="88"/>
      <c r="CR112" s="83" t="s">
        <v>307</v>
      </c>
      <c r="CS112" s="84" t="s">
        <v>15</v>
      </c>
    </row>
    <row r="113" spans="1:97" ht="12" customHeight="1" x14ac:dyDescent="0.2">
      <c r="A113" s="81" t="s">
        <v>296</v>
      </c>
      <c r="B113" s="87"/>
      <c r="C113" s="83" t="s">
        <v>307</v>
      </c>
      <c r="D113" s="84" t="s">
        <v>15</v>
      </c>
      <c r="E113" s="87"/>
      <c r="F113" s="83" t="s">
        <v>307</v>
      </c>
      <c r="G113" s="84" t="s">
        <v>15</v>
      </c>
      <c r="H113" s="88"/>
      <c r="I113" s="83" t="s">
        <v>307</v>
      </c>
      <c r="J113" s="84" t="s">
        <v>15</v>
      </c>
      <c r="K113" s="88"/>
      <c r="L113" s="83" t="s">
        <v>307</v>
      </c>
      <c r="M113" s="84" t="s">
        <v>15</v>
      </c>
      <c r="N113" s="88"/>
      <c r="O113" s="83" t="s">
        <v>307</v>
      </c>
      <c r="P113" s="84" t="s">
        <v>15</v>
      </c>
      <c r="Q113" s="88"/>
      <c r="R113" s="83" t="s">
        <v>307</v>
      </c>
      <c r="S113" s="84" t="s">
        <v>15</v>
      </c>
      <c r="T113" s="88"/>
      <c r="U113" s="83" t="s">
        <v>307</v>
      </c>
      <c r="V113" s="84" t="s">
        <v>15</v>
      </c>
      <c r="W113" s="88"/>
      <c r="X113" s="83" t="s">
        <v>307</v>
      </c>
      <c r="Y113" s="84" t="s">
        <v>15</v>
      </c>
      <c r="Z113" s="88"/>
      <c r="AA113" s="83" t="s">
        <v>307</v>
      </c>
      <c r="AB113" s="84" t="s">
        <v>15</v>
      </c>
      <c r="AC113" s="88"/>
      <c r="AD113" s="83" t="s">
        <v>307</v>
      </c>
      <c r="AE113" s="84" t="s">
        <v>15</v>
      </c>
      <c r="AF113" s="88"/>
      <c r="AG113" s="83" t="s">
        <v>307</v>
      </c>
      <c r="AH113" s="84" t="s">
        <v>15</v>
      </c>
      <c r="AI113" s="88"/>
      <c r="AJ113" s="83" t="s">
        <v>307</v>
      </c>
      <c r="AK113" s="84" t="s">
        <v>15</v>
      </c>
      <c r="AL113" s="88"/>
      <c r="AM113" s="83" t="s">
        <v>307</v>
      </c>
      <c r="AN113" s="84" t="s">
        <v>15</v>
      </c>
      <c r="AO113" s="87"/>
      <c r="AP113" s="83" t="s">
        <v>307</v>
      </c>
      <c r="AQ113" s="84" t="s">
        <v>15</v>
      </c>
      <c r="AR113" s="88"/>
      <c r="AS113" s="83" t="s">
        <v>307</v>
      </c>
      <c r="AT113" s="84" t="s">
        <v>15</v>
      </c>
      <c r="AU113" s="88"/>
      <c r="AV113" s="83" t="s">
        <v>307</v>
      </c>
      <c r="AW113" s="84" t="s">
        <v>15</v>
      </c>
      <c r="AX113" s="88"/>
      <c r="AY113" s="83" t="s">
        <v>307</v>
      </c>
      <c r="AZ113" s="84" t="s">
        <v>15</v>
      </c>
      <c r="BA113" s="88"/>
      <c r="BB113" s="83" t="s">
        <v>307</v>
      </c>
      <c r="BC113" s="84" t="s">
        <v>15</v>
      </c>
      <c r="BD113" s="87"/>
      <c r="BE113" s="83" t="s">
        <v>307</v>
      </c>
      <c r="BF113" s="84" t="s">
        <v>15</v>
      </c>
      <c r="BG113" s="88"/>
      <c r="BH113" s="83" t="s">
        <v>307</v>
      </c>
      <c r="BI113" s="84" t="s">
        <v>15</v>
      </c>
      <c r="BJ113" s="88"/>
      <c r="BK113" s="83" t="s">
        <v>307</v>
      </c>
      <c r="BL113" s="84" t="s">
        <v>15</v>
      </c>
      <c r="BM113" s="88"/>
      <c r="BN113" s="83" t="s">
        <v>307</v>
      </c>
      <c r="BO113" s="84" t="s">
        <v>15</v>
      </c>
      <c r="BP113" s="88"/>
      <c r="BQ113" s="83" t="s">
        <v>307</v>
      </c>
      <c r="BR113" s="84" t="s">
        <v>15</v>
      </c>
      <c r="BS113" s="88"/>
      <c r="BT113" s="83" t="s">
        <v>307</v>
      </c>
      <c r="BU113" s="84" t="s">
        <v>15</v>
      </c>
      <c r="BV113" s="88"/>
      <c r="BW113" s="83" t="s">
        <v>307</v>
      </c>
      <c r="BX113" s="84" t="s">
        <v>15</v>
      </c>
      <c r="BY113" s="88"/>
      <c r="BZ113" s="83" t="s">
        <v>307</v>
      </c>
      <c r="CA113" s="84" t="s">
        <v>15</v>
      </c>
      <c r="CB113" s="88"/>
      <c r="CC113" s="83" t="s">
        <v>307</v>
      </c>
      <c r="CD113" s="84" t="s">
        <v>15</v>
      </c>
      <c r="CE113" s="172"/>
      <c r="CF113" s="83" t="s">
        <v>307</v>
      </c>
      <c r="CG113" s="84" t="s">
        <v>15</v>
      </c>
      <c r="CH113" s="172"/>
      <c r="CI113" s="83" t="s">
        <v>307</v>
      </c>
      <c r="CJ113" s="84" t="s">
        <v>15</v>
      </c>
      <c r="CK113" s="172"/>
      <c r="CL113" s="83" t="s">
        <v>307</v>
      </c>
      <c r="CM113" s="84" t="s">
        <v>15</v>
      </c>
      <c r="CN113" s="172"/>
      <c r="CO113" s="83" t="s">
        <v>307</v>
      </c>
      <c r="CP113" s="84" t="s">
        <v>15</v>
      </c>
      <c r="CQ113" s="88"/>
      <c r="CR113" s="83" t="s">
        <v>307</v>
      </c>
      <c r="CS113" s="84" t="s">
        <v>15</v>
      </c>
    </row>
    <row r="114" spans="1:97" ht="12" customHeight="1" x14ac:dyDescent="0.2">
      <c r="A114" s="81" t="s">
        <v>297</v>
      </c>
      <c r="B114" s="87"/>
      <c r="C114" s="83" t="s">
        <v>307</v>
      </c>
      <c r="D114" s="84" t="s">
        <v>15</v>
      </c>
      <c r="E114" s="87"/>
      <c r="F114" s="83" t="s">
        <v>307</v>
      </c>
      <c r="G114" s="84" t="s">
        <v>15</v>
      </c>
      <c r="H114" s="88"/>
      <c r="I114" s="83" t="s">
        <v>307</v>
      </c>
      <c r="J114" s="84" t="s">
        <v>15</v>
      </c>
      <c r="K114" s="88"/>
      <c r="L114" s="83" t="s">
        <v>307</v>
      </c>
      <c r="M114" s="84" t="s">
        <v>15</v>
      </c>
      <c r="N114" s="88"/>
      <c r="O114" s="83" t="s">
        <v>307</v>
      </c>
      <c r="P114" s="84" t="s">
        <v>15</v>
      </c>
      <c r="Q114" s="88"/>
      <c r="R114" s="83" t="s">
        <v>307</v>
      </c>
      <c r="S114" s="84" t="s">
        <v>15</v>
      </c>
      <c r="T114" s="88"/>
      <c r="U114" s="83" t="s">
        <v>307</v>
      </c>
      <c r="V114" s="84" t="s">
        <v>15</v>
      </c>
      <c r="W114" s="88"/>
      <c r="X114" s="83" t="s">
        <v>307</v>
      </c>
      <c r="Y114" s="84" t="s">
        <v>15</v>
      </c>
      <c r="Z114" s="88"/>
      <c r="AA114" s="83" t="s">
        <v>307</v>
      </c>
      <c r="AB114" s="84" t="s">
        <v>15</v>
      </c>
      <c r="AC114" s="88"/>
      <c r="AD114" s="83" t="s">
        <v>307</v>
      </c>
      <c r="AE114" s="84" t="s">
        <v>15</v>
      </c>
      <c r="AF114" s="88"/>
      <c r="AG114" s="83" t="s">
        <v>307</v>
      </c>
      <c r="AH114" s="84" t="s">
        <v>15</v>
      </c>
      <c r="AI114" s="88"/>
      <c r="AJ114" s="83" t="s">
        <v>307</v>
      </c>
      <c r="AK114" s="84" t="s">
        <v>15</v>
      </c>
      <c r="AL114" s="88"/>
      <c r="AM114" s="83" t="s">
        <v>307</v>
      </c>
      <c r="AN114" s="84" t="s">
        <v>15</v>
      </c>
      <c r="AO114" s="87"/>
      <c r="AP114" s="83" t="s">
        <v>307</v>
      </c>
      <c r="AQ114" s="84" t="s">
        <v>15</v>
      </c>
      <c r="AR114" s="88"/>
      <c r="AS114" s="83" t="s">
        <v>307</v>
      </c>
      <c r="AT114" s="84" t="s">
        <v>15</v>
      </c>
      <c r="AU114" s="88"/>
      <c r="AV114" s="83" t="s">
        <v>307</v>
      </c>
      <c r="AW114" s="84" t="s">
        <v>15</v>
      </c>
      <c r="AX114" s="88"/>
      <c r="AY114" s="83" t="s">
        <v>307</v>
      </c>
      <c r="AZ114" s="84" t="s">
        <v>15</v>
      </c>
      <c r="BA114" s="88"/>
      <c r="BB114" s="83" t="s">
        <v>307</v>
      </c>
      <c r="BC114" s="84" t="s">
        <v>15</v>
      </c>
      <c r="BD114" s="87"/>
      <c r="BE114" s="83" t="s">
        <v>307</v>
      </c>
      <c r="BF114" s="84" t="s">
        <v>15</v>
      </c>
      <c r="BG114" s="88"/>
      <c r="BH114" s="83" t="s">
        <v>307</v>
      </c>
      <c r="BI114" s="84" t="s">
        <v>15</v>
      </c>
      <c r="BJ114" s="88"/>
      <c r="BK114" s="83" t="s">
        <v>307</v>
      </c>
      <c r="BL114" s="84" t="s">
        <v>15</v>
      </c>
      <c r="BM114" s="88"/>
      <c r="BN114" s="83" t="s">
        <v>307</v>
      </c>
      <c r="BO114" s="84" t="s">
        <v>15</v>
      </c>
      <c r="BP114" s="88"/>
      <c r="BQ114" s="83" t="s">
        <v>307</v>
      </c>
      <c r="BR114" s="84" t="s">
        <v>15</v>
      </c>
      <c r="BS114" s="88"/>
      <c r="BT114" s="83" t="s">
        <v>307</v>
      </c>
      <c r="BU114" s="84" t="s">
        <v>15</v>
      </c>
      <c r="BV114" s="88"/>
      <c r="BW114" s="83" t="s">
        <v>307</v>
      </c>
      <c r="BX114" s="84" t="s">
        <v>15</v>
      </c>
      <c r="BY114" s="88"/>
      <c r="BZ114" s="83" t="s">
        <v>307</v>
      </c>
      <c r="CA114" s="84" t="s">
        <v>15</v>
      </c>
      <c r="CB114" s="88"/>
      <c r="CC114" s="83" t="s">
        <v>307</v>
      </c>
      <c r="CD114" s="84" t="s">
        <v>15</v>
      </c>
      <c r="CE114" s="172"/>
      <c r="CF114" s="83" t="s">
        <v>307</v>
      </c>
      <c r="CG114" s="84" t="s">
        <v>15</v>
      </c>
      <c r="CH114" s="172"/>
      <c r="CI114" s="83" t="s">
        <v>307</v>
      </c>
      <c r="CJ114" s="84" t="s">
        <v>15</v>
      </c>
      <c r="CK114" s="172"/>
      <c r="CL114" s="83" t="s">
        <v>307</v>
      </c>
      <c r="CM114" s="84" t="s">
        <v>15</v>
      </c>
      <c r="CN114" s="172"/>
      <c r="CO114" s="83" t="s">
        <v>307</v>
      </c>
      <c r="CP114" s="84" t="s">
        <v>15</v>
      </c>
      <c r="CQ114" s="88"/>
      <c r="CR114" s="83" t="s">
        <v>307</v>
      </c>
      <c r="CS114" s="84" t="s">
        <v>15</v>
      </c>
    </row>
    <row r="115" spans="1:97" ht="12" customHeight="1" x14ac:dyDescent="0.2">
      <c r="A115" s="81" t="s">
        <v>298</v>
      </c>
      <c r="B115" s="87"/>
      <c r="C115" s="83" t="s">
        <v>307</v>
      </c>
      <c r="D115" s="84" t="s">
        <v>15</v>
      </c>
      <c r="E115" s="87"/>
      <c r="F115" s="83" t="s">
        <v>307</v>
      </c>
      <c r="G115" s="84" t="s">
        <v>15</v>
      </c>
      <c r="H115" s="88"/>
      <c r="I115" s="83" t="s">
        <v>307</v>
      </c>
      <c r="J115" s="84" t="s">
        <v>15</v>
      </c>
      <c r="K115" s="88"/>
      <c r="L115" s="83" t="s">
        <v>307</v>
      </c>
      <c r="M115" s="84" t="s">
        <v>15</v>
      </c>
      <c r="N115" s="88"/>
      <c r="O115" s="83" t="s">
        <v>307</v>
      </c>
      <c r="P115" s="84" t="s">
        <v>15</v>
      </c>
      <c r="Q115" s="88"/>
      <c r="R115" s="83" t="s">
        <v>307</v>
      </c>
      <c r="S115" s="84" t="s">
        <v>15</v>
      </c>
      <c r="T115" s="88"/>
      <c r="U115" s="83" t="s">
        <v>307</v>
      </c>
      <c r="V115" s="84" t="s">
        <v>15</v>
      </c>
      <c r="W115" s="88"/>
      <c r="X115" s="83" t="s">
        <v>307</v>
      </c>
      <c r="Y115" s="84" t="s">
        <v>15</v>
      </c>
      <c r="Z115" s="88"/>
      <c r="AA115" s="83" t="s">
        <v>307</v>
      </c>
      <c r="AB115" s="84" t="s">
        <v>15</v>
      </c>
      <c r="AC115" s="88"/>
      <c r="AD115" s="83" t="s">
        <v>307</v>
      </c>
      <c r="AE115" s="84" t="s">
        <v>15</v>
      </c>
      <c r="AF115" s="88"/>
      <c r="AG115" s="83" t="s">
        <v>307</v>
      </c>
      <c r="AH115" s="84" t="s">
        <v>15</v>
      </c>
      <c r="AI115" s="88"/>
      <c r="AJ115" s="83" t="s">
        <v>307</v>
      </c>
      <c r="AK115" s="84" t="s">
        <v>15</v>
      </c>
      <c r="AL115" s="88"/>
      <c r="AM115" s="83" t="s">
        <v>307</v>
      </c>
      <c r="AN115" s="84" t="s">
        <v>15</v>
      </c>
      <c r="AO115" s="87"/>
      <c r="AP115" s="83" t="s">
        <v>307</v>
      </c>
      <c r="AQ115" s="84" t="s">
        <v>15</v>
      </c>
      <c r="AR115" s="88"/>
      <c r="AS115" s="83" t="s">
        <v>307</v>
      </c>
      <c r="AT115" s="84" t="s">
        <v>15</v>
      </c>
      <c r="AU115" s="88"/>
      <c r="AV115" s="83" t="s">
        <v>307</v>
      </c>
      <c r="AW115" s="84" t="s">
        <v>15</v>
      </c>
      <c r="AX115" s="88"/>
      <c r="AY115" s="83" t="s">
        <v>307</v>
      </c>
      <c r="AZ115" s="84" t="s">
        <v>15</v>
      </c>
      <c r="BA115" s="88"/>
      <c r="BB115" s="83" t="s">
        <v>307</v>
      </c>
      <c r="BC115" s="84" t="s">
        <v>15</v>
      </c>
      <c r="BD115" s="87"/>
      <c r="BE115" s="83" t="s">
        <v>307</v>
      </c>
      <c r="BF115" s="84" t="s">
        <v>15</v>
      </c>
      <c r="BG115" s="88"/>
      <c r="BH115" s="83" t="s">
        <v>307</v>
      </c>
      <c r="BI115" s="84" t="s">
        <v>15</v>
      </c>
      <c r="BJ115" s="88"/>
      <c r="BK115" s="83" t="s">
        <v>307</v>
      </c>
      <c r="BL115" s="84" t="s">
        <v>15</v>
      </c>
      <c r="BM115" s="88"/>
      <c r="BN115" s="83" t="s">
        <v>307</v>
      </c>
      <c r="BO115" s="84" t="s">
        <v>15</v>
      </c>
      <c r="BP115" s="88"/>
      <c r="BQ115" s="83" t="s">
        <v>307</v>
      </c>
      <c r="BR115" s="84" t="s">
        <v>15</v>
      </c>
      <c r="BS115" s="88"/>
      <c r="BT115" s="83" t="s">
        <v>307</v>
      </c>
      <c r="BU115" s="84" t="s">
        <v>15</v>
      </c>
      <c r="BV115" s="88"/>
      <c r="BW115" s="83" t="s">
        <v>307</v>
      </c>
      <c r="BX115" s="84" t="s">
        <v>15</v>
      </c>
      <c r="BY115" s="88"/>
      <c r="BZ115" s="83" t="s">
        <v>307</v>
      </c>
      <c r="CA115" s="84" t="s">
        <v>15</v>
      </c>
      <c r="CB115" s="88"/>
      <c r="CC115" s="83" t="s">
        <v>307</v>
      </c>
      <c r="CD115" s="84" t="s">
        <v>15</v>
      </c>
      <c r="CE115" s="172"/>
      <c r="CF115" s="83" t="s">
        <v>307</v>
      </c>
      <c r="CG115" s="84" t="s">
        <v>15</v>
      </c>
      <c r="CH115" s="172"/>
      <c r="CI115" s="83" t="s">
        <v>307</v>
      </c>
      <c r="CJ115" s="84" t="s">
        <v>15</v>
      </c>
      <c r="CK115" s="172"/>
      <c r="CL115" s="83" t="s">
        <v>307</v>
      </c>
      <c r="CM115" s="84" t="s">
        <v>15</v>
      </c>
      <c r="CN115" s="172"/>
      <c r="CO115" s="83" t="s">
        <v>307</v>
      </c>
      <c r="CP115" s="84" t="s">
        <v>15</v>
      </c>
      <c r="CQ115" s="88"/>
      <c r="CR115" s="83" t="s">
        <v>307</v>
      </c>
      <c r="CS115" s="84" t="s">
        <v>15</v>
      </c>
    </row>
    <row r="116" spans="1:97" ht="12" customHeight="1" x14ac:dyDescent="0.2">
      <c r="A116" s="81" t="s">
        <v>299</v>
      </c>
      <c r="B116" s="87"/>
      <c r="C116" s="83" t="s">
        <v>307</v>
      </c>
      <c r="D116" s="84" t="s">
        <v>15</v>
      </c>
      <c r="E116" s="87"/>
      <c r="F116" s="83" t="s">
        <v>307</v>
      </c>
      <c r="G116" s="84" t="s">
        <v>15</v>
      </c>
      <c r="H116" s="88"/>
      <c r="I116" s="83" t="s">
        <v>307</v>
      </c>
      <c r="J116" s="84" t="s">
        <v>15</v>
      </c>
      <c r="K116" s="88"/>
      <c r="L116" s="83" t="s">
        <v>307</v>
      </c>
      <c r="M116" s="84" t="s">
        <v>15</v>
      </c>
      <c r="N116" s="88"/>
      <c r="O116" s="83" t="s">
        <v>307</v>
      </c>
      <c r="P116" s="84" t="s">
        <v>15</v>
      </c>
      <c r="Q116" s="88"/>
      <c r="R116" s="83" t="s">
        <v>307</v>
      </c>
      <c r="S116" s="84" t="s">
        <v>15</v>
      </c>
      <c r="T116" s="88"/>
      <c r="U116" s="83" t="s">
        <v>307</v>
      </c>
      <c r="V116" s="84" t="s">
        <v>15</v>
      </c>
      <c r="W116" s="88"/>
      <c r="X116" s="83" t="s">
        <v>307</v>
      </c>
      <c r="Y116" s="84" t="s">
        <v>15</v>
      </c>
      <c r="Z116" s="88"/>
      <c r="AA116" s="83" t="s">
        <v>307</v>
      </c>
      <c r="AB116" s="84" t="s">
        <v>15</v>
      </c>
      <c r="AC116" s="88"/>
      <c r="AD116" s="83" t="s">
        <v>307</v>
      </c>
      <c r="AE116" s="84" t="s">
        <v>15</v>
      </c>
      <c r="AF116" s="88"/>
      <c r="AG116" s="83" t="s">
        <v>307</v>
      </c>
      <c r="AH116" s="84" t="s">
        <v>15</v>
      </c>
      <c r="AI116" s="88"/>
      <c r="AJ116" s="83" t="s">
        <v>307</v>
      </c>
      <c r="AK116" s="84" t="s">
        <v>15</v>
      </c>
      <c r="AL116" s="88"/>
      <c r="AM116" s="83" t="s">
        <v>307</v>
      </c>
      <c r="AN116" s="84" t="s">
        <v>15</v>
      </c>
      <c r="AO116" s="87"/>
      <c r="AP116" s="83" t="s">
        <v>307</v>
      </c>
      <c r="AQ116" s="84" t="s">
        <v>15</v>
      </c>
      <c r="AR116" s="88"/>
      <c r="AS116" s="83" t="s">
        <v>307</v>
      </c>
      <c r="AT116" s="84" t="s">
        <v>15</v>
      </c>
      <c r="AU116" s="88"/>
      <c r="AV116" s="83" t="s">
        <v>307</v>
      </c>
      <c r="AW116" s="84" t="s">
        <v>15</v>
      </c>
      <c r="AX116" s="88"/>
      <c r="AY116" s="83" t="s">
        <v>307</v>
      </c>
      <c r="AZ116" s="84" t="s">
        <v>15</v>
      </c>
      <c r="BA116" s="88"/>
      <c r="BB116" s="83" t="s">
        <v>307</v>
      </c>
      <c r="BC116" s="84" t="s">
        <v>15</v>
      </c>
      <c r="BD116" s="87"/>
      <c r="BE116" s="83" t="s">
        <v>307</v>
      </c>
      <c r="BF116" s="84" t="s">
        <v>15</v>
      </c>
      <c r="BG116" s="88"/>
      <c r="BH116" s="83" t="s">
        <v>307</v>
      </c>
      <c r="BI116" s="84" t="s">
        <v>15</v>
      </c>
      <c r="BJ116" s="88"/>
      <c r="BK116" s="83" t="s">
        <v>307</v>
      </c>
      <c r="BL116" s="84" t="s">
        <v>15</v>
      </c>
      <c r="BM116" s="88"/>
      <c r="BN116" s="83" t="s">
        <v>307</v>
      </c>
      <c r="BO116" s="84" t="s">
        <v>15</v>
      </c>
      <c r="BP116" s="88"/>
      <c r="BQ116" s="83" t="s">
        <v>307</v>
      </c>
      <c r="BR116" s="84" t="s">
        <v>15</v>
      </c>
      <c r="BS116" s="88"/>
      <c r="BT116" s="83" t="s">
        <v>307</v>
      </c>
      <c r="BU116" s="84" t="s">
        <v>15</v>
      </c>
      <c r="BV116" s="88"/>
      <c r="BW116" s="83" t="s">
        <v>307</v>
      </c>
      <c r="BX116" s="84" t="s">
        <v>15</v>
      </c>
      <c r="BY116" s="88"/>
      <c r="BZ116" s="83" t="s">
        <v>307</v>
      </c>
      <c r="CA116" s="84" t="s">
        <v>15</v>
      </c>
      <c r="CB116" s="88"/>
      <c r="CC116" s="83" t="s">
        <v>307</v>
      </c>
      <c r="CD116" s="84" t="s">
        <v>15</v>
      </c>
      <c r="CE116" s="172"/>
      <c r="CF116" s="83" t="s">
        <v>307</v>
      </c>
      <c r="CG116" s="84" t="s">
        <v>15</v>
      </c>
      <c r="CH116" s="172"/>
      <c r="CI116" s="83" t="s">
        <v>307</v>
      </c>
      <c r="CJ116" s="84" t="s">
        <v>15</v>
      </c>
      <c r="CK116" s="172"/>
      <c r="CL116" s="83" t="s">
        <v>307</v>
      </c>
      <c r="CM116" s="84" t="s">
        <v>15</v>
      </c>
      <c r="CN116" s="172"/>
      <c r="CO116" s="83" t="s">
        <v>307</v>
      </c>
      <c r="CP116" s="84" t="s">
        <v>15</v>
      </c>
      <c r="CQ116" s="88"/>
      <c r="CR116" s="83" t="s">
        <v>307</v>
      </c>
      <c r="CS116" s="84" t="s">
        <v>15</v>
      </c>
    </row>
    <row r="117" spans="1:97" ht="12" customHeight="1" x14ac:dyDescent="0.2">
      <c r="A117" s="81" t="s">
        <v>300</v>
      </c>
      <c r="B117" s="87"/>
      <c r="C117" s="83" t="s">
        <v>307</v>
      </c>
      <c r="D117" s="84" t="s">
        <v>15</v>
      </c>
      <c r="E117" s="87"/>
      <c r="F117" s="83" t="s">
        <v>307</v>
      </c>
      <c r="G117" s="84" t="s">
        <v>15</v>
      </c>
      <c r="H117" s="88"/>
      <c r="I117" s="83" t="s">
        <v>307</v>
      </c>
      <c r="J117" s="84" t="s">
        <v>15</v>
      </c>
      <c r="K117" s="88"/>
      <c r="L117" s="83" t="s">
        <v>307</v>
      </c>
      <c r="M117" s="84" t="s">
        <v>15</v>
      </c>
      <c r="N117" s="88"/>
      <c r="O117" s="83" t="s">
        <v>307</v>
      </c>
      <c r="P117" s="84" t="s">
        <v>15</v>
      </c>
      <c r="Q117" s="88"/>
      <c r="R117" s="83" t="s">
        <v>307</v>
      </c>
      <c r="S117" s="84" t="s">
        <v>15</v>
      </c>
      <c r="T117" s="88"/>
      <c r="U117" s="83" t="s">
        <v>307</v>
      </c>
      <c r="V117" s="84" t="s">
        <v>15</v>
      </c>
      <c r="W117" s="88"/>
      <c r="X117" s="83" t="s">
        <v>307</v>
      </c>
      <c r="Y117" s="84" t="s">
        <v>15</v>
      </c>
      <c r="Z117" s="88"/>
      <c r="AA117" s="83" t="s">
        <v>307</v>
      </c>
      <c r="AB117" s="84" t="s">
        <v>15</v>
      </c>
      <c r="AC117" s="88"/>
      <c r="AD117" s="83" t="s">
        <v>307</v>
      </c>
      <c r="AE117" s="84" t="s">
        <v>15</v>
      </c>
      <c r="AF117" s="88"/>
      <c r="AG117" s="83" t="s">
        <v>307</v>
      </c>
      <c r="AH117" s="84" t="s">
        <v>15</v>
      </c>
      <c r="AI117" s="88"/>
      <c r="AJ117" s="83" t="s">
        <v>307</v>
      </c>
      <c r="AK117" s="84" t="s">
        <v>15</v>
      </c>
      <c r="AL117" s="88"/>
      <c r="AM117" s="83" t="s">
        <v>307</v>
      </c>
      <c r="AN117" s="84" t="s">
        <v>15</v>
      </c>
      <c r="AO117" s="87"/>
      <c r="AP117" s="83" t="s">
        <v>307</v>
      </c>
      <c r="AQ117" s="84" t="s">
        <v>15</v>
      </c>
      <c r="AR117" s="88"/>
      <c r="AS117" s="83" t="s">
        <v>307</v>
      </c>
      <c r="AT117" s="84" t="s">
        <v>15</v>
      </c>
      <c r="AU117" s="88"/>
      <c r="AV117" s="83" t="s">
        <v>307</v>
      </c>
      <c r="AW117" s="84" t="s">
        <v>15</v>
      </c>
      <c r="AX117" s="88"/>
      <c r="AY117" s="83" t="s">
        <v>307</v>
      </c>
      <c r="AZ117" s="84" t="s">
        <v>15</v>
      </c>
      <c r="BA117" s="88"/>
      <c r="BB117" s="83" t="s">
        <v>307</v>
      </c>
      <c r="BC117" s="84" t="s">
        <v>15</v>
      </c>
      <c r="BD117" s="87"/>
      <c r="BE117" s="83" t="s">
        <v>307</v>
      </c>
      <c r="BF117" s="84" t="s">
        <v>15</v>
      </c>
      <c r="BG117" s="88"/>
      <c r="BH117" s="83" t="s">
        <v>307</v>
      </c>
      <c r="BI117" s="84" t="s">
        <v>15</v>
      </c>
      <c r="BJ117" s="88"/>
      <c r="BK117" s="83" t="s">
        <v>307</v>
      </c>
      <c r="BL117" s="84" t="s">
        <v>15</v>
      </c>
      <c r="BM117" s="88"/>
      <c r="BN117" s="83" t="s">
        <v>307</v>
      </c>
      <c r="BO117" s="84" t="s">
        <v>15</v>
      </c>
      <c r="BP117" s="88"/>
      <c r="BQ117" s="83" t="s">
        <v>307</v>
      </c>
      <c r="BR117" s="84" t="s">
        <v>15</v>
      </c>
      <c r="BS117" s="88"/>
      <c r="BT117" s="83" t="s">
        <v>307</v>
      </c>
      <c r="BU117" s="84" t="s">
        <v>15</v>
      </c>
      <c r="BV117" s="88"/>
      <c r="BW117" s="83" t="s">
        <v>307</v>
      </c>
      <c r="BX117" s="84" t="s">
        <v>15</v>
      </c>
      <c r="BY117" s="88"/>
      <c r="BZ117" s="83" t="s">
        <v>307</v>
      </c>
      <c r="CA117" s="84" t="s">
        <v>15</v>
      </c>
      <c r="CB117" s="88"/>
      <c r="CC117" s="83" t="s">
        <v>307</v>
      </c>
      <c r="CD117" s="84" t="s">
        <v>15</v>
      </c>
      <c r="CE117" s="172"/>
      <c r="CF117" s="83" t="s">
        <v>307</v>
      </c>
      <c r="CG117" s="84" t="s">
        <v>15</v>
      </c>
      <c r="CH117" s="172"/>
      <c r="CI117" s="83" t="s">
        <v>307</v>
      </c>
      <c r="CJ117" s="84" t="s">
        <v>15</v>
      </c>
      <c r="CK117" s="172"/>
      <c r="CL117" s="83" t="s">
        <v>307</v>
      </c>
      <c r="CM117" s="84" t="s">
        <v>15</v>
      </c>
      <c r="CN117" s="172"/>
      <c r="CO117" s="83" t="s">
        <v>307</v>
      </c>
      <c r="CP117" s="84" t="s">
        <v>15</v>
      </c>
      <c r="CQ117" s="88"/>
      <c r="CR117" s="83" t="s">
        <v>307</v>
      </c>
      <c r="CS117" s="84" t="s">
        <v>15</v>
      </c>
    </row>
    <row r="118" spans="1:97" ht="12" customHeight="1" x14ac:dyDescent="0.2">
      <c r="A118" s="81" t="s">
        <v>301</v>
      </c>
      <c r="B118" s="87"/>
      <c r="C118" s="83" t="s">
        <v>307</v>
      </c>
      <c r="D118" s="84" t="s">
        <v>15</v>
      </c>
      <c r="E118" s="87"/>
      <c r="F118" s="83" t="s">
        <v>307</v>
      </c>
      <c r="G118" s="84" t="s">
        <v>15</v>
      </c>
      <c r="H118" s="88"/>
      <c r="I118" s="83" t="s">
        <v>307</v>
      </c>
      <c r="J118" s="84" t="s">
        <v>15</v>
      </c>
      <c r="K118" s="88"/>
      <c r="L118" s="83" t="s">
        <v>307</v>
      </c>
      <c r="M118" s="84" t="s">
        <v>15</v>
      </c>
      <c r="N118" s="88"/>
      <c r="O118" s="83" t="s">
        <v>307</v>
      </c>
      <c r="P118" s="84" t="s">
        <v>15</v>
      </c>
      <c r="Q118" s="88"/>
      <c r="R118" s="83" t="s">
        <v>307</v>
      </c>
      <c r="S118" s="84" t="s">
        <v>15</v>
      </c>
      <c r="T118" s="88"/>
      <c r="U118" s="83" t="s">
        <v>307</v>
      </c>
      <c r="V118" s="84" t="s">
        <v>15</v>
      </c>
      <c r="W118" s="88"/>
      <c r="X118" s="83" t="s">
        <v>307</v>
      </c>
      <c r="Y118" s="84" t="s">
        <v>15</v>
      </c>
      <c r="Z118" s="88"/>
      <c r="AA118" s="83" t="s">
        <v>307</v>
      </c>
      <c r="AB118" s="84" t="s">
        <v>15</v>
      </c>
      <c r="AC118" s="88"/>
      <c r="AD118" s="83" t="s">
        <v>307</v>
      </c>
      <c r="AE118" s="84" t="s">
        <v>15</v>
      </c>
      <c r="AF118" s="88"/>
      <c r="AG118" s="83" t="s">
        <v>307</v>
      </c>
      <c r="AH118" s="84" t="s">
        <v>15</v>
      </c>
      <c r="AI118" s="88"/>
      <c r="AJ118" s="83" t="s">
        <v>307</v>
      </c>
      <c r="AK118" s="84" t="s">
        <v>15</v>
      </c>
      <c r="AL118" s="88"/>
      <c r="AM118" s="83" t="s">
        <v>307</v>
      </c>
      <c r="AN118" s="84" t="s">
        <v>15</v>
      </c>
      <c r="AO118" s="87"/>
      <c r="AP118" s="83" t="s">
        <v>307</v>
      </c>
      <c r="AQ118" s="84" t="s">
        <v>15</v>
      </c>
      <c r="AR118" s="88"/>
      <c r="AS118" s="83" t="s">
        <v>307</v>
      </c>
      <c r="AT118" s="84" t="s">
        <v>15</v>
      </c>
      <c r="AU118" s="88"/>
      <c r="AV118" s="83" t="s">
        <v>307</v>
      </c>
      <c r="AW118" s="84" t="s">
        <v>15</v>
      </c>
      <c r="AX118" s="88"/>
      <c r="AY118" s="83" t="s">
        <v>307</v>
      </c>
      <c r="AZ118" s="84" t="s">
        <v>15</v>
      </c>
      <c r="BA118" s="88"/>
      <c r="BB118" s="83" t="s">
        <v>307</v>
      </c>
      <c r="BC118" s="84" t="s">
        <v>15</v>
      </c>
      <c r="BD118" s="87"/>
      <c r="BE118" s="83" t="s">
        <v>307</v>
      </c>
      <c r="BF118" s="84" t="s">
        <v>15</v>
      </c>
      <c r="BG118" s="88"/>
      <c r="BH118" s="83" t="s">
        <v>307</v>
      </c>
      <c r="BI118" s="84" t="s">
        <v>15</v>
      </c>
      <c r="BJ118" s="88"/>
      <c r="BK118" s="83" t="s">
        <v>307</v>
      </c>
      <c r="BL118" s="84" t="s">
        <v>15</v>
      </c>
      <c r="BM118" s="88"/>
      <c r="BN118" s="83" t="s">
        <v>307</v>
      </c>
      <c r="BO118" s="84" t="s">
        <v>15</v>
      </c>
      <c r="BP118" s="88"/>
      <c r="BQ118" s="83" t="s">
        <v>307</v>
      </c>
      <c r="BR118" s="84" t="s">
        <v>15</v>
      </c>
      <c r="BS118" s="88"/>
      <c r="BT118" s="83" t="s">
        <v>307</v>
      </c>
      <c r="BU118" s="84" t="s">
        <v>15</v>
      </c>
      <c r="BV118" s="88"/>
      <c r="BW118" s="83" t="s">
        <v>307</v>
      </c>
      <c r="BX118" s="84" t="s">
        <v>15</v>
      </c>
      <c r="BY118" s="88"/>
      <c r="BZ118" s="83" t="s">
        <v>307</v>
      </c>
      <c r="CA118" s="84" t="s">
        <v>15</v>
      </c>
      <c r="CB118" s="88"/>
      <c r="CC118" s="83" t="s">
        <v>307</v>
      </c>
      <c r="CD118" s="84" t="s">
        <v>15</v>
      </c>
      <c r="CE118" s="172"/>
      <c r="CF118" s="83" t="s">
        <v>307</v>
      </c>
      <c r="CG118" s="84" t="s">
        <v>15</v>
      </c>
      <c r="CH118" s="172"/>
      <c r="CI118" s="83" t="s">
        <v>307</v>
      </c>
      <c r="CJ118" s="84" t="s">
        <v>15</v>
      </c>
      <c r="CK118" s="172"/>
      <c r="CL118" s="83" t="s">
        <v>307</v>
      </c>
      <c r="CM118" s="84" t="s">
        <v>15</v>
      </c>
      <c r="CN118" s="172"/>
      <c r="CO118" s="83" t="s">
        <v>307</v>
      </c>
      <c r="CP118" s="84" t="s">
        <v>15</v>
      </c>
      <c r="CQ118" s="88"/>
      <c r="CR118" s="83" t="s">
        <v>307</v>
      </c>
      <c r="CS118" s="84" t="s">
        <v>15</v>
      </c>
    </row>
    <row r="119" spans="1:97" ht="12" customHeight="1" x14ac:dyDescent="0.2">
      <c r="A119" s="81" t="s">
        <v>302</v>
      </c>
      <c r="B119" s="87"/>
      <c r="C119" s="83" t="s">
        <v>307</v>
      </c>
      <c r="D119" s="84" t="s">
        <v>15</v>
      </c>
      <c r="E119" s="87"/>
      <c r="F119" s="83" t="s">
        <v>307</v>
      </c>
      <c r="G119" s="84" t="s">
        <v>15</v>
      </c>
      <c r="H119" s="88"/>
      <c r="I119" s="83" t="s">
        <v>307</v>
      </c>
      <c r="J119" s="84" t="s">
        <v>15</v>
      </c>
      <c r="K119" s="88"/>
      <c r="L119" s="83" t="s">
        <v>307</v>
      </c>
      <c r="M119" s="84" t="s">
        <v>15</v>
      </c>
      <c r="N119" s="88"/>
      <c r="O119" s="83" t="s">
        <v>307</v>
      </c>
      <c r="P119" s="84" t="s">
        <v>15</v>
      </c>
      <c r="Q119" s="88"/>
      <c r="R119" s="83" t="s">
        <v>307</v>
      </c>
      <c r="S119" s="84" t="s">
        <v>15</v>
      </c>
      <c r="T119" s="88"/>
      <c r="U119" s="83" t="s">
        <v>307</v>
      </c>
      <c r="V119" s="84" t="s">
        <v>15</v>
      </c>
      <c r="W119" s="88"/>
      <c r="X119" s="83" t="s">
        <v>307</v>
      </c>
      <c r="Y119" s="84" t="s">
        <v>15</v>
      </c>
      <c r="Z119" s="88"/>
      <c r="AA119" s="83" t="s">
        <v>307</v>
      </c>
      <c r="AB119" s="84" t="s">
        <v>15</v>
      </c>
      <c r="AC119" s="88"/>
      <c r="AD119" s="83" t="s">
        <v>307</v>
      </c>
      <c r="AE119" s="84" t="s">
        <v>15</v>
      </c>
      <c r="AF119" s="88"/>
      <c r="AG119" s="83" t="s">
        <v>307</v>
      </c>
      <c r="AH119" s="84" t="s">
        <v>15</v>
      </c>
      <c r="AI119" s="88"/>
      <c r="AJ119" s="83" t="s">
        <v>307</v>
      </c>
      <c r="AK119" s="84" t="s">
        <v>15</v>
      </c>
      <c r="AL119" s="88"/>
      <c r="AM119" s="83" t="s">
        <v>307</v>
      </c>
      <c r="AN119" s="84" t="s">
        <v>15</v>
      </c>
      <c r="AO119" s="87"/>
      <c r="AP119" s="83" t="s">
        <v>307</v>
      </c>
      <c r="AQ119" s="84" t="s">
        <v>15</v>
      </c>
      <c r="AR119" s="88"/>
      <c r="AS119" s="83" t="s">
        <v>307</v>
      </c>
      <c r="AT119" s="84" t="s">
        <v>15</v>
      </c>
      <c r="AU119" s="88"/>
      <c r="AV119" s="83" t="s">
        <v>307</v>
      </c>
      <c r="AW119" s="84" t="s">
        <v>15</v>
      </c>
      <c r="AX119" s="88"/>
      <c r="AY119" s="83" t="s">
        <v>307</v>
      </c>
      <c r="AZ119" s="84" t="s">
        <v>15</v>
      </c>
      <c r="BA119" s="88"/>
      <c r="BB119" s="83" t="s">
        <v>307</v>
      </c>
      <c r="BC119" s="84" t="s">
        <v>15</v>
      </c>
      <c r="BD119" s="87"/>
      <c r="BE119" s="83" t="s">
        <v>307</v>
      </c>
      <c r="BF119" s="84" t="s">
        <v>15</v>
      </c>
      <c r="BG119" s="88"/>
      <c r="BH119" s="83" t="s">
        <v>307</v>
      </c>
      <c r="BI119" s="84" t="s">
        <v>15</v>
      </c>
      <c r="BJ119" s="88"/>
      <c r="BK119" s="83" t="s">
        <v>307</v>
      </c>
      <c r="BL119" s="84" t="s">
        <v>15</v>
      </c>
      <c r="BM119" s="88"/>
      <c r="BN119" s="83" t="s">
        <v>307</v>
      </c>
      <c r="BO119" s="84" t="s">
        <v>15</v>
      </c>
      <c r="BP119" s="88"/>
      <c r="BQ119" s="83" t="s">
        <v>307</v>
      </c>
      <c r="BR119" s="84" t="s">
        <v>15</v>
      </c>
      <c r="BS119" s="88"/>
      <c r="BT119" s="83" t="s">
        <v>307</v>
      </c>
      <c r="BU119" s="84" t="s">
        <v>15</v>
      </c>
      <c r="BV119" s="88"/>
      <c r="BW119" s="83" t="s">
        <v>307</v>
      </c>
      <c r="BX119" s="84" t="s">
        <v>15</v>
      </c>
      <c r="BY119" s="88"/>
      <c r="BZ119" s="83" t="s">
        <v>307</v>
      </c>
      <c r="CA119" s="84" t="s">
        <v>15</v>
      </c>
      <c r="CB119" s="88"/>
      <c r="CC119" s="83" t="s">
        <v>307</v>
      </c>
      <c r="CD119" s="84" t="s">
        <v>15</v>
      </c>
      <c r="CE119" s="172"/>
      <c r="CF119" s="83" t="s">
        <v>307</v>
      </c>
      <c r="CG119" s="84" t="s">
        <v>15</v>
      </c>
      <c r="CH119" s="172"/>
      <c r="CI119" s="83" t="s">
        <v>307</v>
      </c>
      <c r="CJ119" s="84" t="s">
        <v>15</v>
      </c>
      <c r="CK119" s="172"/>
      <c r="CL119" s="83" t="s">
        <v>307</v>
      </c>
      <c r="CM119" s="84" t="s">
        <v>15</v>
      </c>
      <c r="CN119" s="172"/>
      <c r="CO119" s="83" t="s">
        <v>307</v>
      </c>
      <c r="CP119" s="84" t="s">
        <v>15</v>
      </c>
      <c r="CQ119" s="88"/>
      <c r="CR119" s="83" t="s">
        <v>307</v>
      </c>
      <c r="CS119" s="84" t="s">
        <v>15</v>
      </c>
    </row>
    <row r="120" spans="1:97" ht="12" customHeight="1" x14ac:dyDescent="0.2">
      <c r="A120" s="81" t="s">
        <v>303</v>
      </c>
      <c r="B120" s="87"/>
      <c r="C120" s="83" t="s">
        <v>307</v>
      </c>
      <c r="D120" s="84" t="s">
        <v>15</v>
      </c>
      <c r="E120" s="87"/>
      <c r="F120" s="83" t="s">
        <v>307</v>
      </c>
      <c r="G120" s="84" t="s">
        <v>15</v>
      </c>
      <c r="H120" s="88"/>
      <c r="I120" s="83" t="s">
        <v>307</v>
      </c>
      <c r="J120" s="84" t="s">
        <v>15</v>
      </c>
      <c r="K120" s="88"/>
      <c r="L120" s="83" t="s">
        <v>307</v>
      </c>
      <c r="M120" s="84" t="s">
        <v>15</v>
      </c>
      <c r="N120" s="88"/>
      <c r="O120" s="83" t="s">
        <v>307</v>
      </c>
      <c r="P120" s="84" t="s">
        <v>15</v>
      </c>
      <c r="Q120" s="88"/>
      <c r="R120" s="83" t="s">
        <v>307</v>
      </c>
      <c r="S120" s="84" t="s">
        <v>15</v>
      </c>
      <c r="T120" s="88"/>
      <c r="U120" s="83" t="s">
        <v>307</v>
      </c>
      <c r="V120" s="84" t="s">
        <v>15</v>
      </c>
      <c r="W120" s="88"/>
      <c r="X120" s="83" t="s">
        <v>307</v>
      </c>
      <c r="Y120" s="84" t="s">
        <v>15</v>
      </c>
      <c r="Z120" s="88"/>
      <c r="AA120" s="83" t="s">
        <v>307</v>
      </c>
      <c r="AB120" s="84" t="s">
        <v>15</v>
      </c>
      <c r="AC120" s="88"/>
      <c r="AD120" s="83" t="s">
        <v>307</v>
      </c>
      <c r="AE120" s="84" t="s">
        <v>15</v>
      </c>
      <c r="AF120" s="88"/>
      <c r="AG120" s="83" t="s">
        <v>307</v>
      </c>
      <c r="AH120" s="84" t="s">
        <v>15</v>
      </c>
      <c r="AI120" s="88"/>
      <c r="AJ120" s="83" t="s">
        <v>307</v>
      </c>
      <c r="AK120" s="84" t="s">
        <v>15</v>
      </c>
      <c r="AL120" s="88"/>
      <c r="AM120" s="83" t="s">
        <v>307</v>
      </c>
      <c r="AN120" s="84" t="s">
        <v>15</v>
      </c>
      <c r="AO120" s="87"/>
      <c r="AP120" s="83" t="s">
        <v>307</v>
      </c>
      <c r="AQ120" s="84" t="s">
        <v>15</v>
      </c>
      <c r="AR120" s="88"/>
      <c r="AS120" s="83" t="s">
        <v>307</v>
      </c>
      <c r="AT120" s="84" t="s">
        <v>15</v>
      </c>
      <c r="AU120" s="88"/>
      <c r="AV120" s="83" t="s">
        <v>307</v>
      </c>
      <c r="AW120" s="84" t="s">
        <v>15</v>
      </c>
      <c r="AX120" s="88"/>
      <c r="AY120" s="83" t="s">
        <v>307</v>
      </c>
      <c r="AZ120" s="84" t="s">
        <v>15</v>
      </c>
      <c r="BA120" s="88"/>
      <c r="BB120" s="83" t="s">
        <v>307</v>
      </c>
      <c r="BC120" s="84" t="s">
        <v>15</v>
      </c>
      <c r="BD120" s="87"/>
      <c r="BE120" s="83" t="s">
        <v>307</v>
      </c>
      <c r="BF120" s="84" t="s">
        <v>15</v>
      </c>
      <c r="BG120" s="88"/>
      <c r="BH120" s="83" t="s">
        <v>307</v>
      </c>
      <c r="BI120" s="84" t="s">
        <v>15</v>
      </c>
      <c r="BJ120" s="88"/>
      <c r="BK120" s="83" t="s">
        <v>307</v>
      </c>
      <c r="BL120" s="84" t="s">
        <v>15</v>
      </c>
      <c r="BM120" s="88"/>
      <c r="BN120" s="83" t="s">
        <v>307</v>
      </c>
      <c r="BO120" s="84" t="s">
        <v>15</v>
      </c>
      <c r="BP120" s="88"/>
      <c r="BQ120" s="83" t="s">
        <v>307</v>
      </c>
      <c r="BR120" s="84" t="s">
        <v>15</v>
      </c>
      <c r="BS120" s="88"/>
      <c r="BT120" s="83" t="s">
        <v>307</v>
      </c>
      <c r="BU120" s="84" t="s">
        <v>15</v>
      </c>
      <c r="BV120" s="88"/>
      <c r="BW120" s="83" t="s">
        <v>307</v>
      </c>
      <c r="BX120" s="84" t="s">
        <v>15</v>
      </c>
      <c r="BY120" s="88"/>
      <c r="BZ120" s="83" t="s">
        <v>307</v>
      </c>
      <c r="CA120" s="84" t="s">
        <v>15</v>
      </c>
      <c r="CB120" s="88"/>
      <c r="CC120" s="83" t="s">
        <v>307</v>
      </c>
      <c r="CD120" s="84" t="s">
        <v>15</v>
      </c>
      <c r="CE120" s="172"/>
      <c r="CF120" s="83" t="s">
        <v>307</v>
      </c>
      <c r="CG120" s="84" t="s">
        <v>15</v>
      </c>
      <c r="CH120" s="172"/>
      <c r="CI120" s="83" t="s">
        <v>307</v>
      </c>
      <c r="CJ120" s="84" t="s">
        <v>15</v>
      </c>
      <c r="CK120" s="172"/>
      <c r="CL120" s="83" t="s">
        <v>307</v>
      </c>
      <c r="CM120" s="84" t="s">
        <v>15</v>
      </c>
      <c r="CN120" s="172"/>
      <c r="CO120" s="83" t="s">
        <v>307</v>
      </c>
      <c r="CP120" s="84" t="s">
        <v>15</v>
      </c>
      <c r="CQ120" s="88"/>
      <c r="CR120" s="83" t="s">
        <v>307</v>
      </c>
      <c r="CS120" s="84" t="s">
        <v>15</v>
      </c>
    </row>
    <row r="121" spans="1:97" ht="12" customHeight="1" x14ac:dyDescent="0.2">
      <c r="A121" s="81" t="s">
        <v>304</v>
      </c>
      <c r="B121" s="87"/>
      <c r="C121" s="83" t="s">
        <v>307</v>
      </c>
      <c r="D121" s="84" t="s">
        <v>15</v>
      </c>
      <c r="E121" s="87"/>
      <c r="F121" s="83" t="s">
        <v>307</v>
      </c>
      <c r="G121" s="84" t="s">
        <v>15</v>
      </c>
      <c r="H121" s="88"/>
      <c r="I121" s="83" t="s">
        <v>307</v>
      </c>
      <c r="J121" s="84" t="s">
        <v>15</v>
      </c>
      <c r="K121" s="88"/>
      <c r="L121" s="83" t="s">
        <v>307</v>
      </c>
      <c r="M121" s="84" t="s">
        <v>15</v>
      </c>
      <c r="N121" s="88"/>
      <c r="O121" s="83" t="s">
        <v>307</v>
      </c>
      <c r="P121" s="84" t="s">
        <v>15</v>
      </c>
      <c r="Q121" s="88"/>
      <c r="R121" s="83" t="s">
        <v>307</v>
      </c>
      <c r="S121" s="84" t="s">
        <v>15</v>
      </c>
      <c r="T121" s="88"/>
      <c r="U121" s="83" t="s">
        <v>307</v>
      </c>
      <c r="V121" s="84" t="s">
        <v>15</v>
      </c>
      <c r="W121" s="88"/>
      <c r="X121" s="83" t="s">
        <v>307</v>
      </c>
      <c r="Y121" s="84" t="s">
        <v>15</v>
      </c>
      <c r="Z121" s="88"/>
      <c r="AA121" s="83" t="s">
        <v>307</v>
      </c>
      <c r="AB121" s="84" t="s">
        <v>15</v>
      </c>
      <c r="AC121" s="88"/>
      <c r="AD121" s="83" t="s">
        <v>307</v>
      </c>
      <c r="AE121" s="84" t="s">
        <v>15</v>
      </c>
      <c r="AF121" s="88"/>
      <c r="AG121" s="83" t="s">
        <v>307</v>
      </c>
      <c r="AH121" s="84" t="s">
        <v>15</v>
      </c>
      <c r="AI121" s="88"/>
      <c r="AJ121" s="83" t="s">
        <v>307</v>
      </c>
      <c r="AK121" s="84" t="s">
        <v>15</v>
      </c>
      <c r="AL121" s="88"/>
      <c r="AM121" s="83" t="s">
        <v>307</v>
      </c>
      <c r="AN121" s="84" t="s">
        <v>15</v>
      </c>
      <c r="AO121" s="87"/>
      <c r="AP121" s="83" t="s">
        <v>307</v>
      </c>
      <c r="AQ121" s="84" t="s">
        <v>15</v>
      </c>
      <c r="AR121" s="88"/>
      <c r="AS121" s="83" t="s">
        <v>307</v>
      </c>
      <c r="AT121" s="84" t="s">
        <v>15</v>
      </c>
      <c r="AU121" s="88"/>
      <c r="AV121" s="83" t="s">
        <v>307</v>
      </c>
      <c r="AW121" s="84" t="s">
        <v>15</v>
      </c>
      <c r="AX121" s="88"/>
      <c r="AY121" s="83" t="s">
        <v>307</v>
      </c>
      <c r="AZ121" s="84" t="s">
        <v>15</v>
      </c>
      <c r="BA121" s="88"/>
      <c r="BB121" s="83" t="s">
        <v>307</v>
      </c>
      <c r="BC121" s="84" t="s">
        <v>15</v>
      </c>
      <c r="BD121" s="87"/>
      <c r="BE121" s="83" t="s">
        <v>307</v>
      </c>
      <c r="BF121" s="84" t="s">
        <v>15</v>
      </c>
      <c r="BG121" s="88"/>
      <c r="BH121" s="83" t="s">
        <v>307</v>
      </c>
      <c r="BI121" s="84" t="s">
        <v>15</v>
      </c>
      <c r="BJ121" s="88"/>
      <c r="BK121" s="83" t="s">
        <v>307</v>
      </c>
      <c r="BL121" s="84" t="s">
        <v>15</v>
      </c>
      <c r="BM121" s="88"/>
      <c r="BN121" s="83" t="s">
        <v>307</v>
      </c>
      <c r="BO121" s="84" t="s">
        <v>15</v>
      </c>
      <c r="BP121" s="88"/>
      <c r="BQ121" s="83" t="s">
        <v>307</v>
      </c>
      <c r="BR121" s="84" t="s">
        <v>15</v>
      </c>
      <c r="BS121" s="88"/>
      <c r="BT121" s="83" t="s">
        <v>307</v>
      </c>
      <c r="BU121" s="84" t="s">
        <v>15</v>
      </c>
      <c r="BV121" s="88"/>
      <c r="BW121" s="83" t="s">
        <v>307</v>
      </c>
      <c r="BX121" s="84" t="s">
        <v>15</v>
      </c>
      <c r="BY121" s="88"/>
      <c r="BZ121" s="83" t="s">
        <v>307</v>
      </c>
      <c r="CA121" s="84" t="s">
        <v>15</v>
      </c>
      <c r="CB121" s="88"/>
      <c r="CC121" s="83" t="s">
        <v>307</v>
      </c>
      <c r="CD121" s="84" t="s">
        <v>15</v>
      </c>
      <c r="CE121" s="172"/>
      <c r="CF121" s="83" t="s">
        <v>307</v>
      </c>
      <c r="CG121" s="84" t="s">
        <v>15</v>
      </c>
      <c r="CH121" s="172"/>
      <c r="CI121" s="83" t="s">
        <v>307</v>
      </c>
      <c r="CJ121" s="84" t="s">
        <v>15</v>
      </c>
      <c r="CK121" s="172"/>
      <c r="CL121" s="83" t="s">
        <v>307</v>
      </c>
      <c r="CM121" s="84" t="s">
        <v>15</v>
      </c>
      <c r="CN121" s="172"/>
      <c r="CO121" s="83" t="s">
        <v>307</v>
      </c>
      <c r="CP121" s="84" t="s">
        <v>15</v>
      </c>
      <c r="CQ121" s="88"/>
      <c r="CR121" s="83" t="s">
        <v>307</v>
      </c>
      <c r="CS121" s="84" t="s">
        <v>15</v>
      </c>
    </row>
    <row r="122" spans="1:97" ht="12" customHeight="1" x14ac:dyDescent="0.2">
      <c r="A122" s="81" t="s">
        <v>317</v>
      </c>
      <c r="B122" s="87"/>
      <c r="C122" s="83" t="s">
        <v>307</v>
      </c>
      <c r="D122" s="84" t="s">
        <v>15</v>
      </c>
      <c r="E122" s="87"/>
      <c r="F122" s="83" t="s">
        <v>307</v>
      </c>
      <c r="G122" s="84" t="s">
        <v>15</v>
      </c>
      <c r="H122" s="88"/>
      <c r="I122" s="83" t="s">
        <v>307</v>
      </c>
      <c r="J122" s="84" t="s">
        <v>15</v>
      </c>
      <c r="K122" s="88"/>
      <c r="L122" s="83" t="s">
        <v>307</v>
      </c>
      <c r="M122" s="84" t="s">
        <v>15</v>
      </c>
      <c r="N122" s="88"/>
      <c r="O122" s="83" t="s">
        <v>307</v>
      </c>
      <c r="P122" s="84" t="s">
        <v>15</v>
      </c>
      <c r="Q122" s="88"/>
      <c r="R122" s="83" t="s">
        <v>307</v>
      </c>
      <c r="S122" s="84" t="s">
        <v>15</v>
      </c>
      <c r="T122" s="88"/>
      <c r="U122" s="83" t="s">
        <v>307</v>
      </c>
      <c r="V122" s="84" t="s">
        <v>15</v>
      </c>
      <c r="W122" s="88"/>
      <c r="X122" s="83" t="s">
        <v>307</v>
      </c>
      <c r="Y122" s="84" t="s">
        <v>15</v>
      </c>
      <c r="Z122" s="88"/>
      <c r="AA122" s="83" t="s">
        <v>307</v>
      </c>
      <c r="AB122" s="84" t="s">
        <v>15</v>
      </c>
      <c r="AC122" s="88"/>
      <c r="AD122" s="83" t="s">
        <v>307</v>
      </c>
      <c r="AE122" s="84" t="s">
        <v>15</v>
      </c>
      <c r="AF122" s="88"/>
      <c r="AG122" s="83" t="s">
        <v>307</v>
      </c>
      <c r="AH122" s="84" t="s">
        <v>15</v>
      </c>
      <c r="AI122" s="88"/>
      <c r="AJ122" s="83" t="s">
        <v>307</v>
      </c>
      <c r="AK122" s="84" t="s">
        <v>15</v>
      </c>
      <c r="AL122" s="88"/>
      <c r="AM122" s="83" t="s">
        <v>307</v>
      </c>
      <c r="AN122" s="84" t="s">
        <v>15</v>
      </c>
      <c r="AO122" s="87"/>
      <c r="AP122" s="83" t="s">
        <v>307</v>
      </c>
      <c r="AQ122" s="84" t="s">
        <v>15</v>
      </c>
      <c r="AR122" s="88"/>
      <c r="AS122" s="83" t="s">
        <v>307</v>
      </c>
      <c r="AT122" s="84" t="s">
        <v>15</v>
      </c>
      <c r="AU122" s="88"/>
      <c r="AV122" s="83" t="s">
        <v>307</v>
      </c>
      <c r="AW122" s="84" t="s">
        <v>15</v>
      </c>
      <c r="AX122" s="88"/>
      <c r="AY122" s="83" t="s">
        <v>307</v>
      </c>
      <c r="AZ122" s="84" t="s">
        <v>15</v>
      </c>
      <c r="BA122" s="88"/>
      <c r="BB122" s="83" t="s">
        <v>307</v>
      </c>
      <c r="BC122" s="84" t="s">
        <v>15</v>
      </c>
      <c r="BD122" s="87"/>
      <c r="BE122" s="83" t="s">
        <v>307</v>
      </c>
      <c r="BF122" s="84" t="s">
        <v>15</v>
      </c>
      <c r="BG122" s="88"/>
      <c r="BH122" s="83" t="s">
        <v>307</v>
      </c>
      <c r="BI122" s="84" t="s">
        <v>15</v>
      </c>
      <c r="BJ122" s="88"/>
      <c r="BK122" s="83" t="s">
        <v>307</v>
      </c>
      <c r="BL122" s="84" t="s">
        <v>15</v>
      </c>
      <c r="BM122" s="88"/>
      <c r="BN122" s="83" t="s">
        <v>307</v>
      </c>
      <c r="BO122" s="84" t="s">
        <v>15</v>
      </c>
      <c r="BP122" s="88"/>
      <c r="BQ122" s="83" t="s">
        <v>307</v>
      </c>
      <c r="BR122" s="84" t="s">
        <v>15</v>
      </c>
      <c r="BS122" s="88"/>
      <c r="BT122" s="83" t="s">
        <v>307</v>
      </c>
      <c r="BU122" s="84" t="s">
        <v>15</v>
      </c>
      <c r="BV122" s="88"/>
      <c r="BW122" s="83" t="s">
        <v>307</v>
      </c>
      <c r="BX122" s="84" t="s">
        <v>15</v>
      </c>
      <c r="BY122" s="88"/>
      <c r="BZ122" s="83" t="s">
        <v>307</v>
      </c>
      <c r="CA122" s="84" t="s">
        <v>15</v>
      </c>
      <c r="CB122" s="88"/>
      <c r="CC122" s="83" t="s">
        <v>307</v>
      </c>
      <c r="CD122" s="84" t="s">
        <v>15</v>
      </c>
      <c r="CE122" s="172"/>
      <c r="CF122" s="83" t="s">
        <v>307</v>
      </c>
      <c r="CG122" s="84" t="s">
        <v>15</v>
      </c>
      <c r="CH122" s="172"/>
      <c r="CI122" s="83" t="s">
        <v>307</v>
      </c>
      <c r="CJ122" s="84" t="s">
        <v>15</v>
      </c>
      <c r="CK122" s="172"/>
      <c r="CL122" s="83" t="s">
        <v>307</v>
      </c>
      <c r="CM122" s="84" t="s">
        <v>15</v>
      </c>
      <c r="CN122" s="172"/>
      <c r="CO122" s="83" t="s">
        <v>307</v>
      </c>
      <c r="CP122" s="84" t="s">
        <v>15</v>
      </c>
      <c r="CQ122" s="88"/>
      <c r="CR122" s="83" t="s">
        <v>307</v>
      </c>
      <c r="CS122" s="84" t="s">
        <v>15</v>
      </c>
    </row>
    <row r="123" spans="1:97" ht="12" customHeight="1" x14ac:dyDescent="0.2">
      <c r="A123" s="81" t="s">
        <v>318</v>
      </c>
      <c r="B123" s="87"/>
      <c r="C123" s="83" t="s">
        <v>307</v>
      </c>
      <c r="D123" s="84" t="s">
        <v>15</v>
      </c>
      <c r="E123" s="87"/>
      <c r="F123" s="83" t="s">
        <v>307</v>
      </c>
      <c r="G123" s="84" t="s">
        <v>15</v>
      </c>
      <c r="H123" s="88"/>
      <c r="I123" s="83" t="s">
        <v>307</v>
      </c>
      <c r="J123" s="84" t="s">
        <v>15</v>
      </c>
      <c r="K123" s="88"/>
      <c r="L123" s="83" t="s">
        <v>307</v>
      </c>
      <c r="M123" s="84" t="s">
        <v>15</v>
      </c>
      <c r="N123" s="88"/>
      <c r="O123" s="83" t="s">
        <v>307</v>
      </c>
      <c r="P123" s="84" t="s">
        <v>15</v>
      </c>
      <c r="Q123" s="88"/>
      <c r="R123" s="83" t="s">
        <v>307</v>
      </c>
      <c r="S123" s="84" t="s">
        <v>15</v>
      </c>
      <c r="T123" s="88"/>
      <c r="U123" s="83" t="s">
        <v>307</v>
      </c>
      <c r="V123" s="84" t="s">
        <v>15</v>
      </c>
      <c r="W123" s="88"/>
      <c r="X123" s="83" t="s">
        <v>307</v>
      </c>
      <c r="Y123" s="84" t="s">
        <v>15</v>
      </c>
      <c r="Z123" s="88"/>
      <c r="AA123" s="83" t="s">
        <v>307</v>
      </c>
      <c r="AB123" s="84" t="s">
        <v>15</v>
      </c>
      <c r="AC123" s="88"/>
      <c r="AD123" s="83" t="s">
        <v>307</v>
      </c>
      <c r="AE123" s="84" t="s">
        <v>15</v>
      </c>
      <c r="AF123" s="88"/>
      <c r="AG123" s="83" t="s">
        <v>307</v>
      </c>
      <c r="AH123" s="84" t="s">
        <v>15</v>
      </c>
      <c r="AI123" s="88"/>
      <c r="AJ123" s="83" t="s">
        <v>307</v>
      </c>
      <c r="AK123" s="84" t="s">
        <v>15</v>
      </c>
      <c r="AL123" s="88"/>
      <c r="AM123" s="83" t="s">
        <v>307</v>
      </c>
      <c r="AN123" s="84" t="s">
        <v>15</v>
      </c>
      <c r="AO123" s="87"/>
      <c r="AP123" s="83" t="s">
        <v>307</v>
      </c>
      <c r="AQ123" s="84" t="s">
        <v>15</v>
      </c>
      <c r="AR123" s="88"/>
      <c r="AS123" s="83" t="s">
        <v>307</v>
      </c>
      <c r="AT123" s="84" t="s">
        <v>15</v>
      </c>
      <c r="AU123" s="88"/>
      <c r="AV123" s="83" t="s">
        <v>307</v>
      </c>
      <c r="AW123" s="84" t="s">
        <v>15</v>
      </c>
      <c r="AX123" s="88"/>
      <c r="AY123" s="83" t="s">
        <v>307</v>
      </c>
      <c r="AZ123" s="84" t="s">
        <v>15</v>
      </c>
      <c r="BA123" s="88"/>
      <c r="BB123" s="83" t="s">
        <v>307</v>
      </c>
      <c r="BC123" s="84" t="s">
        <v>15</v>
      </c>
      <c r="BD123" s="87"/>
      <c r="BE123" s="83" t="s">
        <v>307</v>
      </c>
      <c r="BF123" s="84" t="s">
        <v>15</v>
      </c>
      <c r="BG123" s="88"/>
      <c r="BH123" s="83" t="s">
        <v>307</v>
      </c>
      <c r="BI123" s="84" t="s">
        <v>15</v>
      </c>
      <c r="BJ123" s="88"/>
      <c r="BK123" s="83" t="s">
        <v>307</v>
      </c>
      <c r="BL123" s="84" t="s">
        <v>15</v>
      </c>
      <c r="BM123" s="88"/>
      <c r="BN123" s="83" t="s">
        <v>307</v>
      </c>
      <c r="BO123" s="84" t="s">
        <v>15</v>
      </c>
      <c r="BP123" s="88"/>
      <c r="BQ123" s="83" t="s">
        <v>307</v>
      </c>
      <c r="BR123" s="84" t="s">
        <v>15</v>
      </c>
      <c r="BS123" s="88"/>
      <c r="BT123" s="83" t="s">
        <v>307</v>
      </c>
      <c r="BU123" s="84" t="s">
        <v>15</v>
      </c>
      <c r="BV123" s="88"/>
      <c r="BW123" s="83" t="s">
        <v>307</v>
      </c>
      <c r="BX123" s="84" t="s">
        <v>15</v>
      </c>
      <c r="BY123" s="88"/>
      <c r="BZ123" s="83" t="s">
        <v>307</v>
      </c>
      <c r="CA123" s="84" t="s">
        <v>15</v>
      </c>
      <c r="CB123" s="88"/>
      <c r="CC123" s="83" t="s">
        <v>307</v>
      </c>
      <c r="CD123" s="84" t="s">
        <v>15</v>
      </c>
      <c r="CE123" s="172"/>
      <c r="CF123" s="83" t="s">
        <v>307</v>
      </c>
      <c r="CG123" s="84" t="s">
        <v>15</v>
      </c>
      <c r="CH123" s="172"/>
      <c r="CI123" s="83" t="s">
        <v>307</v>
      </c>
      <c r="CJ123" s="84" t="s">
        <v>15</v>
      </c>
      <c r="CK123" s="172"/>
      <c r="CL123" s="83" t="s">
        <v>307</v>
      </c>
      <c r="CM123" s="84" t="s">
        <v>15</v>
      </c>
      <c r="CN123" s="172"/>
      <c r="CO123" s="83" t="s">
        <v>307</v>
      </c>
      <c r="CP123" s="84" t="s">
        <v>15</v>
      </c>
      <c r="CQ123" s="88"/>
      <c r="CR123" s="83" t="s">
        <v>307</v>
      </c>
      <c r="CS123" s="84" t="s">
        <v>15</v>
      </c>
    </row>
    <row r="124" spans="1:97" ht="12" customHeight="1" x14ac:dyDescent="0.2">
      <c r="A124" s="81" t="s">
        <v>319</v>
      </c>
      <c r="B124" s="87"/>
      <c r="C124" s="83" t="s">
        <v>307</v>
      </c>
      <c r="D124" s="84" t="s">
        <v>15</v>
      </c>
      <c r="E124" s="87"/>
      <c r="F124" s="83" t="s">
        <v>307</v>
      </c>
      <c r="G124" s="84" t="s">
        <v>15</v>
      </c>
      <c r="H124" s="88"/>
      <c r="I124" s="83" t="s">
        <v>307</v>
      </c>
      <c r="J124" s="84" t="s">
        <v>15</v>
      </c>
      <c r="K124" s="88"/>
      <c r="L124" s="83" t="s">
        <v>307</v>
      </c>
      <c r="M124" s="84" t="s">
        <v>15</v>
      </c>
      <c r="N124" s="88"/>
      <c r="O124" s="83" t="s">
        <v>307</v>
      </c>
      <c r="P124" s="84" t="s">
        <v>15</v>
      </c>
      <c r="Q124" s="88"/>
      <c r="R124" s="83" t="s">
        <v>307</v>
      </c>
      <c r="S124" s="84" t="s">
        <v>15</v>
      </c>
      <c r="T124" s="88"/>
      <c r="U124" s="83" t="s">
        <v>307</v>
      </c>
      <c r="V124" s="84" t="s">
        <v>15</v>
      </c>
      <c r="W124" s="88"/>
      <c r="X124" s="83" t="s">
        <v>307</v>
      </c>
      <c r="Y124" s="84" t="s">
        <v>15</v>
      </c>
      <c r="Z124" s="88"/>
      <c r="AA124" s="83" t="s">
        <v>307</v>
      </c>
      <c r="AB124" s="84" t="s">
        <v>15</v>
      </c>
      <c r="AC124" s="88"/>
      <c r="AD124" s="83" t="s">
        <v>307</v>
      </c>
      <c r="AE124" s="84" t="s">
        <v>15</v>
      </c>
      <c r="AF124" s="88"/>
      <c r="AG124" s="83" t="s">
        <v>307</v>
      </c>
      <c r="AH124" s="84" t="s">
        <v>15</v>
      </c>
      <c r="AI124" s="88"/>
      <c r="AJ124" s="83" t="s">
        <v>307</v>
      </c>
      <c r="AK124" s="84" t="s">
        <v>15</v>
      </c>
      <c r="AL124" s="88"/>
      <c r="AM124" s="83" t="s">
        <v>307</v>
      </c>
      <c r="AN124" s="84" t="s">
        <v>15</v>
      </c>
      <c r="AO124" s="87"/>
      <c r="AP124" s="83" t="s">
        <v>307</v>
      </c>
      <c r="AQ124" s="84" t="s">
        <v>15</v>
      </c>
      <c r="AR124" s="88"/>
      <c r="AS124" s="83" t="s">
        <v>307</v>
      </c>
      <c r="AT124" s="84" t="s">
        <v>15</v>
      </c>
      <c r="AU124" s="88"/>
      <c r="AV124" s="83" t="s">
        <v>307</v>
      </c>
      <c r="AW124" s="84" t="s">
        <v>15</v>
      </c>
      <c r="AX124" s="88"/>
      <c r="AY124" s="83" t="s">
        <v>307</v>
      </c>
      <c r="AZ124" s="84" t="s">
        <v>15</v>
      </c>
      <c r="BA124" s="88"/>
      <c r="BB124" s="83" t="s">
        <v>307</v>
      </c>
      <c r="BC124" s="84" t="s">
        <v>15</v>
      </c>
      <c r="BD124" s="87"/>
      <c r="BE124" s="83" t="s">
        <v>307</v>
      </c>
      <c r="BF124" s="84" t="s">
        <v>15</v>
      </c>
      <c r="BG124" s="88"/>
      <c r="BH124" s="83" t="s">
        <v>307</v>
      </c>
      <c r="BI124" s="84" t="s">
        <v>15</v>
      </c>
      <c r="BJ124" s="88"/>
      <c r="BK124" s="83" t="s">
        <v>307</v>
      </c>
      <c r="BL124" s="84" t="s">
        <v>15</v>
      </c>
      <c r="BM124" s="88"/>
      <c r="BN124" s="83" t="s">
        <v>307</v>
      </c>
      <c r="BO124" s="84" t="s">
        <v>15</v>
      </c>
      <c r="BP124" s="88"/>
      <c r="BQ124" s="83" t="s">
        <v>307</v>
      </c>
      <c r="BR124" s="84" t="s">
        <v>15</v>
      </c>
      <c r="BS124" s="88"/>
      <c r="BT124" s="83" t="s">
        <v>307</v>
      </c>
      <c r="BU124" s="84" t="s">
        <v>15</v>
      </c>
      <c r="BV124" s="88"/>
      <c r="BW124" s="83" t="s">
        <v>307</v>
      </c>
      <c r="BX124" s="84" t="s">
        <v>15</v>
      </c>
      <c r="BY124" s="88"/>
      <c r="BZ124" s="83" t="s">
        <v>307</v>
      </c>
      <c r="CA124" s="84" t="s">
        <v>15</v>
      </c>
      <c r="CB124" s="88"/>
      <c r="CC124" s="83" t="s">
        <v>307</v>
      </c>
      <c r="CD124" s="84" t="s">
        <v>15</v>
      </c>
      <c r="CE124" s="172"/>
      <c r="CF124" s="83" t="s">
        <v>307</v>
      </c>
      <c r="CG124" s="84" t="s">
        <v>15</v>
      </c>
      <c r="CH124" s="172"/>
      <c r="CI124" s="83" t="s">
        <v>307</v>
      </c>
      <c r="CJ124" s="84" t="s">
        <v>15</v>
      </c>
      <c r="CK124" s="172"/>
      <c r="CL124" s="83" t="s">
        <v>307</v>
      </c>
      <c r="CM124" s="84" t="s">
        <v>15</v>
      </c>
      <c r="CN124" s="172"/>
      <c r="CO124" s="83" t="s">
        <v>307</v>
      </c>
      <c r="CP124" s="84" t="s">
        <v>15</v>
      </c>
      <c r="CQ124" s="88"/>
      <c r="CR124" s="83" t="s">
        <v>307</v>
      </c>
      <c r="CS124" s="84" t="s">
        <v>15</v>
      </c>
    </row>
    <row r="125" spans="1:97" ht="12" customHeight="1" x14ac:dyDescent="0.2">
      <c r="A125" s="81" t="s">
        <v>320</v>
      </c>
      <c r="B125" s="87"/>
      <c r="C125" s="83" t="s">
        <v>307</v>
      </c>
      <c r="D125" s="84" t="s">
        <v>15</v>
      </c>
      <c r="E125" s="87"/>
      <c r="F125" s="83" t="s">
        <v>307</v>
      </c>
      <c r="G125" s="84" t="s">
        <v>15</v>
      </c>
      <c r="H125" s="88"/>
      <c r="I125" s="83" t="s">
        <v>307</v>
      </c>
      <c r="J125" s="84" t="s">
        <v>15</v>
      </c>
      <c r="K125" s="88"/>
      <c r="L125" s="83" t="s">
        <v>307</v>
      </c>
      <c r="M125" s="84" t="s">
        <v>15</v>
      </c>
      <c r="N125" s="88"/>
      <c r="O125" s="83" t="s">
        <v>307</v>
      </c>
      <c r="P125" s="84" t="s">
        <v>15</v>
      </c>
      <c r="Q125" s="88"/>
      <c r="R125" s="83" t="s">
        <v>307</v>
      </c>
      <c r="S125" s="84" t="s">
        <v>15</v>
      </c>
      <c r="T125" s="88"/>
      <c r="U125" s="83" t="s">
        <v>307</v>
      </c>
      <c r="V125" s="84" t="s">
        <v>15</v>
      </c>
      <c r="W125" s="88"/>
      <c r="X125" s="83" t="s">
        <v>307</v>
      </c>
      <c r="Y125" s="84" t="s">
        <v>15</v>
      </c>
      <c r="Z125" s="88"/>
      <c r="AA125" s="83" t="s">
        <v>307</v>
      </c>
      <c r="AB125" s="84" t="s">
        <v>15</v>
      </c>
      <c r="AC125" s="88"/>
      <c r="AD125" s="83" t="s">
        <v>307</v>
      </c>
      <c r="AE125" s="84" t="s">
        <v>15</v>
      </c>
      <c r="AF125" s="88"/>
      <c r="AG125" s="83" t="s">
        <v>307</v>
      </c>
      <c r="AH125" s="84" t="s">
        <v>15</v>
      </c>
      <c r="AI125" s="88"/>
      <c r="AJ125" s="83" t="s">
        <v>307</v>
      </c>
      <c r="AK125" s="84" t="s">
        <v>15</v>
      </c>
      <c r="AL125" s="88"/>
      <c r="AM125" s="83" t="s">
        <v>307</v>
      </c>
      <c r="AN125" s="84" t="s">
        <v>15</v>
      </c>
      <c r="AO125" s="87"/>
      <c r="AP125" s="83" t="s">
        <v>307</v>
      </c>
      <c r="AQ125" s="84" t="s">
        <v>15</v>
      </c>
      <c r="AR125" s="88"/>
      <c r="AS125" s="83" t="s">
        <v>307</v>
      </c>
      <c r="AT125" s="84" t="s">
        <v>15</v>
      </c>
      <c r="AU125" s="88"/>
      <c r="AV125" s="83" t="s">
        <v>307</v>
      </c>
      <c r="AW125" s="84" t="s">
        <v>15</v>
      </c>
      <c r="AX125" s="88"/>
      <c r="AY125" s="83" t="s">
        <v>307</v>
      </c>
      <c r="AZ125" s="84" t="s">
        <v>15</v>
      </c>
      <c r="BA125" s="88"/>
      <c r="BB125" s="83" t="s">
        <v>307</v>
      </c>
      <c r="BC125" s="84" t="s">
        <v>15</v>
      </c>
      <c r="BD125" s="87"/>
      <c r="BE125" s="83" t="s">
        <v>307</v>
      </c>
      <c r="BF125" s="84" t="s">
        <v>15</v>
      </c>
      <c r="BG125" s="88"/>
      <c r="BH125" s="83" t="s">
        <v>307</v>
      </c>
      <c r="BI125" s="84" t="s">
        <v>15</v>
      </c>
      <c r="BJ125" s="88"/>
      <c r="BK125" s="83" t="s">
        <v>307</v>
      </c>
      <c r="BL125" s="84" t="s">
        <v>15</v>
      </c>
      <c r="BM125" s="88"/>
      <c r="BN125" s="83" t="s">
        <v>307</v>
      </c>
      <c r="BO125" s="84" t="s">
        <v>15</v>
      </c>
      <c r="BP125" s="88"/>
      <c r="BQ125" s="83" t="s">
        <v>307</v>
      </c>
      <c r="BR125" s="84" t="s">
        <v>15</v>
      </c>
      <c r="BS125" s="88"/>
      <c r="BT125" s="83" t="s">
        <v>307</v>
      </c>
      <c r="BU125" s="84" t="s">
        <v>15</v>
      </c>
      <c r="BV125" s="88"/>
      <c r="BW125" s="83" t="s">
        <v>307</v>
      </c>
      <c r="BX125" s="84" t="s">
        <v>15</v>
      </c>
      <c r="BY125" s="88"/>
      <c r="BZ125" s="83" t="s">
        <v>307</v>
      </c>
      <c r="CA125" s="84" t="s">
        <v>15</v>
      </c>
      <c r="CB125" s="88"/>
      <c r="CC125" s="83" t="s">
        <v>307</v>
      </c>
      <c r="CD125" s="84" t="s">
        <v>15</v>
      </c>
      <c r="CE125" s="172"/>
      <c r="CF125" s="83" t="s">
        <v>307</v>
      </c>
      <c r="CG125" s="84" t="s">
        <v>15</v>
      </c>
      <c r="CH125" s="172"/>
      <c r="CI125" s="83" t="s">
        <v>307</v>
      </c>
      <c r="CJ125" s="84" t="s">
        <v>15</v>
      </c>
      <c r="CK125" s="172"/>
      <c r="CL125" s="83" t="s">
        <v>307</v>
      </c>
      <c r="CM125" s="84" t="s">
        <v>15</v>
      </c>
      <c r="CN125" s="172"/>
      <c r="CO125" s="83" t="s">
        <v>307</v>
      </c>
      <c r="CP125" s="84" t="s">
        <v>15</v>
      </c>
      <c r="CQ125" s="88"/>
      <c r="CR125" s="83" t="s">
        <v>307</v>
      </c>
      <c r="CS125" s="84" t="s">
        <v>15</v>
      </c>
    </row>
    <row r="126" spans="1:97" ht="12" customHeight="1" x14ac:dyDescent="0.2">
      <c r="A126" s="81" t="s">
        <v>410</v>
      </c>
      <c r="B126" s="87"/>
      <c r="C126" s="83" t="s">
        <v>307</v>
      </c>
      <c r="D126" s="84" t="s">
        <v>15</v>
      </c>
      <c r="E126" s="87"/>
      <c r="F126" s="83" t="s">
        <v>307</v>
      </c>
      <c r="G126" s="84" t="s">
        <v>15</v>
      </c>
      <c r="H126" s="88"/>
      <c r="I126" s="83" t="s">
        <v>307</v>
      </c>
      <c r="J126" s="84" t="s">
        <v>15</v>
      </c>
      <c r="K126" s="88"/>
      <c r="L126" s="83" t="s">
        <v>307</v>
      </c>
      <c r="M126" s="84" t="s">
        <v>15</v>
      </c>
      <c r="N126" s="88"/>
      <c r="O126" s="83" t="s">
        <v>307</v>
      </c>
      <c r="P126" s="84" t="s">
        <v>15</v>
      </c>
      <c r="Q126" s="88"/>
      <c r="R126" s="83" t="s">
        <v>307</v>
      </c>
      <c r="S126" s="84" t="s">
        <v>15</v>
      </c>
      <c r="T126" s="88"/>
      <c r="U126" s="83" t="s">
        <v>307</v>
      </c>
      <c r="V126" s="84" t="s">
        <v>15</v>
      </c>
      <c r="W126" s="88"/>
      <c r="X126" s="83" t="s">
        <v>307</v>
      </c>
      <c r="Y126" s="84" t="s">
        <v>15</v>
      </c>
      <c r="Z126" s="88"/>
      <c r="AA126" s="83" t="s">
        <v>307</v>
      </c>
      <c r="AB126" s="84" t="s">
        <v>15</v>
      </c>
      <c r="AC126" s="88"/>
      <c r="AD126" s="83" t="s">
        <v>307</v>
      </c>
      <c r="AE126" s="84" t="s">
        <v>15</v>
      </c>
      <c r="AF126" s="88"/>
      <c r="AG126" s="83" t="s">
        <v>307</v>
      </c>
      <c r="AH126" s="84" t="s">
        <v>15</v>
      </c>
      <c r="AI126" s="88"/>
      <c r="AJ126" s="83" t="s">
        <v>307</v>
      </c>
      <c r="AK126" s="84" t="s">
        <v>15</v>
      </c>
      <c r="AL126" s="88"/>
      <c r="AM126" s="83" t="s">
        <v>307</v>
      </c>
      <c r="AN126" s="84" t="s">
        <v>15</v>
      </c>
      <c r="AO126" s="87"/>
      <c r="AP126" s="83" t="s">
        <v>307</v>
      </c>
      <c r="AQ126" s="84" t="s">
        <v>15</v>
      </c>
      <c r="AR126" s="88"/>
      <c r="AS126" s="83" t="s">
        <v>307</v>
      </c>
      <c r="AT126" s="84" t="s">
        <v>15</v>
      </c>
      <c r="AU126" s="88"/>
      <c r="AV126" s="83" t="s">
        <v>307</v>
      </c>
      <c r="AW126" s="84" t="s">
        <v>15</v>
      </c>
      <c r="AX126" s="88"/>
      <c r="AY126" s="83" t="s">
        <v>307</v>
      </c>
      <c r="AZ126" s="84" t="s">
        <v>15</v>
      </c>
      <c r="BA126" s="88"/>
      <c r="BB126" s="83" t="s">
        <v>307</v>
      </c>
      <c r="BC126" s="84" t="s">
        <v>15</v>
      </c>
      <c r="BD126" s="87"/>
      <c r="BE126" s="83" t="s">
        <v>307</v>
      </c>
      <c r="BF126" s="84" t="s">
        <v>15</v>
      </c>
      <c r="BG126" s="88"/>
      <c r="BH126" s="83" t="s">
        <v>307</v>
      </c>
      <c r="BI126" s="84" t="s">
        <v>15</v>
      </c>
      <c r="BJ126" s="88"/>
      <c r="BK126" s="83" t="s">
        <v>307</v>
      </c>
      <c r="BL126" s="84" t="s">
        <v>15</v>
      </c>
      <c r="BM126" s="88"/>
      <c r="BN126" s="83" t="s">
        <v>307</v>
      </c>
      <c r="BO126" s="84" t="s">
        <v>15</v>
      </c>
      <c r="BP126" s="88"/>
      <c r="BQ126" s="83" t="s">
        <v>307</v>
      </c>
      <c r="BR126" s="84" t="s">
        <v>15</v>
      </c>
      <c r="BS126" s="88"/>
      <c r="BT126" s="83" t="s">
        <v>307</v>
      </c>
      <c r="BU126" s="84" t="s">
        <v>15</v>
      </c>
      <c r="BV126" s="88"/>
      <c r="BW126" s="83" t="s">
        <v>307</v>
      </c>
      <c r="BX126" s="84" t="s">
        <v>15</v>
      </c>
      <c r="BY126" s="88"/>
      <c r="BZ126" s="83" t="s">
        <v>307</v>
      </c>
      <c r="CA126" s="84" t="s">
        <v>15</v>
      </c>
      <c r="CB126" s="88"/>
      <c r="CC126" s="83" t="s">
        <v>307</v>
      </c>
      <c r="CD126" s="84" t="s">
        <v>15</v>
      </c>
      <c r="CE126" s="172"/>
      <c r="CF126" s="83" t="s">
        <v>307</v>
      </c>
      <c r="CG126" s="84" t="s">
        <v>15</v>
      </c>
      <c r="CH126" s="172"/>
      <c r="CI126" s="83" t="s">
        <v>307</v>
      </c>
      <c r="CJ126" s="84" t="s">
        <v>15</v>
      </c>
      <c r="CK126" s="172"/>
      <c r="CL126" s="83" t="s">
        <v>307</v>
      </c>
      <c r="CM126" s="84" t="s">
        <v>15</v>
      </c>
      <c r="CN126" s="172"/>
      <c r="CO126" s="83" t="s">
        <v>307</v>
      </c>
      <c r="CP126" s="84" t="s">
        <v>15</v>
      </c>
      <c r="CQ126" s="88"/>
      <c r="CR126" s="83" t="s">
        <v>307</v>
      </c>
      <c r="CS126" s="84" t="s">
        <v>15</v>
      </c>
    </row>
    <row r="127" spans="1:97" ht="12" customHeight="1" x14ac:dyDescent="0.2">
      <c r="A127" s="81" t="s">
        <v>411</v>
      </c>
      <c r="B127" s="87"/>
      <c r="C127" s="83" t="s">
        <v>307</v>
      </c>
      <c r="D127" s="84" t="s">
        <v>15</v>
      </c>
      <c r="E127" s="87"/>
      <c r="F127" s="83" t="s">
        <v>307</v>
      </c>
      <c r="G127" s="84" t="s">
        <v>15</v>
      </c>
      <c r="H127" s="88"/>
      <c r="I127" s="83" t="s">
        <v>307</v>
      </c>
      <c r="J127" s="84" t="s">
        <v>15</v>
      </c>
      <c r="K127" s="88"/>
      <c r="L127" s="83" t="s">
        <v>307</v>
      </c>
      <c r="M127" s="84" t="s">
        <v>15</v>
      </c>
      <c r="N127" s="88"/>
      <c r="O127" s="83" t="s">
        <v>307</v>
      </c>
      <c r="P127" s="84" t="s">
        <v>15</v>
      </c>
      <c r="Q127" s="88"/>
      <c r="R127" s="83" t="s">
        <v>307</v>
      </c>
      <c r="S127" s="84" t="s">
        <v>15</v>
      </c>
      <c r="T127" s="88"/>
      <c r="U127" s="83" t="s">
        <v>307</v>
      </c>
      <c r="V127" s="84" t="s">
        <v>15</v>
      </c>
      <c r="W127" s="88"/>
      <c r="X127" s="83" t="s">
        <v>307</v>
      </c>
      <c r="Y127" s="84" t="s">
        <v>15</v>
      </c>
      <c r="Z127" s="88"/>
      <c r="AA127" s="83" t="s">
        <v>307</v>
      </c>
      <c r="AB127" s="84" t="s">
        <v>15</v>
      </c>
      <c r="AC127" s="88"/>
      <c r="AD127" s="83" t="s">
        <v>307</v>
      </c>
      <c r="AE127" s="84" t="s">
        <v>15</v>
      </c>
      <c r="AF127" s="88"/>
      <c r="AG127" s="83" t="s">
        <v>307</v>
      </c>
      <c r="AH127" s="84" t="s">
        <v>15</v>
      </c>
      <c r="AI127" s="88"/>
      <c r="AJ127" s="83" t="s">
        <v>307</v>
      </c>
      <c r="AK127" s="84" t="s">
        <v>15</v>
      </c>
      <c r="AL127" s="88"/>
      <c r="AM127" s="83" t="s">
        <v>307</v>
      </c>
      <c r="AN127" s="84" t="s">
        <v>15</v>
      </c>
      <c r="AO127" s="87"/>
      <c r="AP127" s="83" t="s">
        <v>307</v>
      </c>
      <c r="AQ127" s="84" t="s">
        <v>15</v>
      </c>
      <c r="AR127" s="88"/>
      <c r="AS127" s="83" t="s">
        <v>307</v>
      </c>
      <c r="AT127" s="84" t="s">
        <v>15</v>
      </c>
      <c r="AU127" s="88"/>
      <c r="AV127" s="83" t="s">
        <v>307</v>
      </c>
      <c r="AW127" s="84" t="s">
        <v>15</v>
      </c>
      <c r="AX127" s="88"/>
      <c r="AY127" s="83" t="s">
        <v>307</v>
      </c>
      <c r="AZ127" s="84" t="s">
        <v>15</v>
      </c>
      <c r="BA127" s="88"/>
      <c r="BB127" s="83" t="s">
        <v>307</v>
      </c>
      <c r="BC127" s="84" t="s">
        <v>15</v>
      </c>
      <c r="BD127" s="87"/>
      <c r="BE127" s="83" t="s">
        <v>307</v>
      </c>
      <c r="BF127" s="84" t="s">
        <v>15</v>
      </c>
      <c r="BG127" s="88"/>
      <c r="BH127" s="83" t="s">
        <v>307</v>
      </c>
      <c r="BI127" s="84" t="s">
        <v>15</v>
      </c>
      <c r="BJ127" s="88"/>
      <c r="BK127" s="83" t="s">
        <v>307</v>
      </c>
      <c r="BL127" s="84" t="s">
        <v>15</v>
      </c>
      <c r="BM127" s="88"/>
      <c r="BN127" s="83" t="s">
        <v>307</v>
      </c>
      <c r="BO127" s="84" t="s">
        <v>15</v>
      </c>
      <c r="BP127" s="88"/>
      <c r="BQ127" s="83" t="s">
        <v>307</v>
      </c>
      <c r="BR127" s="84" t="s">
        <v>15</v>
      </c>
      <c r="BS127" s="88"/>
      <c r="BT127" s="83" t="s">
        <v>307</v>
      </c>
      <c r="BU127" s="84" t="s">
        <v>15</v>
      </c>
      <c r="BV127" s="88"/>
      <c r="BW127" s="83" t="s">
        <v>307</v>
      </c>
      <c r="BX127" s="84" t="s">
        <v>15</v>
      </c>
      <c r="BY127" s="88"/>
      <c r="BZ127" s="83" t="s">
        <v>307</v>
      </c>
      <c r="CA127" s="84" t="s">
        <v>15</v>
      </c>
      <c r="CB127" s="88"/>
      <c r="CC127" s="83" t="s">
        <v>307</v>
      </c>
      <c r="CD127" s="84" t="s">
        <v>15</v>
      </c>
      <c r="CE127" s="172"/>
      <c r="CF127" s="83" t="s">
        <v>307</v>
      </c>
      <c r="CG127" s="84" t="s">
        <v>15</v>
      </c>
      <c r="CH127" s="172"/>
      <c r="CI127" s="83" t="s">
        <v>307</v>
      </c>
      <c r="CJ127" s="84" t="s">
        <v>15</v>
      </c>
      <c r="CK127" s="172"/>
      <c r="CL127" s="83" t="s">
        <v>307</v>
      </c>
      <c r="CM127" s="84" t="s">
        <v>15</v>
      </c>
      <c r="CN127" s="172"/>
      <c r="CO127" s="83" t="s">
        <v>307</v>
      </c>
      <c r="CP127" s="84" t="s">
        <v>15</v>
      </c>
      <c r="CQ127" s="88"/>
      <c r="CR127" s="83" t="s">
        <v>307</v>
      </c>
      <c r="CS127" s="84" t="s">
        <v>15</v>
      </c>
    </row>
    <row r="128" spans="1:97" ht="12" customHeight="1" x14ac:dyDescent="0.2">
      <c r="A128" s="81" t="s">
        <v>413</v>
      </c>
      <c r="B128" s="87"/>
      <c r="C128" s="83" t="s">
        <v>307</v>
      </c>
      <c r="D128" s="84" t="s">
        <v>15</v>
      </c>
      <c r="E128" s="87"/>
      <c r="F128" s="83" t="s">
        <v>307</v>
      </c>
      <c r="G128" s="84" t="s">
        <v>15</v>
      </c>
      <c r="H128" s="88"/>
      <c r="I128" s="83" t="s">
        <v>307</v>
      </c>
      <c r="J128" s="84" t="s">
        <v>15</v>
      </c>
      <c r="K128" s="88"/>
      <c r="L128" s="83" t="s">
        <v>307</v>
      </c>
      <c r="M128" s="84" t="s">
        <v>15</v>
      </c>
      <c r="N128" s="88"/>
      <c r="O128" s="83" t="s">
        <v>307</v>
      </c>
      <c r="P128" s="84" t="s">
        <v>15</v>
      </c>
      <c r="Q128" s="88"/>
      <c r="R128" s="83" t="s">
        <v>307</v>
      </c>
      <c r="S128" s="84" t="s">
        <v>15</v>
      </c>
      <c r="T128" s="88"/>
      <c r="U128" s="83" t="s">
        <v>307</v>
      </c>
      <c r="V128" s="84" t="s">
        <v>15</v>
      </c>
      <c r="W128" s="88"/>
      <c r="X128" s="83" t="s">
        <v>307</v>
      </c>
      <c r="Y128" s="84" t="s">
        <v>15</v>
      </c>
      <c r="Z128" s="88"/>
      <c r="AA128" s="83" t="s">
        <v>307</v>
      </c>
      <c r="AB128" s="84" t="s">
        <v>15</v>
      </c>
      <c r="AC128" s="88"/>
      <c r="AD128" s="83" t="s">
        <v>307</v>
      </c>
      <c r="AE128" s="84" t="s">
        <v>15</v>
      </c>
      <c r="AF128" s="88"/>
      <c r="AG128" s="83" t="s">
        <v>307</v>
      </c>
      <c r="AH128" s="84" t="s">
        <v>15</v>
      </c>
      <c r="AI128" s="88"/>
      <c r="AJ128" s="83" t="s">
        <v>307</v>
      </c>
      <c r="AK128" s="84" t="s">
        <v>15</v>
      </c>
      <c r="AL128" s="88"/>
      <c r="AM128" s="83" t="s">
        <v>307</v>
      </c>
      <c r="AN128" s="84" t="s">
        <v>15</v>
      </c>
      <c r="AO128" s="87"/>
      <c r="AP128" s="83" t="s">
        <v>307</v>
      </c>
      <c r="AQ128" s="84" t="s">
        <v>15</v>
      </c>
      <c r="AR128" s="88"/>
      <c r="AS128" s="83" t="s">
        <v>307</v>
      </c>
      <c r="AT128" s="84" t="s">
        <v>15</v>
      </c>
      <c r="AU128" s="88"/>
      <c r="AV128" s="83" t="s">
        <v>307</v>
      </c>
      <c r="AW128" s="84" t="s">
        <v>15</v>
      </c>
      <c r="AX128" s="88"/>
      <c r="AY128" s="83" t="s">
        <v>307</v>
      </c>
      <c r="AZ128" s="84" t="s">
        <v>15</v>
      </c>
      <c r="BA128" s="88"/>
      <c r="BB128" s="83" t="s">
        <v>307</v>
      </c>
      <c r="BC128" s="84" t="s">
        <v>15</v>
      </c>
      <c r="BD128" s="87"/>
      <c r="BE128" s="83" t="s">
        <v>307</v>
      </c>
      <c r="BF128" s="84" t="s">
        <v>15</v>
      </c>
      <c r="BG128" s="88"/>
      <c r="BH128" s="83" t="s">
        <v>307</v>
      </c>
      <c r="BI128" s="84" t="s">
        <v>15</v>
      </c>
      <c r="BJ128" s="88"/>
      <c r="BK128" s="83" t="s">
        <v>307</v>
      </c>
      <c r="BL128" s="84" t="s">
        <v>15</v>
      </c>
      <c r="BM128" s="88"/>
      <c r="BN128" s="83" t="s">
        <v>307</v>
      </c>
      <c r="BO128" s="84" t="s">
        <v>15</v>
      </c>
      <c r="BP128" s="88"/>
      <c r="BQ128" s="83" t="s">
        <v>307</v>
      </c>
      <c r="BR128" s="84" t="s">
        <v>15</v>
      </c>
      <c r="BS128" s="88"/>
      <c r="BT128" s="83" t="s">
        <v>307</v>
      </c>
      <c r="BU128" s="84" t="s">
        <v>15</v>
      </c>
      <c r="BV128" s="88"/>
      <c r="BW128" s="83" t="s">
        <v>307</v>
      </c>
      <c r="BX128" s="84" t="s">
        <v>15</v>
      </c>
      <c r="BY128" s="88"/>
      <c r="BZ128" s="83" t="s">
        <v>307</v>
      </c>
      <c r="CA128" s="84" t="s">
        <v>15</v>
      </c>
      <c r="CB128" s="88"/>
      <c r="CC128" s="83" t="s">
        <v>307</v>
      </c>
      <c r="CD128" s="84" t="s">
        <v>15</v>
      </c>
      <c r="CE128" s="172"/>
      <c r="CF128" s="83" t="s">
        <v>307</v>
      </c>
      <c r="CG128" s="84" t="s">
        <v>15</v>
      </c>
      <c r="CH128" s="172"/>
      <c r="CI128" s="83" t="s">
        <v>307</v>
      </c>
      <c r="CJ128" s="84" t="s">
        <v>15</v>
      </c>
      <c r="CK128" s="172"/>
      <c r="CL128" s="83" t="s">
        <v>307</v>
      </c>
      <c r="CM128" s="84" t="s">
        <v>15</v>
      </c>
      <c r="CN128" s="172"/>
      <c r="CO128" s="83" t="s">
        <v>307</v>
      </c>
      <c r="CP128" s="84" t="s">
        <v>15</v>
      </c>
      <c r="CQ128" s="88"/>
      <c r="CR128" s="83" t="s">
        <v>307</v>
      </c>
      <c r="CS128" s="84" t="s">
        <v>15</v>
      </c>
    </row>
    <row r="129" spans="1:97" ht="12" customHeight="1" x14ac:dyDescent="0.2">
      <c r="A129" s="81" t="s">
        <v>416</v>
      </c>
      <c r="B129" s="87"/>
      <c r="C129" s="83" t="s">
        <v>307</v>
      </c>
      <c r="D129" s="84" t="s">
        <v>15</v>
      </c>
      <c r="E129" s="87"/>
      <c r="F129" s="83" t="s">
        <v>307</v>
      </c>
      <c r="G129" s="84" t="s">
        <v>15</v>
      </c>
      <c r="H129" s="88"/>
      <c r="I129" s="83" t="s">
        <v>307</v>
      </c>
      <c r="J129" s="84" t="s">
        <v>15</v>
      </c>
      <c r="K129" s="88"/>
      <c r="L129" s="83" t="s">
        <v>307</v>
      </c>
      <c r="M129" s="84" t="s">
        <v>15</v>
      </c>
      <c r="N129" s="88"/>
      <c r="O129" s="83" t="s">
        <v>307</v>
      </c>
      <c r="P129" s="84" t="s">
        <v>15</v>
      </c>
      <c r="Q129" s="88"/>
      <c r="R129" s="83" t="s">
        <v>307</v>
      </c>
      <c r="S129" s="84" t="s">
        <v>15</v>
      </c>
      <c r="T129" s="88"/>
      <c r="U129" s="83" t="s">
        <v>307</v>
      </c>
      <c r="V129" s="84" t="s">
        <v>15</v>
      </c>
      <c r="W129" s="88"/>
      <c r="X129" s="83" t="s">
        <v>307</v>
      </c>
      <c r="Y129" s="84" t="s">
        <v>15</v>
      </c>
      <c r="Z129" s="88"/>
      <c r="AA129" s="83" t="s">
        <v>307</v>
      </c>
      <c r="AB129" s="84" t="s">
        <v>15</v>
      </c>
      <c r="AC129" s="88"/>
      <c r="AD129" s="83" t="s">
        <v>307</v>
      </c>
      <c r="AE129" s="84" t="s">
        <v>15</v>
      </c>
      <c r="AF129" s="88"/>
      <c r="AG129" s="83" t="s">
        <v>307</v>
      </c>
      <c r="AH129" s="84" t="s">
        <v>15</v>
      </c>
      <c r="AI129" s="88"/>
      <c r="AJ129" s="83" t="s">
        <v>307</v>
      </c>
      <c r="AK129" s="84" t="s">
        <v>15</v>
      </c>
      <c r="AL129" s="88"/>
      <c r="AM129" s="83" t="s">
        <v>307</v>
      </c>
      <c r="AN129" s="84" t="s">
        <v>15</v>
      </c>
      <c r="AO129" s="87"/>
      <c r="AP129" s="83" t="s">
        <v>307</v>
      </c>
      <c r="AQ129" s="84" t="s">
        <v>15</v>
      </c>
      <c r="AR129" s="88"/>
      <c r="AS129" s="83" t="s">
        <v>307</v>
      </c>
      <c r="AT129" s="84" t="s">
        <v>15</v>
      </c>
      <c r="AU129" s="88"/>
      <c r="AV129" s="83" t="s">
        <v>307</v>
      </c>
      <c r="AW129" s="84" t="s">
        <v>15</v>
      </c>
      <c r="AX129" s="88"/>
      <c r="AY129" s="83" t="s">
        <v>307</v>
      </c>
      <c r="AZ129" s="84" t="s">
        <v>15</v>
      </c>
      <c r="BA129" s="88"/>
      <c r="BB129" s="83" t="s">
        <v>307</v>
      </c>
      <c r="BC129" s="84" t="s">
        <v>15</v>
      </c>
      <c r="BD129" s="87"/>
      <c r="BE129" s="83" t="s">
        <v>307</v>
      </c>
      <c r="BF129" s="84" t="s">
        <v>15</v>
      </c>
      <c r="BG129" s="88"/>
      <c r="BH129" s="83" t="s">
        <v>307</v>
      </c>
      <c r="BI129" s="84" t="s">
        <v>15</v>
      </c>
      <c r="BJ129" s="88"/>
      <c r="BK129" s="83" t="s">
        <v>307</v>
      </c>
      <c r="BL129" s="84" t="s">
        <v>15</v>
      </c>
      <c r="BM129" s="88"/>
      <c r="BN129" s="83" t="s">
        <v>307</v>
      </c>
      <c r="BO129" s="84" t="s">
        <v>15</v>
      </c>
      <c r="BP129" s="88"/>
      <c r="BQ129" s="83" t="s">
        <v>307</v>
      </c>
      <c r="BR129" s="84" t="s">
        <v>15</v>
      </c>
      <c r="BS129" s="88"/>
      <c r="BT129" s="83" t="s">
        <v>307</v>
      </c>
      <c r="BU129" s="84" t="s">
        <v>15</v>
      </c>
      <c r="BV129" s="88"/>
      <c r="BW129" s="83" t="s">
        <v>307</v>
      </c>
      <c r="BX129" s="84" t="s">
        <v>15</v>
      </c>
      <c r="BY129" s="88"/>
      <c r="BZ129" s="83" t="s">
        <v>307</v>
      </c>
      <c r="CA129" s="84" t="s">
        <v>15</v>
      </c>
      <c r="CB129" s="88"/>
      <c r="CC129" s="83" t="s">
        <v>307</v>
      </c>
      <c r="CD129" s="84" t="s">
        <v>15</v>
      </c>
      <c r="CE129" s="172"/>
      <c r="CF129" s="83" t="s">
        <v>307</v>
      </c>
      <c r="CG129" s="84" t="s">
        <v>15</v>
      </c>
      <c r="CH129" s="172"/>
      <c r="CI129" s="83" t="s">
        <v>307</v>
      </c>
      <c r="CJ129" s="84" t="s">
        <v>15</v>
      </c>
      <c r="CK129" s="172"/>
      <c r="CL129" s="83" t="s">
        <v>307</v>
      </c>
      <c r="CM129" s="84" t="s">
        <v>15</v>
      </c>
      <c r="CN129" s="172"/>
      <c r="CO129" s="83" t="s">
        <v>307</v>
      </c>
      <c r="CP129" s="84" t="s">
        <v>15</v>
      </c>
      <c r="CQ129" s="88"/>
      <c r="CR129" s="83" t="s">
        <v>307</v>
      </c>
      <c r="CS129" s="84" t="s">
        <v>15</v>
      </c>
    </row>
    <row r="130" spans="1:97" ht="12" customHeight="1" x14ac:dyDescent="0.2">
      <c r="A130" s="81" t="s">
        <v>420</v>
      </c>
      <c r="B130" s="87"/>
      <c r="C130" s="83" t="s">
        <v>307</v>
      </c>
      <c r="D130" s="84" t="s">
        <v>15</v>
      </c>
      <c r="E130" s="87"/>
      <c r="F130" s="83" t="s">
        <v>307</v>
      </c>
      <c r="G130" s="84" t="s">
        <v>15</v>
      </c>
      <c r="H130" s="88"/>
      <c r="I130" s="83" t="s">
        <v>307</v>
      </c>
      <c r="J130" s="84" t="s">
        <v>15</v>
      </c>
      <c r="K130" s="88"/>
      <c r="L130" s="83" t="s">
        <v>307</v>
      </c>
      <c r="M130" s="84" t="s">
        <v>15</v>
      </c>
      <c r="N130" s="88"/>
      <c r="O130" s="83" t="s">
        <v>307</v>
      </c>
      <c r="P130" s="84" t="s">
        <v>15</v>
      </c>
      <c r="Q130" s="88"/>
      <c r="R130" s="83" t="s">
        <v>307</v>
      </c>
      <c r="S130" s="84" t="s">
        <v>15</v>
      </c>
      <c r="T130" s="88"/>
      <c r="U130" s="83" t="s">
        <v>307</v>
      </c>
      <c r="V130" s="84" t="s">
        <v>15</v>
      </c>
      <c r="W130" s="88"/>
      <c r="X130" s="83" t="s">
        <v>307</v>
      </c>
      <c r="Y130" s="84" t="s">
        <v>15</v>
      </c>
      <c r="Z130" s="88"/>
      <c r="AA130" s="83" t="s">
        <v>307</v>
      </c>
      <c r="AB130" s="84" t="s">
        <v>15</v>
      </c>
      <c r="AC130" s="88"/>
      <c r="AD130" s="83" t="s">
        <v>307</v>
      </c>
      <c r="AE130" s="84" t="s">
        <v>15</v>
      </c>
      <c r="AF130" s="88"/>
      <c r="AG130" s="83" t="s">
        <v>307</v>
      </c>
      <c r="AH130" s="84" t="s">
        <v>15</v>
      </c>
      <c r="AI130" s="88"/>
      <c r="AJ130" s="83" t="s">
        <v>307</v>
      </c>
      <c r="AK130" s="84" t="s">
        <v>15</v>
      </c>
      <c r="AL130" s="88"/>
      <c r="AM130" s="83" t="s">
        <v>307</v>
      </c>
      <c r="AN130" s="84" t="s">
        <v>15</v>
      </c>
      <c r="AO130" s="87"/>
      <c r="AP130" s="83" t="s">
        <v>307</v>
      </c>
      <c r="AQ130" s="84" t="s">
        <v>15</v>
      </c>
      <c r="AR130" s="88"/>
      <c r="AS130" s="83" t="s">
        <v>307</v>
      </c>
      <c r="AT130" s="84" t="s">
        <v>15</v>
      </c>
      <c r="AU130" s="88"/>
      <c r="AV130" s="83" t="s">
        <v>307</v>
      </c>
      <c r="AW130" s="84" t="s">
        <v>15</v>
      </c>
      <c r="AX130" s="88"/>
      <c r="AY130" s="83" t="s">
        <v>307</v>
      </c>
      <c r="AZ130" s="84" t="s">
        <v>15</v>
      </c>
      <c r="BA130" s="88"/>
      <c r="BB130" s="83" t="s">
        <v>307</v>
      </c>
      <c r="BC130" s="84" t="s">
        <v>15</v>
      </c>
      <c r="BD130" s="87"/>
      <c r="BE130" s="83" t="s">
        <v>307</v>
      </c>
      <c r="BF130" s="84" t="s">
        <v>15</v>
      </c>
      <c r="BG130" s="88"/>
      <c r="BH130" s="83" t="s">
        <v>307</v>
      </c>
      <c r="BI130" s="84" t="s">
        <v>15</v>
      </c>
      <c r="BJ130" s="88"/>
      <c r="BK130" s="83" t="s">
        <v>307</v>
      </c>
      <c r="BL130" s="84" t="s">
        <v>15</v>
      </c>
      <c r="BM130" s="88"/>
      <c r="BN130" s="83" t="s">
        <v>307</v>
      </c>
      <c r="BO130" s="84" t="s">
        <v>15</v>
      </c>
      <c r="BP130" s="88"/>
      <c r="BQ130" s="83" t="s">
        <v>307</v>
      </c>
      <c r="BR130" s="84" t="s">
        <v>15</v>
      </c>
      <c r="BS130" s="88"/>
      <c r="BT130" s="83" t="s">
        <v>307</v>
      </c>
      <c r="BU130" s="84" t="s">
        <v>15</v>
      </c>
      <c r="BV130" s="88"/>
      <c r="BW130" s="83" t="s">
        <v>307</v>
      </c>
      <c r="BX130" s="84" t="s">
        <v>15</v>
      </c>
      <c r="BY130" s="88"/>
      <c r="BZ130" s="83" t="s">
        <v>307</v>
      </c>
      <c r="CA130" s="84" t="s">
        <v>15</v>
      </c>
      <c r="CB130" s="88"/>
      <c r="CC130" s="83" t="s">
        <v>307</v>
      </c>
      <c r="CD130" s="84" t="s">
        <v>15</v>
      </c>
      <c r="CE130" s="172"/>
      <c r="CF130" s="83" t="s">
        <v>307</v>
      </c>
      <c r="CG130" s="84" t="s">
        <v>15</v>
      </c>
      <c r="CH130" s="172"/>
      <c r="CI130" s="83" t="s">
        <v>307</v>
      </c>
      <c r="CJ130" s="84" t="s">
        <v>15</v>
      </c>
      <c r="CK130" s="172"/>
      <c r="CL130" s="83" t="s">
        <v>307</v>
      </c>
      <c r="CM130" s="84" t="s">
        <v>15</v>
      </c>
      <c r="CN130" s="172"/>
      <c r="CO130" s="83" t="s">
        <v>307</v>
      </c>
      <c r="CP130" s="84" t="s">
        <v>15</v>
      </c>
      <c r="CQ130" s="88"/>
      <c r="CR130" s="83" t="s">
        <v>307</v>
      </c>
      <c r="CS130" s="84" t="s">
        <v>15</v>
      </c>
    </row>
    <row r="131" spans="1:97" ht="12" customHeight="1" x14ac:dyDescent="0.2">
      <c r="A131" s="81" t="s">
        <v>422</v>
      </c>
      <c r="B131" s="87"/>
      <c r="C131" s="83" t="s">
        <v>307</v>
      </c>
      <c r="D131" s="84" t="s">
        <v>15</v>
      </c>
      <c r="E131" s="87"/>
      <c r="F131" s="83" t="s">
        <v>307</v>
      </c>
      <c r="G131" s="84" t="s">
        <v>15</v>
      </c>
      <c r="H131" s="88"/>
      <c r="I131" s="83" t="s">
        <v>307</v>
      </c>
      <c r="J131" s="84" t="s">
        <v>15</v>
      </c>
      <c r="K131" s="88"/>
      <c r="L131" s="83" t="s">
        <v>307</v>
      </c>
      <c r="M131" s="84" t="s">
        <v>15</v>
      </c>
      <c r="N131" s="88"/>
      <c r="O131" s="83" t="s">
        <v>307</v>
      </c>
      <c r="P131" s="84" t="s">
        <v>15</v>
      </c>
      <c r="Q131" s="88"/>
      <c r="R131" s="83" t="s">
        <v>307</v>
      </c>
      <c r="S131" s="84" t="s">
        <v>15</v>
      </c>
      <c r="T131" s="88"/>
      <c r="U131" s="83" t="s">
        <v>307</v>
      </c>
      <c r="V131" s="84" t="s">
        <v>15</v>
      </c>
      <c r="W131" s="88"/>
      <c r="X131" s="83" t="s">
        <v>307</v>
      </c>
      <c r="Y131" s="84" t="s">
        <v>15</v>
      </c>
      <c r="Z131" s="88"/>
      <c r="AA131" s="83" t="s">
        <v>307</v>
      </c>
      <c r="AB131" s="84" t="s">
        <v>15</v>
      </c>
      <c r="AC131" s="88"/>
      <c r="AD131" s="83" t="s">
        <v>307</v>
      </c>
      <c r="AE131" s="84" t="s">
        <v>15</v>
      </c>
      <c r="AF131" s="88"/>
      <c r="AG131" s="83" t="s">
        <v>307</v>
      </c>
      <c r="AH131" s="84" t="s">
        <v>15</v>
      </c>
      <c r="AI131" s="88"/>
      <c r="AJ131" s="83" t="s">
        <v>307</v>
      </c>
      <c r="AK131" s="84" t="s">
        <v>15</v>
      </c>
      <c r="AL131" s="88"/>
      <c r="AM131" s="83" t="s">
        <v>307</v>
      </c>
      <c r="AN131" s="84" t="s">
        <v>15</v>
      </c>
      <c r="AO131" s="87"/>
      <c r="AP131" s="83" t="s">
        <v>307</v>
      </c>
      <c r="AQ131" s="84" t="s">
        <v>15</v>
      </c>
      <c r="AR131" s="88"/>
      <c r="AS131" s="83" t="s">
        <v>307</v>
      </c>
      <c r="AT131" s="84" t="s">
        <v>15</v>
      </c>
      <c r="AU131" s="88"/>
      <c r="AV131" s="83" t="s">
        <v>307</v>
      </c>
      <c r="AW131" s="84" t="s">
        <v>15</v>
      </c>
      <c r="AX131" s="88"/>
      <c r="AY131" s="83" t="s">
        <v>307</v>
      </c>
      <c r="AZ131" s="84" t="s">
        <v>15</v>
      </c>
      <c r="BA131" s="88"/>
      <c r="BB131" s="83" t="s">
        <v>307</v>
      </c>
      <c r="BC131" s="84" t="s">
        <v>15</v>
      </c>
      <c r="BD131" s="87"/>
      <c r="BE131" s="83" t="s">
        <v>307</v>
      </c>
      <c r="BF131" s="84" t="s">
        <v>15</v>
      </c>
      <c r="BG131" s="88"/>
      <c r="BH131" s="83" t="s">
        <v>307</v>
      </c>
      <c r="BI131" s="84" t="s">
        <v>15</v>
      </c>
      <c r="BJ131" s="88"/>
      <c r="BK131" s="83" t="s">
        <v>307</v>
      </c>
      <c r="BL131" s="84" t="s">
        <v>15</v>
      </c>
      <c r="BM131" s="88"/>
      <c r="BN131" s="83" t="s">
        <v>307</v>
      </c>
      <c r="BO131" s="84" t="s">
        <v>15</v>
      </c>
      <c r="BP131" s="88"/>
      <c r="BQ131" s="83" t="s">
        <v>307</v>
      </c>
      <c r="BR131" s="84" t="s">
        <v>15</v>
      </c>
      <c r="BS131" s="88"/>
      <c r="BT131" s="83" t="s">
        <v>307</v>
      </c>
      <c r="BU131" s="84" t="s">
        <v>15</v>
      </c>
      <c r="BV131" s="88"/>
      <c r="BW131" s="83" t="s">
        <v>307</v>
      </c>
      <c r="BX131" s="84" t="s">
        <v>15</v>
      </c>
      <c r="BY131" s="88"/>
      <c r="BZ131" s="83" t="s">
        <v>307</v>
      </c>
      <c r="CA131" s="84" t="s">
        <v>15</v>
      </c>
      <c r="CB131" s="88"/>
      <c r="CC131" s="83" t="s">
        <v>307</v>
      </c>
      <c r="CD131" s="84" t="s">
        <v>15</v>
      </c>
      <c r="CE131" s="172"/>
      <c r="CF131" s="83" t="s">
        <v>307</v>
      </c>
      <c r="CG131" s="84" t="s">
        <v>15</v>
      </c>
      <c r="CH131" s="172"/>
      <c r="CI131" s="83" t="s">
        <v>307</v>
      </c>
      <c r="CJ131" s="84" t="s">
        <v>15</v>
      </c>
      <c r="CK131" s="172"/>
      <c r="CL131" s="83" t="s">
        <v>307</v>
      </c>
      <c r="CM131" s="84" t="s">
        <v>15</v>
      </c>
      <c r="CN131" s="172"/>
      <c r="CO131" s="83" t="s">
        <v>307</v>
      </c>
      <c r="CP131" s="84" t="s">
        <v>15</v>
      </c>
      <c r="CQ131" s="88"/>
      <c r="CR131" s="83" t="s">
        <v>307</v>
      </c>
      <c r="CS131" s="84" t="s">
        <v>15</v>
      </c>
    </row>
    <row r="132" spans="1:97" ht="12" customHeight="1" x14ac:dyDescent="0.2">
      <c r="A132" s="81" t="s">
        <v>423</v>
      </c>
      <c r="B132" s="87"/>
      <c r="C132" s="83" t="s">
        <v>307</v>
      </c>
      <c r="D132" s="84" t="s">
        <v>15</v>
      </c>
      <c r="E132" s="87"/>
      <c r="F132" s="83" t="s">
        <v>307</v>
      </c>
      <c r="G132" s="84" t="s">
        <v>15</v>
      </c>
      <c r="H132" s="88"/>
      <c r="I132" s="83" t="s">
        <v>307</v>
      </c>
      <c r="J132" s="84" t="s">
        <v>15</v>
      </c>
      <c r="K132" s="88"/>
      <c r="L132" s="83" t="s">
        <v>307</v>
      </c>
      <c r="M132" s="84" t="s">
        <v>15</v>
      </c>
      <c r="N132" s="88"/>
      <c r="O132" s="83" t="s">
        <v>307</v>
      </c>
      <c r="P132" s="84" t="s">
        <v>15</v>
      </c>
      <c r="Q132" s="88"/>
      <c r="R132" s="83" t="s">
        <v>307</v>
      </c>
      <c r="S132" s="84" t="s">
        <v>15</v>
      </c>
      <c r="T132" s="88"/>
      <c r="U132" s="83" t="s">
        <v>307</v>
      </c>
      <c r="V132" s="84" t="s">
        <v>15</v>
      </c>
      <c r="W132" s="88"/>
      <c r="X132" s="83" t="s">
        <v>307</v>
      </c>
      <c r="Y132" s="84" t="s">
        <v>15</v>
      </c>
      <c r="Z132" s="88"/>
      <c r="AA132" s="83" t="s">
        <v>307</v>
      </c>
      <c r="AB132" s="84" t="s">
        <v>15</v>
      </c>
      <c r="AC132" s="88"/>
      <c r="AD132" s="83" t="s">
        <v>307</v>
      </c>
      <c r="AE132" s="84" t="s">
        <v>15</v>
      </c>
      <c r="AF132" s="88"/>
      <c r="AG132" s="83" t="s">
        <v>307</v>
      </c>
      <c r="AH132" s="84" t="s">
        <v>15</v>
      </c>
      <c r="AI132" s="88"/>
      <c r="AJ132" s="83" t="s">
        <v>307</v>
      </c>
      <c r="AK132" s="84" t="s">
        <v>15</v>
      </c>
      <c r="AL132" s="88"/>
      <c r="AM132" s="83" t="s">
        <v>307</v>
      </c>
      <c r="AN132" s="84" t="s">
        <v>15</v>
      </c>
      <c r="AO132" s="87"/>
      <c r="AP132" s="83" t="s">
        <v>307</v>
      </c>
      <c r="AQ132" s="84" t="s">
        <v>15</v>
      </c>
      <c r="AR132" s="88"/>
      <c r="AS132" s="83" t="s">
        <v>307</v>
      </c>
      <c r="AT132" s="84" t="s">
        <v>15</v>
      </c>
      <c r="AU132" s="88"/>
      <c r="AV132" s="83" t="s">
        <v>307</v>
      </c>
      <c r="AW132" s="84" t="s">
        <v>15</v>
      </c>
      <c r="AX132" s="88"/>
      <c r="AY132" s="83" t="s">
        <v>307</v>
      </c>
      <c r="AZ132" s="84" t="s">
        <v>15</v>
      </c>
      <c r="BA132" s="88"/>
      <c r="BB132" s="83" t="s">
        <v>307</v>
      </c>
      <c r="BC132" s="84" t="s">
        <v>15</v>
      </c>
      <c r="BD132" s="87"/>
      <c r="BE132" s="83" t="s">
        <v>307</v>
      </c>
      <c r="BF132" s="84" t="s">
        <v>15</v>
      </c>
      <c r="BG132" s="88"/>
      <c r="BH132" s="83" t="s">
        <v>307</v>
      </c>
      <c r="BI132" s="84" t="s">
        <v>15</v>
      </c>
      <c r="BJ132" s="88"/>
      <c r="BK132" s="83" t="s">
        <v>307</v>
      </c>
      <c r="BL132" s="84" t="s">
        <v>15</v>
      </c>
      <c r="BM132" s="88"/>
      <c r="BN132" s="83" t="s">
        <v>307</v>
      </c>
      <c r="BO132" s="84" t="s">
        <v>15</v>
      </c>
      <c r="BP132" s="88"/>
      <c r="BQ132" s="83" t="s">
        <v>307</v>
      </c>
      <c r="BR132" s="84" t="s">
        <v>15</v>
      </c>
      <c r="BS132" s="88"/>
      <c r="BT132" s="83" t="s">
        <v>307</v>
      </c>
      <c r="BU132" s="84" t="s">
        <v>15</v>
      </c>
      <c r="BV132" s="88"/>
      <c r="BW132" s="83" t="s">
        <v>307</v>
      </c>
      <c r="BX132" s="84" t="s">
        <v>15</v>
      </c>
      <c r="BY132" s="88"/>
      <c r="BZ132" s="83" t="s">
        <v>307</v>
      </c>
      <c r="CA132" s="84" t="s">
        <v>15</v>
      </c>
      <c r="CB132" s="88"/>
      <c r="CC132" s="83" t="s">
        <v>307</v>
      </c>
      <c r="CD132" s="84" t="s">
        <v>15</v>
      </c>
      <c r="CE132" s="172"/>
      <c r="CF132" s="83" t="s">
        <v>307</v>
      </c>
      <c r="CG132" s="84" t="s">
        <v>15</v>
      </c>
      <c r="CH132" s="172"/>
      <c r="CI132" s="83" t="s">
        <v>307</v>
      </c>
      <c r="CJ132" s="84" t="s">
        <v>15</v>
      </c>
      <c r="CK132" s="172"/>
      <c r="CL132" s="83" t="s">
        <v>307</v>
      </c>
      <c r="CM132" s="84" t="s">
        <v>15</v>
      </c>
      <c r="CN132" s="172"/>
      <c r="CO132" s="83" t="s">
        <v>307</v>
      </c>
      <c r="CP132" s="84" t="s">
        <v>15</v>
      </c>
      <c r="CQ132" s="88"/>
      <c r="CR132" s="83" t="s">
        <v>307</v>
      </c>
      <c r="CS132" s="84" t="s">
        <v>15</v>
      </c>
    </row>
    <row r="133" spans="1:97" ht="12" customHeight="1" x14ac:dyDescent="0.2">
      <c r="A133" s="81" t="s">
        <v>425</v>
      </c>
      <c r="B133" s="87"/>
      <c r="C133" s="83" t="s">
        <v>307</v>
      </c>
      <c r="D133" s="84" t="s">
        <v>15</v>
      </c>
      <c r="E133" s="87"/>
      <c r="F133" s="83" t="s">
        <v>307</v>
      </c>
      <c r="G133" s="84" t="s">
        <v>15</v>
      </c>
      <c r="H133" s="88"/>
      <c r="I133" s="83" t="s">
        <v>307</v>
      </c>
      <c r="J133" s="84" t="s">
        <v>15</v>
      </c>
      <c r="K133" s="88"/>
      <c r="L133" s="83" t="s">
        <v>307</v>
      </c>
      <c r="M133" s="84" t="s">
        <v>15</v>
      </c>
      <c r="N133" s="88"/>
      <c r="O133" s="83" t="s">
        <v>307</v>
      </c>
      <c r="P133" s="84" t="s">
        <v>15</v>
      </c>
      <c r="Q133" s="88"/>
      <c r="R133" s="83" t="s">
        <v>307</v>
      </c>
      <c r="S133" s="84" t="s">
        <v>15</v>
      </c>
      <c r="T133" s="88"/>
      <c r="U133" s="83" t="s">
        <v>307</v>
      </c>
      <c r="V133" s="84" t="s">
        <v>15</v>
      </c>
      <c r="W133" s="88"/>
      <c r="X133" s="83" t="s">
        <v>307</v>
      </c>
      <c r="Y133" s="84" t="s">
        <v>15</v>
      </c>
      <c r="Z133" s="88"/>
      <c r="AA133" s="83" t="s">
        <v>307</v>
      </c>
      <c r="AB133" s="84" t="s">
        <v>15</v>
      </c>
      <c r="AC133" s="88"/>
      <c r="AD133" s="83" t="s">
        <v>307</v>
      </c>
      <c r="AE133" s="84" t="s">
        <v>15</v>
      </c>
      <c r="AF133" s="88"/>
      <c r="AG133" s="83" t="s">
        <v>307</v>
      </c>
      <c r="AH133" s="84" t="s">
        <v>15</v>
      </c>
      <c r="AI133" s="88"/>
      <c r="AJ133" s="83" t="s">
        <v>307</v>
      </c>
      <c r="AK133" s="84" t="s">
        <v>15</v>
      </c>
      <c r="AL133" s="88"/>
      <c r="AM133" s="83" t="s">
        <v>307</v>
      </c>
      <c r="AN133" s="84" t="s">
        <v>15</v>
      </c>
      <c r="AO133" s="87"/>
      <c r="AP133" s="83" t="s">
        <v>307</v>
      </c>
      <c r="AQ133" s="84" t="s">
        <v>15</v>
      </c>
      <c r="AR133" s="88"/>
      <c r="AS133" s="83" t="s">
        <v>307</v>
      </c>
      <c r="AT133" s="84" t="s">
        <v>15</v>
      </c>
      <c r="AU133" s="88"/>
      <c r="AV133" s="83" t="s">
        <v>307</v>
      </c>
      <c r="AW133" s="84" t="s">
        <v>15</v>
      </c>
      <c r="AX133" s="88"/>
      <c r="AY133" s="83" t="s">
        <v>307</v>
      </c>
      <c r="AZ133" s="84" t="s">
        <v>15</v>
      </c>
      <c r="BA133" s="88"/>
      <c r="BB133" s="83" t="s">
        <v>307</v>
      </c>
      <c r="BC133" s="84" t="s">
        <v>15</v>
      </c>
      <c r="BD133" s="87"/>
      <c r="BE133" s="83" t="s">
        <v>307</v>
      </c>
      <c r="BF133" s="84" t="s">
        <v>15</v>
      </c>
      <c r="BG133" s="88"/>
      <c r="BH133" s="83" t="s">
        <v>307</v>
      </c>
      <c r="BI133" s="84" t="s">
        <v>15</v>
      </c>
      <c r="BJ133" s="88"/>
      <c r="BK133" s="83" t="s">
        <v>307</v>
      </c>
      <c r="BL133" s="84" t="s">
        <v>15</v>
      </c>
      <c r="BM133" s="88"/>
      <c r="BN133" s="83" t="s">
        <v>307</v>
      </c>
      <c r="BO133" s="84" t="s">
        <v>15</v>
      </c>
      <c r="BP133" s="88"/>
      <c r="BQ133" s="83" t="s">
        <v>307</v>
      </c>
      <c r="BR133" s="84" t="s">
        <v>15</v>
      </c>
      <c r="BS133" s="88"/>
      <c r="BT133" s="83" t="s">
        <v>307</v>
      </c>
      <c r="BU133" s="84" t="s">
        <v>15</v>
      </c>
      <c r="BV133" s="88"/>
      <c r="BW133" s="83" t="s">
        <v>307</v>
      </c>
      <c r="BX133" s="84" t="s">
        <v>15</v>
      </c>
      <c r="BY133" s="88"/>
      <c r="BZ133" s="83" t="s">
        <v>307</v>
      </c>
      <c r="CA133" s="84" t="s">
        <v>15</v>
      </c>
      <c r="CB133" s="88"/>
      <c r="CC133" s="83" t="s">
        <v>307</v>
      </c>
      <c r="CD133" s="84" t="s">
        <v>15</v>
      </c>
      <c r="CE133" s="172"/>
      <c r="CF133" s="83" t="s">
        <v>307</v>
      </c>
      <c r="CG133" s="84" t="s">
        <v>15</v>
      </c>
      <c r="CH133" s="172"/>
      <c r="CI133" s="83" t="s">
        <v>307</v>
      </c>
      <c r="CJ133" s="84" t="s">
        <v>15</v>
      </c>
      <c r="CK133" s="172"/>
      <c r="CL133" s="83" t="s">
        <v>307</v>
      </c>
      <c r="CM133" s="84" t="s">
        <v>15</v>
      </c>
      <c r="CN133" s="172"/>
      <c r="CO133" s="83" t="s">
        <v>307</v>
      </c>
      <c r="CP133" s="84" t="s">
        <v>15</v>
      </c>
      <c r="CQ133" s="88"/>
      <c r="CR133" s="83" t="s">
        <v>307</v>
      </c>
      <c r="CS133" s="84" t="s">
        <v>15</v>
      </c>
    </row>
    <row r="134" spans="1:97" ht="12" customHeight="1" x14ac:dyDescent="0.2">
      <c r="A134" s="81" t="s">
        <v>427</v>
      </c>
      <c r="B134" s="87"/>
      <c r="C134" s="83" t="s">
        <v>307</v>
      </c>
      <c r="D134" s="84" t="s">
        <v>15</v>
      </c>
      <c r="E134" s="87"/>
      <c r="F134" s="83" t="s">
        <v>307</v>
      </c>
      <c r="G134" s="84" t="s">
        <v>15</v>
      </c>
      <c r="H134" s="88"/>
      <c r="I134" s="83" t="s">
        <v>307</v>
      </c>
      <c r="J134" s="84" t="s">
        <v>15</v>
      </c>
      <c r="K134" s="88"/>
      <c r="L134" s="83" t="s">
        <v>307</v>
      </c>
      <c r="M134" s="84" t="s">
        <v>15</v>
      </c>
      <c r="N134" s="88"/>
      <c r="O134" s="83" t="s">
        <v>307</v>
      </c>
      <c r="P134" s="84" t="s">
        <v>15</v>
      </c>
      <c r="Q134" s="88"/>
      <c r="R134" s="83" t="s">
        <v>307</v>
      </c>
      <c r="S134" s="84" t="s">
        <v>15</v>
      </c>
      <c r="T134" s="88"/>
      <c r="U134" s="83" t="s">
        <v>307</v>
      </c>
      <c r="V134" s="84" t="s">
        <v>15</v>
      </c>
      <c r="W134" s="88"/>
      <c r="X134" s="83" t="s">
        <v>307</v>
      </c>
      <c r="Y134" s="84" t="s">
        <v>15</v>
      </c>
      <c r="Z134" s="88"/>
      <c r="AA134" s="83" t="s">
        <v>307</v>
      </c>
      <c r="AB134" s="84" t="s">
        <v>15</v>
      </c>
      <c r="AC134" s="88"/>
      <c r="AD134" s="83" t="s">
        <v>307</v>
      </c>
      <c r="AE134" s="84" t="s">
        <v>15</v>
      </c>
      <c r="AF134" s="88"/>
      <c r="AG134" s="83" t="s">
        <v>307</v>
      </c>
      <c r="AH134" s="84" t="s">
        <v>15</v>
      </c>
      <c r="AI134" s="88"/>
      <c r="AJ134" s="83" t="s">
        <v>307</v>
      </c>
      <c r="AK134" s="84" t="s">
        <v>15</v>
      </c>
      <c r="AL134" s="88"/>
      <c r="AM134" s="83" t="s">
        <v>307</v>
      </c>
      <c r="AN134" s="84" t="s">
        <v>15</v>
      </c>
      <c r="AO134" s="87"/>
      <c r="AP134" s="83" t="s">
        <v>307</v>
      </c>
      <c r="AQ134" s="84" t="s">
        <v>15</v>
      </c>
      <c r="AR134" s="88"/>
      <c r="AS134" s="83" t="s">
        <v>307</v>
      </c>
      <c r="AT134" s="84" t="s">
        <v>15</v>
      </c>
      <c r="AU134" s="88"/>
      <c r="AV134" s="83" t="s">
        <v>307</v>
      </c>
      <c r="AW134" s="84" t="s">
        <v>15</v>
      </c>
      <c r="AX134" s="88"/>
      <c r="AY134" s="83" t="s">
        <v>307</v>
      </c>
      <c r="AZ134" s="84" t="s">
        <v>15</v>
      </c>
      <c r="BA134" s="88"/>
      <c r="BB134" s="83" t="s">
        <v>307</v>
      </c>
      <c r="BC134" s="84" t="s">
        <v>15</v>
      </c>
      <c r="BD134" s="87"/>
      <c r="BE134" s="83" t="s">
        <v>307</v>
      </c>
      <c r="BF134" s="84" t="s">
        <v>15</v>
      </c>
      <c r="BG134" s="88"/>
      <c r="BH134" s="83" t="s">
        <v>307</v>
      </c>
      <c r="BI134" s="84" t="s">
        <v>15</v>
      </c>
      <c r="BJ134" s="88"/>
      <c r="BK134" s="83" t="s">
        <v>307</v>
      </c>
      <c r="BL134" s="84" t="s">
        <v>15</v>
      </c>
      <c r="BM134" s="88"/>
      <c r="BN134" s="83" t="s">
        <v>307</v>
      </c>
      <c r="BO134" s="84" t="s">
        <v>15</v>
      </c>
      <c r="BP134" s="88"/>
      <c r="BQ134" s="83" t="s">
        <v>307</v>
      </c>
      <c r="BR134" s="84" t="s">
        <v>15</v>
      </c>
      <c r="BS134" s="88"/>
      <c r="BT134" s="83" t="s">
        <v>307</v>
      </c>
      <c r="BU134" s="84" t="s">
        <v>15</v>
      </c>
      <c r="BV134" s="88"/>
      <c r="BW134" s="83" t="s">
        <v>307</v>
      </c>
      <c r="BX134" s="84" t="s">
        <v>15</v>
      </c>
      <c r="BY134" s="88"/>
      <c r="BZ134" s="83" t="s">
        <v>307</v>
      </c>
      <c r="CA134" s="84" t="s">
        <v>15</v>
      </c>
      <c r="CB134" s="88"/>
      <c r="CC134" s="83" t="s">
        <v>307</v>
      </c>
      <c r="CD134" s="84" t="s">
        <v>15</v>
      </c>
      <c r="CE134" s="172"/>
      <c r="CF134" s="83" t="s">
        <v>307</v>
      </c>
      <c r="CG134" s="84" t="s">
        <v>15</v>
      </c>
      <c r="CH134" s="172"/>
      <c r="CI134" s="83" t="s">
        <v>307</v>
      </c>
      <c r="CJ134" s="84" t="s">
        <v>15</v>
      </c>
      <c r="CK134" s="172"/>
      <c r="CL134" s="83" t="s">
        <v>307</v>
      </c>
      <c r="CM134" s="84" t="s">
        <v>15</v>
      </c>
      <c r="CN134" s="172"/>
      <c r="CO134" s="83" t="s">
        <v>307</v>
      </c>
      <c r="CP134" s="84" t="s">
        <v>15</v>
      </c>
      <c r="CQ134" s="88"/>
      <c r="CR134" s="83" t="s">
        <v>307</v>
      </c>
      <c r="CS134" s="84" t="s">
        <v>15</v>
      </c>
    </row>
    <row r="135" spans="1:97" ht="12" customHeight="1" x14ac:dyDescent="0.2">
      <c r="A135" s="81" t="s">
        <v>429</v>
      </c>
      <c r="B135" s="87"/>
      <c r="C135" s="83" t="s">
        <v>307</v>
      </c>
      <c r="D135" s="84" t="s">
        <v>15</v>
      </c>
      <c r="E135" s="87"/>
      <c r="F135" s="83" t="s">
        <v>307</v>
      </c>
      <c r="G135" s="84" t="s">
        <v>15</v>
      </c>
      <c r="H135" s="88"/>
      <c r="I135" s="83" t="s">
        <v>307</v>
      </c>
      <c r="J135" s="84" t="s">
        <v>15</v>
      </c>
      <c r="K135" s="88"/>
      <c r="L135" s="83" t="s">
        <v>307</v>
      </c>
      <c r="M135" s="84" t="s">
        <v>15</v>
      </c>
      <c r="N135" s="88"/>
      <c r="O135" s="83" t="s">
        <v>307</v>
      </c>
      <c r="P135" s="84" t="s">
        <v>15</v>
      </c>
      <c r="Q135" s="88"/>
      <c r="R135" s="83" t="s">
        <v>307</v>
      </c>
      <c r="S135" s="84" t="s">
        <v>15</v>
      </c>
      <c r="T135" s="88"/>
      <c r="U135" s="83" t="s">
        <v>307</v>
      </c>
      <c r="V135" s="84" t="s">
        <v>15</v>
      </c>
      <c r="W135" s="88"/>
      <c r="X135" s="83" t="s">
        <v>307</v>
      </c>
      <c r="Y135" s="84" t="s">
        <v>15</v>
      </c>
      <c r="Z135" s="88"/>
      <c r="AA135" s="83" t="s">
        <v>307</v>
      </c>
      <c r="AB135" s="84" t="s">
        <v>15</v>
      </c>
      <c r="AC135" s="88"/>
      <c r="AD135" s="83" t="s">
        <v>307</v>
      </c>
      <c r="AE135" s="84" t="s">
        <v>15</v>
      </c>
      <c r="AF135" s="88"/>
      <c r="AG135" s="83" t="s">
        <v>307</v>
      </c>
      <c r="AH135" s="84" t="s">
        <v>15</v>
      </c>
      <c r="AI135" s="88"/>
      <c r="AJ135" s="83" t="s">
        <v>307</v>
      </c>
      <c r="AK135" s="84" t="s">
        <v>15</v>
      </c>
      <c r="AL135" s="88"/>
      <c r="AM135" s="83" t="s">
        <v>307</v>
      </c>
      <c r="AN135" s="84" t="s">
        <v>15</v>
      </c>
      <c r="AO135" s="87"/>
      <c r="AP135" s="83" t="s">
        <v>307</v>
      </c>
      <c r="AQ135" s="84" t="s">
        <v>15</v>
      </c>
      <c r="AR135" s="88"/>
      <c r="AS135" s="83" t="s">
        <v>307</v>
      </c>
      <c r="AT135" s="84" t="s">
        <v>15</v>
      </c>
      <c r="AU135" s="88"/>
      <c r="AV135" s="83" t="s">
        <v>307</v>
      </c>
      <c r="AW135" s="84" t="s">
        <v>15</v>
      </c>
      <c r="AX135" s="88"/>
      <c r="AY135" s="83" t="s">
        <v>307</v>
      </c>
      <c r="AZ135" s="84" t="s">
        <v>15</v>
      </c>
      <c r="BA135" s="88"/>
      <c r="BB135" s="83" t="s">
        <v>307</v>
      </c>
      <c r="BC135" s="84" t="s">
        <v>15</v>
      </c>
      <c r="BD135" s="87"/>
      <c r="BE135" s="83" t="s">
        <v>307</v>
      </c>
      <c r="BF135" s="84" t="s">
        <v>15</v>
      </c>
      <c r="BG135" s="88"/>
      <c r="BH135" s="83" t="s">
        <v>307</v>
      </c>
      <c r="BI135" s="84" t="s">
        <v>15</v>
      </c>
      <c r="BJ135" s="88"/>
      <c r="BK135" s="83" t="s">
        <v>307</v>
      </c>
      <c r="BL135" s="84" t="s">
        <v>15</v>
      </c>
      <c r="BM135" s="88"/>
      <c r="BN135" s="83" t="s">
        <v>307</v>
      </c>
      <c r="BO135" s="84" t="s">
        <v>15</v>
      </c>
      <c r="BP135" s="88"/>
      <c r="BQ135" s="83" t="s">
        <v>307</v>
      </c>
      <c r="BR135" s="84" t="s">
        <v>15</v>
      </c>
      <c r="BS135" s="88"/>
      <c r="BT135" s="83" t="s">
        <v>307</v>
      </c>
      <c r="BU135" s="84" t="s">
        <v>15</v>
      </c>
      <c r="BV135" s="88"/>
      <c r="BW135" s="83" t="s">
        <v>307</v>
      </c>
      <c r="BX135" s="84" t="s">
        <v>15</v>
      </c>
      <c r="BY135" s="88"/>
      <c r="BZ135" s="83" t="s">
        <v>307</v>
      </c>
      <c r="CA135" s="84" t="s">
        <v>15</v>
      </c>
      <c r="CB135" s="88"/>
      <c r="CC135" s="83" t="s">
        <v>307</v>
      </c>
      <c r="CD135" s="84" t="s">
        <v>15</v>
      </c>
      <c r="CE135" s="172"/>
      <c r="CF135" s="83" t="s">
        <v>307</v>
      </c>
      <c r="CG135" s="84" t="s">
        <v>15</v>
      </c>
      <c r="CH135" s="172"/>
      <c r="CI135" s="83" t="s">
        <v>307</v>
      </c>
      <c r="CJ135" s="84" t="s">
        <v>15</v>
      </c>
      <c r="CK135" s="172"/>
      <c r="CL135" s="83" t="s">
        <v>307</v>
      </c>
      <c r="CM135" s="84" t="s">
        <v>15</v>
      </c>
      <c r="CN135" s="172"/>
      <c r="CO135" s="83" t="s">
        <v>307</v>
      </c>
      <c r="CP135" s="84" t="s">
        <v>15</v>
      </c>
      <c r="CQ135" s="88"/>
      <c r="CR135" s="83" t="s">
        <v>307</v>
      </c>
      <c r="CS135" s="84" t="s">
        <v>15</v>
      </c>
    </row>
    <row r="136" spans="1:97" ht="12" customHeight="1" x14ac:dyDescent="0.2">
      <c r="A136" s="81" t="s">
        <v>432</v>
      </c>
      <c r="B136" s="87"/>
      <c r="C136" s="83" t="s">
        <v>307</v>
      </c>
      <c r="D136" s="84" t="s">
        <v>15</v>
      </c>
      <c r="E136" s="87"/>
      <c r="F136" s="83" t="s">
        <v>307</v>
      </c>
      <c r="G136" s="84" t="s">
        <v>15</v>
      </c>
      <c r="H136" s="88"/>
      <c r="I136" s="83" t="s">
        <v>307</v>
      </c>
      <c r="J136" s="84" t="s">
        <v>15</v>
      </c>
      <c r="K136" s="88"/>
      <c r="L136" s="83" t="s">
        <v>307</v>
      </c>
      <c r="M136" s="84" t="s">
        <v>15</v>
      </c>
      <c r="N136" s="88"/>
      <c r="O136" s="83" t="s">
        <v>307</v>
      </c>
      <c r="P136" s="84" t="s">
        <v>15</v>
      </c>
      <c r="Q136" s="88"/>
      <c r="R136" s="83" t="s">
        <v>307</v>
      </c>
      <c r="S136" s="84" t="s">
        <v>15</v>
      </c>
      <c r="T136" s="88"/>
      <c r="U136" s="83" t="s">
        <v>307</v>
      </c>
      <c r="V136" s="84" t="s">
        <v>15</v>
      </c>
      <c r="W136" s="88"/>
      <c r="X136" s="83" t="s">
        <v>307</v>
      </c>
      <c r="Y136" s="84" t="s">
        <v>15</v>
      </c>
      <c r="Z136" s="88"/>
      <c r="AA136" s="83" t="s">
        <v>307</v>
      </c>
      <c r="AB136" s="84" t="s">
        <v>15</v>
      </c>
      <c r="AC136" s="88"/>
      <c r="AD136" s="83" t="s">
        <v>307</v>
      </c>
      <c r="AE136" s="84" t="s">
        <v>15</v>
      </c>
      <c r="AF136" s="88"/>
      <c r="AG136" s="83" t="s">
        <v>307</v>
      </c>
      <c r="AH136" s="84" t="s">
        <v>15</v>
      </c>
      <c r="AI136" s="88"/>
      <c r="AJ136" s="83" t="s">
        <v>307</v>
      </c>
      <c r="AK136" s="84" t="s">
        <v>15</v>
      </c>
      <c r="AL136" s="88"/>
      <c r="AM136" s="83" t="s">
        <v>307</v>
      </c>
      <c r="AN136" s="84" t="s">
        <v>15</v>
      </c>
      <c r="AO136" s="87"/>
      <c r="AP136" s="83" t="s">
        <v>307</v>
      </c>
      <c r="AQ136" s="84" t="s">
        <v>15</v>
      </c>
      <c r="AR136" s="88"/>
      <c r="AS136" s="83" t="s">
        <v>307</v>
      </c>
      <c r="AT136" s="84" t="s">
        <v>15</v>
      </c>
      <c r="AU136" s="88"/>
      <c r="AV136" s="83" t="s">
        <v>307</v>
      </c>
      <c r="AW136" s="84" t="s">
        <v>15</v>
      </c>
      <c r="AX136" s="88"/>
      <c r="AY136" s="83" t="s">
        <v>307</v>
      </c>
      <c r="AZ136" s="84" t="s">
        <v>15</v>
      </c>
      <c r="BA136" s="88"/>
      <c r="BB136" s="83" t="s">
        <v>307</v>
      </c>
      <c r="BC136" s="84" t="s">
        <v>15</v>
      </c>
      <c r="BD136" s="87"/>
      <c r="BE136" s="83" t="s">
        <v>307</v>
      </c>
      <c r="BF136" s="84" t="s">
        <v>15</v>
      </c>
      <c r="BG136" s="88"/>
      <c r="BH136" s="83" t="s">
        <v>307</v>
      </c>
      <c r="BI136" s="84" t="s">
        <v>15</v>
      </c>
      <c r="BJ136" s="88"/>
      <c r="BK136" s="83" t="s">
        <v>307</v>
      </c>
      <c r="BL136" s="84" t="s">
        <v>15</v>
      </c>
      <c r="BM136" s="88"/>
      <c r="BN136" s="83" t="s">
        <v>307</v>
      </c>
      <c r="BO136" s="84" t="s">
        <v>15</v>
      </c>
      <c r="BP136" s="88"/>
      <c r="BQ136" s="83" t="s">
        <v>307</v>
      </c>
      <c r="BR136" s="84" t="s">
        <v>15</v>
      </c>
      <c r="BS136" s="88"/>
      <c r="BT136" s="83" t="s">
        <v>307</v>
      </c>
      <c r="BU136" s="84" t="s">
        <v>15</v>
      </c>
      <c r="BV136" s="88"/>
      <c r="BW136" s="83" t="s">
        <v>307</v>
      </c>
      <c r="BX136" s="84" t="s">
        <v>15</v>
      </c>
      <c r="BY136" s="88"/>
      <c r="BZ136" s="83" t="s">
        <v>307</v>
      </c>
      <c r="CA136" s="84" t="s">
        <v>15</v>
      </c>
      <c r="CB136" s="88"/>
      <c r="CC136" s="83" t="s">
        <v>307</v>
      </c>
      <c r="CD136" s="84" t="s">
        <v>15</v>
      </c>
      <c r="CE136" s="172"/>
      <c r="CF136" s="83" t="s">
        <v>307</v>
      </c>
      <c r="CG136" s="84" t="s">
        <v>15</v>
      </c>
      <c r="CH136" s="172"/>
      <c r="CI136" s="83" t="s">
        <v>307</v>
      </c>
      <c r="CJ136" s="84" t="s">
        <v>15</v>
      </c>
      <c r="CK136" s="172"/>
      <c r="CL136" s="83" t="s">
        <v>307</v>
      </c>
      <c r="CM136" s="84" t="s">
        <v>15</v>
      </c>
      <c r="CN136" s="172"/>
      <c r="CO136" s="83" t="s">
        <v>307</v>
      </c>
      <c r="CP136" s="84" t="s">
        <v>15</v>
      </c>
      <c r="CQ136" s="88"/>
      <c r="CR136" s="83" t="s">
        <v>307</v>
      </c>
      <c r="CS136" s="84" t="s">
        <v>15</v>
      </c>
    </row>
    <row r="137" spans="1:97" ht="12" customHeight="1" x14ac:dyDescent="0.2">
      <c r="A137" s="81" t="s">
        <v>434</v>
      </c>
      <c r="B137" s="87"/>
      <c r="C137" s="83" t="s">
        <v>307</v>
      </c>
      <c r="D137" s="84" t="s">
        <v>15</v>
      </c>
      <c r="E137" s="87"/>
      <c r="F137" s="83" t="s">
        <v>307</v>
      </c>
      <c r="G137" s="84" t="s">
        <v>15</v>
      </c>
      <c r="H137" s="88"/>
      <c r="I137" s="83" t="s">
        <v>307</v>
      </c>
      <c r="J137" s="84" t="s">
        <v>15</v>
      </c>
      <c r="K137" s="88"/>
      <c r="L137" s="83" t="s">
        <v>307</v>
      </c>
      <c r="M137" s="84" t="s">
        <v>15</v>
      </c>
      <c r="N137" s="88"/>
      <c r="O137" s="83" t="s">
        <v>307</v>
      </c>
      <c r="P137" s="84" t="s">
        <v>15</v>
      </c>
      <c r="Q137" s="88"/>
      <c r="R137" s="83" t="s">
        <v>307</v>
      </c>
      <c r="S137" s="84" t="s">
        <v>15</v>
      </c>
      <c r="T137" s="88"/>
      <c r="U137" s="83" t="s">
        <v>307</v>
      </c>
      <c r="V137" s="84" t="s">
        <v>15</v>
      </c>
      <c r="W137" s="88"/>
      <c r="X137" s="83" t="s">
        <v>307</v>
      </c>
      <c r="Y137" s="84" t="s">
        <v>15</v>
      </c>
      <c r="Z137" s="88"/>
      <c r="AA137" s="83" t="s">
        <v>307</v>
      </c>
      <c r="AB137" s="84" t="s">
        <v>15</v>
      </c>
      <c r="AC137" s="88"/>
      <c r="AD137" s="83" t="s">
        <v>307</v>
      </c>
      <c r="AE137" s="84" t="s">
        <v>15</v>
      </c>
      <c r="AF137" s="88"/>
      <c r="AG137" s="83" t="s">
        <v>307</v>
      </c>
      <c r="AH137" s="84" t="s">
        <v>15</v>
      </c>
      <c r="AI137" s="88"/>
      <c r="AJ137" s="83" t="s">
        <v>307</v>
      </c>
      <c r="AK137" s="84" t="s">
        <v>15</v>
      </c>
      <c r="AL137" s="88"/>
      <c r="AM137" s="83" t="s">
        <v>307</v>
      </c>
      <c r="AN137" s="84" t="s">
        <v>15</v>
      </c>
      <c r="AO137" s="87"/>
      <c r="AP137" s="83" t="s">
        <v>307</v>
      </c>
      <c r="AQ137" s="84" t="s">
        <v>15</v>
      </c>
      <c r="AR137" s="88"/>
      <c r="AS137" s="83" t="s">
        <v>307</v>
      </c>
      <c r="AT137" s="84" t="s">
        <v>15</v>
      </c>
      <c r="AU137" s="88"/>
      <c r="AV137" s="83" t="s">
        <v>307</v>
      </c>
      <c r="AW137" s="84" t="s">
        <v>15</v>
      </c>
      <c r="AX137" s="88"/>
      <c r="AY137" s="83" t="s">
        <v>307</v>
      </c>
      <c r="AZ137" s="84" t="s">
        <v>15</v>
      </c>
      <c r="BA137" s="88"/>
      <c r="BB137" s="83" t="s">
        <v>307</v>
      </c>
      <c r="BC137" s="84" t="s">
        <v>15</v>
      </c>
      <c r="BD137" s="87"/>
      <c r="BE137" s="83" t="s">
        <v>307</v>
      </c>
      <c r="BF137" s="84" t="s">
        <v>15</v>
      </c>
      <c r="BG137" s="88"/>
      <c r="BH137" s="83" t="s">
        <v>307</v>
      </c>
      <c r="BI137" s="84" t="s">
        <v>15</v>
      </c>
      <c r="BJ137" s="88"/>
      <c r="BK137" s="83" t="s">
        <v>307</v>
      </c>
      <c r="BL137" s="84" t="s">
        <v>15</v>
      </c>
      <c r="BM137" s="88"/>
      <c r="BN137" s="83" t="s">
        <v>307</v>
      </c>
      <c r="BO137" s="84" t="s">
        <v>15</v>
      </c>
      <c r="BP137" s="88"/>
      <c r="BQ137" s="83" t="s">
        <v>307</v>
      </c>
      <c r="BR137" s="84" t="s">
        <v>15</v>
      </c>
      <c r="BS137" s="88"/>
      <c r="BT137" s="83" t="s">
        <v>307</v>
      </c>
      <c r="BU137" s="84" t="s">
        <v>15</v>
      </c>
      <c r="BV137" s="88"/>
      <c r="BW137" s="83" t="s">
        <v>307</v>
      </c>
      <c r="BX137" s="84" t="s">
        <v>15</v>
      </c>
      <c r="BY137" s="88"/>
      <c r="BZ137" s="83" t="s">
        <v>307</v>
      </c>
      <c r="CA137" s="84" t="s">
        <v>15</v>
      </c>
      <c r="CB137" s="88"/>
      <c r="CC137" s="83" t="s">
        <v>307</v>
      </c>
      <c r="CD137" s="84" t="s">
        <v>15</v>
      </c>
      <c r="CE137" s="172"/>
      <c r="CF137" s="83" t="s">
        <v>307</v>
      </c>
      <c r="CG137" s="84" t="s">
        <v>15</v>
      </c>
      <c r="CH137" s="172"/>
      <c r="CI137" s="83" t="s">
        <v>307</v>
      </c>
      <c r="CJ137" s="84" t="s">
        <v>15</v>
      </c>
      <c r="CK137" s="172"/>
      <c r="CL137" s="83" t="s">
        <v>307</v>
      </c>
      <c r="CM137" s="84" t="s">
        <v>15</v>
      </c>
      <c r="CN137" s="172"/>
      <c r="CO137" s="83" t="s">
        <v>307</v>
      </c>
      <c r="CP137" s="84" t="s">
        <v>15</v>
      </c>
      <c r="CQ137" s="88"/>
      <c r="CR137" s="83" t="s">
        <v>307</v>
      </c>
      <c r="CS137" s="84" t="s">
        <v>15</v>
      </c>
    </row>
    <row r="138" spans="1:97" ht="12" customHeight="1" x14ac:dyDescent="0.2">
      <c r="A138" s="81" t="s">
        <v>436</v>
      </c>
      <c r="B138" s="87"/>
      <c r="C138" s="83" t="s">
        <v>307</v>
      </c>
      <c r="D138" s="84" t="s">
        <v>15</v>
      </c>
      <c r="E138" s="87"/>
      <c r="F138" s="83" t="s">
        <v>307</v>
      </c>
      <c r="G138" s="84" t="s">
        <v>15</v>
      </c>
      <c r="H138" s="88"/>
      <c r="I138" s="83" t="s">
        <v>307</v>
      </c>
      <c r="J138" s="84" t="s">
        <v>15</v>
      </c>
      <c r="K138" s="88"/>
      <c r="L138" s="83" t="s">
        <v>307</v>
      </c>
      <c r="M138" s="84" t="s">
        <v>15</v>
      </c>
      <c r="N138" s="88"/>
      <c r="O138" s="83" t="s">
        <v>307</v>
      </c>
      <c r="P138" s="84" t="s">
        <v>15</v>
      </c>
      <c r="Q138" s="88"/>
      <c r="R138" s="83" t="s">
        <v>307</v>
      </c>
      <c r="S138" s="84" t="s">
        <v>15</v>
      </c>
      <c r="T138" s="88"/>
      <c r="U138" s="83" t="s">
        <v>307</v>
      </c>
      <c r="V138" s="84" t="s">
        <v>15</v>
      </c>
      <c r="W138" s="88"/>
      <c r="X138" s="83" t="s">
        <v>307</v>
      </c>
      <c r="Y138" s="84" t="s">
        <v>15</v>
      </c>
      <c r="Z138" s="88"/>
      <c r="AA138" s="83" t="s">
        <v>307</v>
      </c>
      <c r="AB138" s="84" t="s">
        <v>15</v>
      </c>
      <c r="AC138" s="88"/>
      <c r="AD138" s="83" t="s">
        <v>307</v>
      </c>
      <c r="AE138" s="84" t="s">
        <v>15</v>
      </c>
      <c r="AF138" s="88"/>
      <c r="AG138" s="83" t="s">
        <v>307</v>
      </c>
      <c r="AH138" s="84" t="s">
        <v>15</v>
      </c>
      <c r="AI138" s="88"/>
      <c r="AJ138" s="83" t="s">
        <v>307</v>
      </c>
      <c r="AK138" s="84" t="s">
        <v>15</v>
      </c>
      <c r="AL138" s="88"/>
      <c r="AM138" s="83" t="s">
        <v>307</v>
      </c>
      <c r="AN138" s="84" t="s">
        <v>15</v>
      </c>
      <c r="AO138" s="87"/>
      <c r="AP138" s="83" t="s">
        <v>307</v>
      </c>
      <c r="AQ138" s="84" t="s">
        <v>15</v>
      </c>
      <c r="AR138" s="88"/>
      <c r="AS138" s="83" t="s">
        <v>307</v>
      </c>
      <c r="AT138" s="84" t="s">
        <v>15</v>
      </c>
      <c r="AU138" s="88"/>
      <c r="AV138" s="83" t="s">
        <v>307</v>
      </c>
      <c r="AW138" s="84" t="s">
        <v>15</v>
      </c>
      <c r="AX138" s="88"/>
      <c r="AY138" s="83" t="s">
        <v>307</v>
      </c>
      <c r="AZ138" s="84" t="s">
        <v>15</v>
      </c>
      <c r="BA138" s="88"/>
      <c r="BB138" s="83" t="s">
        <v>307</v>
      </c>
      <c r="BC138" s="84" t="s">
        <v>15</v>
      </c>
      <c r="BD138" s="87"/>
      <c r="BE138" s="83" t="s">
        <v>307</v>
      </c>
      <c r="BF138" s="84" t="s">
        <v>15</v>
      </c>
      <c r="BG138" s="88"/>
      <c r="BH138" s="83" t="s">
        <v>307</v>
      </c>
      <c r="BI138" s="84" t="s">
        <v>15</v>
      </c>
      <c r="BJ138" s="88"/>
      <c r="BK138" s="83" t="s">
        <v>307</v>
      </c>
      <c r="BL138" s="84" t="s">
        <v>15</v>
      </c>
      <c r="BM138" s="88"/>
      <c r="BN138" s="83" t="s">
        <v>307</v>
      </c>
      <c r="BO138" s="84" t="s">
        <v>15</v>
      </c>
      <c r="BP138" s="88"/>
      <c r="BQ138" s="83" t="s">
        <v>307</v>
      </c>
      <c r="BR138" s="84" t="s">
        <v>15</v>
      </c>
      <c r="BS138" s="88"/>
      <c r="BT138" s="83" t="s">
        <v>307</v>
      </c>
      <c r="BU138" s="84" t="s">
        <v>15</v>
      </c>
      <c r="BV138" s="88"/>
      <c r="BW138" s="83" t="s">
        <v>307</v>
      </c>
      <c r="BX138" s="84" t="s">
        <v>15</v>
      </c>
      <c r="BY138" s="88"/>
      <c r="BZ138" s="83" t="s">
        <v>307</v>
      </c>
      <c r="CA138" s="84" t="s">
        <v>15</v>
      </c>
      <c r="CB138" s="88"/>
      <c r="CC138" s="83" t="s">
        <v>307</v>
      </c>
      <c r="CD138" s="84" t="s">
        <v>15</v>
      </c>
      <c r="CE138" s="172"/>
      <c r="CF138" s="83" t="s">
        <v>307</v>
      </c>
      <c r="CG138" s="84" t="s">
        <v>15</v>
      </c>
      <c r="CH138" s="172"/>
      <c r="CI138" s="83" t="s">
        <v>307</v>
      </c>
      <c r="CJ138" s="84" t="s">
        <v>15</v>
      </c>
      <c r="CK138" s="172"/>
      <c r="CL138" s="83" t="s">
        <v>307</v>
      </c>
      <c r="CM138" s="84" t="s">
        <v>15</v>
      </c>
      <c r="CN138" s="172"/>
      <c r="CO138" s="83" t="s">
        <v>307</v>
      </c>
      <c r="CP138" s="84" t="s">
        <v>15</v>
      </c>
      <c r="CQ138" s="88"/>
      <c r="CR138" s="83" t="s">
        <v>307</v>
      </c>
      <c r="CS138" s="84" t="s">
        <v>15</v>
      </c>
    </row>
    <row r="139" spans="1:97" ht="12" customHeight="1" x14ac:dyDescent="0.2">
      <c r="A139" s="81" t="s">
        <v>437</v>
      </c>
      <c r="B139" s="87"/>
      <c r="C139" s="83" t="s">
        <v>307</v>
      </c>
      <c r="D139" s="84" t="s">
        <v>15</v>
      </c>
      <c r="E139" s="87"/>
      <c r="F139" s="83" t="s">
        <v>307</v>
      </c>
      <c r="G139" s="84" t="s">
        <v>15</v>
      </c>
      <c r="H139" s="88"/>
      <c r="I139" s="83" t="s">
        <v>307</v>
      </c>
      <c r="J139" s="84" t="s">
        <v>15</v>
      </c>
      <c r="K139" s="88"/>
      <c r="L139" s="83" t="s">
        <v>307</v>
      </c>
      <c r="M139" s="84" t="s">
        <v>15</v>
      </c>
      <c r="N139" s="88"/>
      <c r="O139" s="83" t="s">
        <v>307</v>
      </c>
      <c r="P139" s="84" t="s">
        <v>15</v>
      </c>
      <c r="Q139" s="88"/>
      <c r="R139" s="83" t="s">
        <v>307</v>
      </c>
      <c r="S139" s="84" t="s">
        <v>15</v>
      </c>
      <c r="T139" s="88"/>
      <c r="U139" s="83" t="s">
        <v>307</v>
      </c>
      <c r="V139" s="84" t="s">
        <v>15</v>
      </c>
      <c r="W139" s="88"/>
      <c r="X139" s="83" t="s">
        <v>307</v>
      </c>
      <c r="Y139" s="84" t="s">
        <v>15</v>
      </c>
      <c r="Z139" s="88"/>
      <c r="AA139" s="83" t="s">
        <v>307</v>
      </c>
      <c r="AB139" s="84" t="s">
        <v>15</v>
      </c>
      <c r="AC139" s="88"/>
      <c r="AD139" s="83" t="s">
        <v>307</v>
      </c>
      <c r="AE139" s="84" t="s">
        <v>15</v>
      </c>
      <c r="AF139" s="88"/>
      <c r="AG139" s="83" t="s">
        <v>307</v>
      </c>
      <c r="AH139" s="84" t="s">
        <v>15</v>
      </c>
      <c r="AI139" s="88"/>
      <c r="AJ139" s="83" t="s">
        <v>307</v>
      </c>
      <c r="AK139" s="84" t="s">
        <v>15</v>
      </c>
      <c r="AL139" s="88"/>
      <c r="AM139" s="83" t="s">
        <v>307</v>
      </c>
      <c r="AN139" s="84" t="s">
        <v>15</v>
      </c>
      <c r="AO139" s="87"/>
      <c r="AP139" s="83" t="s">
        <v>307</v>
      </c>
      <c r="AQ139" s="84" t="s">
        <v>15</v>
      </c>
      <c r="AR139" s="88"/>
      <c r="AS139" s="83" t="s">
        <v>307</v>
      </c>
      <c r="AT139" s="84" t="s">
        <v>15</v>
      </c>
      <c r="AU139" s="88"/>
      <c r="AV139" s="83" t="s">
        <v>307</v>
      </c>
      <c r="AW139" s="84" t="s">
        <v>15</v>
      </c>
      <c r="AX139" s="88"/>
      <c r="AY139" s="83" t="s">
        <v>307</v>
      </c>
      <c r="AZ139" s="84" t="s">
        <v>15</v>
      </c>
      <c r="BA139" s="88"/>
      <c r="BB139" s="83" t="s">
        <v>307</v>
      </c>
      <c r="BC139" s="84" t="s">
        <v>15</v>
      </c>
      <c r="BD139" s="87"/>
      <c r="BE139" s="83" t="s">
        <v>307</v>
      </c>
      <c r="BF139" s="84" t="s">
        <v>15</v>
      </c>
      <c r="BG139" s="88"/>
      <c r="BH139" s="83" t="s">
        <v>307</v>
      </c>
      <c r="BI139" s="84" t="s">
        <v>15</v>
      </c>
      <c r="BJ139" s="88"/>
      <c r="BK139" s="83" t="s">
        <v>307</v>
      </c>
      <c r="BL139" s="84" t="s">
        <v>15</v>
      </c>
      <c r="BM139" s="88"/>
      <c r="BN139" s="83" t="s">
        <v>307</v>
      </c>
      <c r="BO139" s="84" t="s">
        <v>15</v>
      </c>
      <c r="BP139" s="88"/>
      <c r="BQ139" s="83" t="s">
        <v>307</v>
      </c>
      <c r="BR139" s="84" t="s">
        <v>15</v>
      </c>
      <c r="BS139" s="88"/>
      <c r="BT139" s="83" t="s">
        <v>307</v>
      </c>
      <c r="BU139" s="84" t="s">
        <v>15</v>
      </c>
      <c r="BV139" s="88"/>
      <c r="BW139" s="83" t="s">
        <v>307</v>
      </c>
      <c r="BX139" s="84" t="s">
        <v>15</v>
      </c>
      <c r="BY139" s="88"/>
      <c r="BZ139" s="83" t="s">
        <v>307</v>
      </c>
      <c r="CA139" s="84" t="s">
        <v>15</v>
      </c>
      <c r="CB139" s="88"/>
      <c r="CC139" s="83" t="s">
        <v>307</v>
      </c>
      <c r="CD139" s="84" t="s">
        <v>15</v>
      </c>
      <c r="CE139" s="172"/>
      <c r="CF139" s="83" t="s">
        <v>307</v>
      </c>
      <c r="CG139" s="84" t="s">
        <v>15</v>
      </c>
      <c r="CH139" s="172"/>
      <c r="CI139" s="83" t="s">
        <v>307</v>
      </c>
      <c r="CJ139" s="84" t="s">
        <v>15</v>
      </c>
      <c r="CK139" s="172"/>
      <c r="CL139" s="83" t="s">
        <v>307</v>
      </c>
      <c r="CM139" s="84" t="s">
        <v>15</v>
      </c>
      <c r="CN139" s="172"/>
      <c r="CO139" s="83" t="s">
        <v>307</v>
      </c>
      <c r="CP139" s="84" t="s">
        <v>15</v>
      </c>
      <c r="CQ139" s="88"/>
      <c r="CR139" s="83" t="s">
        <v>307</v>
      </c>
      <c r="CS139" s="84" t="s">
        <v>15</v>
      </c>
    </row>
    <row r="140" spans="1:97" ht="12" customHeight="1" x14ac:dyDescent="0.2">
      <c r="A140" s="81" t="s">
        <v>439</v>
      </c>
      <c r="B140" s="87"/>
      <c r="C140" s="83" t="s">
        <v>307</v>
      </c>
      <c r="D140" s="84" t="s">
        <v>15</v>
      </c>
      <c r="E140" s="87"/>
      <c r="F140" s="83" t="s">
        <v>307</v>
      </c>
      <c r="G140" s="84" t="s">
        <v>15</v>
      </c>
      <c r="H140" s="88"/>
      <c r="I140" s="83" t="s">
        <v>307</v>
      </c>
      <c r="J140" s="84" t="s">
        <v>15</v>
      </c>
      <c r="K140" s="88"/>
      <c r="L140" s="83" t="s">
        <v>307</v>
      </c>
      <c r="M140" s="84" t="s">
        <v>15</v>
      </c>
      <c r="N140" s="88"/>
      <c r="O140" s="83" t="s">
        <v>307</v>
      </c>
      <c r="P140" s="84" t="s">
        <v>15</v>
      </c>
      <c r="Q140" s="88"/>
      <c r="R140" s="83" t="s">
        <v>307</v>
      </c>
      <c r="S140" s="84" t="s">
        <v>15</v>
      </c>
      <c r="T140" s="88"/>
      <c r="U140" s="83" t="s">
        <v>307</v>
      </c>
      <c r="V140" s="84" t="s">
        <v>15</v>
      </c>
      <c r="W140" s="88"/>
      <c r="X140" s="83" t="s">
        <v>307</v>
      </c>
      <c r="Y140" s="84" t="s">
        <v>15</v>
      </c>
      <c r="Z140" s="88"/>
      <c r="AA140" s="83" t="s">
        <v>307</v>
      </c>
      <c r="AB140" s="84" t="s">
        <v>15</v>
      </c>
      <c r="AC140" s="88"/>
      <c r="AD140" s="83" t="s">
        <v>307</v>
      </c>
      <c r="AE140" s="84" t="s">
        <v>15</v>
      </c>
      <c r="AF140" s="88"/>
      <c r="AG140" s="83" t="s">
        <v>307</v>
      </c>
      <c r="AH140" s="84" t="s">
        <v>15</v>
      </c>
      <c r="AI140" s="88"/>
      <c r="AJ140" s="83" t="s">
        <v>307</v>
      </c>
      <c r="AK140" s="84" t="s">
        <v>15</v>
      </c>
      <c r="AL140" s="88"/>
      <c r="AM140" s="83" t="s">
        <v>307</v>
      </c>
      <c r="AN140" s="84" t="s">
        <v>15</v>
      </c>
      <c r="AO140" s="87"/>
      <c r="AP140" s="83" t="s">
        <v>307</v>
      </c>
      <c r="AQ140" s="84" t="s">
        <v>15</v>
      </c>
      <c r="AR140" s="88"/>
      <c r="AS140" s="83" t="s">
        <v>307</v>
      </c>
      <c r="AT140" s="84" t="s">
        <v>15</v>
      </c>
      <c r="AU140" s="88"/>
      <c r="AV140" s="83" t="s">
        <v>307</v>
      </c>
      <c r="AW140" s="84" t="s">
        <v>15</v>
      </c>
      <c r="AX140" s="88"/>
      <c r="AY140" s="83" t="s">
        <v>307</v>
      </c>
      <c r="AZ140" s="84" t="s">
        <v>15</v>
      </c>
      <c r="BA140" s="88"/>
      <c r="BB140" s="83" t="s">
        <v>307</v>
      </c>
      <c r="BC140" s="84" t="s">
        <v>15</v>
      </c>
      <c r="BD140" s="87"/>
      <c r="BE140" s="83" t="s">
        <v>307</v>
      </c>
      <c r="BF140" s="84" t="s">
        <v>15</v>
      </c>
      <c r="BG140" s="88"/>
      <c r="BH140" s="83" t="s">
        <v>307</v>
      </c>
      <c r="BI140" s="84" t="s">
        <v>15</v>
      </c>
      <c r="BJ140" s="88"/>
      <c r="BK140" s="83" t="s">
        <v>307</v>
      </c>
      <c r="BL140" s="84" t="s">
        <v>15</v>
      </c>
      <c r="BM140" s="88"/>
      <c r="BN140" s="83" t="s">
        <v>307</v>
      </c>
      <c r="BO140" s="84" t="s">
        <v>15</v>
      </c>
      <c r="BP140" s="88"/>
      <c r="BQ140" s="83" t="s">
        <v>307</v>
      </c>
      <c r="BR140" s="84" t="s">
        <v>15</v>
      </c>
      <c r="BS140" s="88"/>
      <c r="BT140" s="83" t="s">
        <v>307</v>
      </c>
      <c r="BU140" s="84" t="s">
        <v>15</v>
      </c>
      <c r="BV140" s="88"/>
      <c r="BW140" s="83" t="s">
        <v>307</v>
      </c>
      <c r="BX140" s="84" t="s">
        <v>15</v>
      </c>
      <c r="BY140" s="88"/>
      <c r="BZ140" s="83" t="s">
        <v>307</v>
      </c>
      <c r="CA140" s="84" t="s">
        <v>15</v>
      </c>
      <c r="CB140" s="88"/>
      <c r="CC140" s="83" t="s">
        <v>307</v>
      </c>
      <c r="CD140" s="84" t="s">
        <v>15</v>
      </c>
      <c r="CE140" s="172"/>
      <c r="CF140" s="83" t="s">
        <v>307</v>
      </c>
      <c r="CG140" s="84" t="s">
        <v>15</v>
      </c>
      <c r="CH140" s="172"/>
      <c r="CI140" s="83" t="s">
        <v>307</v>
      </c>
      <c r="CJ140" s="84" t="s">
        <v>15</v>
      </c>
      <c r="CK140" s="172"/>
      <c r="CL140" s="83" t="s">
        <v>307</v>
      </c>
      <c r="CM140" s="84" t="s">
        <v>15</v>
      </c>
      <c r="CN140" s="172"/>
      <c r="CO140" s="83" t="s">
        <v>307</v>
      </c>
      <c r="CP140" s="84" t="s">
        <v>15</v>
      </c>
      <c r="CQ140" s="88"/>
      <c r="CR140" s="83" t="s">
        <v>307</v>
      </c>
      <c r="CS140" s="84" t="s">
        <v>15</v>
      </c>
    </row>
    <row r="141" spans="1:97" ht="12" customHeight="1" x14ac:dyDescent="0.2">
      <c r="A141" s="81" t="s">
        <v>442</v>
      </c>
      <c r="B141" s="87"/>
      <c r="C141" s="83" t="s">
        <v>307</v>
      </c>
      <c r="D141" s="84" t="s">
        <v>15</v>
      </c>
      <c r="E141" s="87"/>
      <c r="F141" s="83" t="s">
        <v>307</v>
      </c>
      <c r="G141" s="84" t="s">
        <v>15</v>
      </c>
      <c r="H141" s="88"/>
      <c r="I141" s="83" t="s">
        <v>307</v>
      </c>
      <c r="J141" s="84" t="s">
        <v>15</v>
      </c>
      <c r="K141" s="88"/>
      <c r="L141" s="83" t="s">
        <v>307</v>
      </c>
      <c r="M141" s="84" t="s">
        <v>15</v>
      </c>
      <c r="N141" s="88"/>
      <c r="O141" s="83" t="s">
        <v>307</v>
      </c>
      <c r="P141" s="84" t="s">
        <v>15</v>
      </c>
      <c r="Q141" s="88"/>
      <c r="R141" s="83" t="s">
        <v>307</v>
      </c>
      <c r="S141" s="84" t="s">
        <v>15</v>
      </c>
      <c r="T141" s="88"/>
      <c r="U141" s="83" t="s">
        <v>307</v>
      </c>
      <c r="V141" s="84" t="s">
        <v>15</v>
      </c>
      <c r="W141" s="88"/>
      <c r="X141" s="83" t="s">
        <v>307</v>
      </c>
      <c r="Y141" s="84" t="s">
        <v>15</v>
      </c>
      <c r="Z141" s="88"/>
      <c r="AA141" s="83" t="s">
        <v>307</v>
      </c>
      <c r="AB141" s="84" t="s">
        <v>15</v>
      </c>
      <c r="AC141" s="88"/>
      <c r="AD141" s="83" t="s">
        <v>307</v>
      </c>
      <c r="AE141" s="84" t="s">
        <v>15</v>
      </c>
      <c r="AF141" s="88"/>
      <c r="AG141" s="83" t="s">
        <v>307</v>
      </c>
      <c r="AH141" s="84" t="s">
        <v>15</v>
      </c>
      <c r="AI141" s="88"/>
      <c r="AJ141" s="83" t="s">
        <v>307</v>
      </c>
      <c r="AK141" s="84" t="s">
        <v>15</v>
      </c>
      <c r="AL141" s="88"/>
      <c r="AM141" s="83" t="s">
        <v>307</v>
      </c>
      <c r="AN141" s="84" t="s">
        <v>15</v>
      </c>
      <c r="AO141" s="87"/>
      <c r="AP141" s="83" t="s">
        <v>307</v>
      </c>
      <c r="AQ141" s="84" t="s">
        <v>15</v>
      </c>
      <c r="AR141" s="88"/>
      <c r="AS141" s="83" t="s">
        <v>307</v>
      </c>
      <c r="AT141" s="84" t="s">
        <v>15</v>
      </c>
      <c r="AU141" s="88"/>
      <c r="AV141" s="83" t="s">
        <v>307</v>
      </c>
      <c r="AW141" s="84" t="s">
        <v>15</v>
      </c>
      <c r="AX141" s="88"/>
      <c r="AY141" s="83" t="s">
        <v>307</v>
      </c>
      <c r="AZ141" s="84" t="s">
        <v>15</v>
      </c>
      <c r="BA141" s="88"/>
      <c r="BB141" s="83" t="s">
        <v>307</v>
      </c>
      <c r="BC141" s="84" t="s">
        <v>15</v>
      </c>
      <c r="BD141" s="87"/>
      <c r="BE141" s="83" t="s">
        <v>307</v>
      </c>
      <c r="BF141" s="84" t="s">
        <v>15</v>
      </c>
      <c r="BG141" s="88"/>
      <c r="BH141" s="83" t="s">
        <v>307</v>
      </c>
      <c r="BI141" s="84" t="s">
        <v>15</v>
      </c>
      <c r="BJ141" s="88"/>
      <c r="BK141" s="83" t="s">
        <v>307</v>
      </c>
      <c r="BL141" s="84" t="s">
        <v>15</v>
      </c>
      <c r="BM141" s="88"/>
      <c r="BN141" s="83" t="s">
        <v>307</v>
      </c>
      <c r="BO141" s="84" t="s">
        <v>15</v>
      </c>
      <c r="BP141" s="88"/>
      <c r="BQ141" s="83" t="s">
        <v>307</v>
      </c>
      <c r="BR141" s="84" t="s">
        <v>15</v>
      </c>
      <c r="BS141" s="88"/>
      <c r="BT141" s="83" t="s">
        <v>307</v>
      </c>
      <c r="BU141" s="84" t="s">
        <v>15</v>
      </c>
      <c r="BV141" s="88"/>
      <c r="BW141" s="83" t="s">
        <v>307</v>
      </c>
      <c r="BX141" s="84" t="s">
        <v>15</v>
      </c>
      <c r="BY141" s="88"/>
      <c r="BZ141" s="83" t="s">
        <v>307</v>
      </c>
      <c r="CA141" s="84" t="s">
        <v>15</v>
      </c>
      <c r="CB141" s="88"/>
      <c r="CC141" s="83" t="s">
        <v>307</v>
      </c>
      <c r="CD141" s="84" t="s">
        <v>15</v>
      </c>
      <c r="CE141" s="172"/>
      <c r="CF141" s="83" t="s">
        <v>307</v>
      </c>
      <c r="CG141" s="84" t="s">
        <v>15</v>
      </c>
      <c r="CH141" s="172"/>
      <c r="CI141" s="83" t="s">
        <v>307</v>
      </c>
      <c r="CJ141" s="84" t="s">
        <v>15</v>
      </c>
      <c r="CK141" s="172"/>
      <c r="CL141" s="83" t="s">
        <v>307</v>
      </c>
      <c r="CM141" s="84" t="s">
        <v>15</v>
      </c>
      <c r="CN141" s="172"/>
      <c r="CO141" s="83" t="s">
        <v>307</v>
      </c>
      <c r="CP141" s="84" t="s">
        <v>15</v>
      </c>
      <c r="CQ141" s="88"/>
      <c r="CR141" s="83" t="s">
        <v>307</v>
      </c>
      <c r="CS141" s="84" t="s">
        <v>15</v>
      </c>
    </row>
    <row r="142" spans="1:97" ht="12" customHeight="1" x14ac:dyDescent="0.2">
      <c r="A142" s="81" t="s">
        <v>444</v>
      </c>
      <c r="B142" s="87"/>
      <c r="C142" s="83" t="s">
        <v>307</v>
      </c>
      <c r="D142" s="84" t="s">
        <v>15</v>
      </c>
      <c r="E142" s="87"/>
      <c r="F142" s="83" t="s">
        <v>307</v>
      </c>
      <c r="G142" s="84" t="s">
        <v>15</v>
      </c>
      <c r="H142" s="88"/>
      <c r="I142" s="83" t="s">
        <v>307</v>
      </c>
      <c r="J142" s="84" t="s">
        <v>15</v>
      </c>
      <c r="K142" s="88"/>
      <c r="L142" s="83" t="s">
        <v>307</v>
      </c>
      <c r="M142" s="84" t="s">
        <v>15</v>
      </c>
      <c r="N142" s="88"/>
      <c r="O142" s="83" t="s">
        <v>307</v>
      </c>
      <c r="P142" s="84" t="s">
        <v>15</v>
      </c>
      <c r="Q142" s="88"/>
      <c r="R142" s="83" t="s">
        <v>307</v>
      </c>
      <c r="S142" s="84" t="s">
        <v>15</v>
      </c>
      <c r="T142" s="88"/>
      <c r="U142" s="83" t="s">
        <v>307</v>
      </c>
      <c r="V142" s="84" t="s">
        <v>15</v>
      </c>
      <c r="W142" s="88"/>
      <c r="X142" s="83" t="s">
        <v>307</v>
      </c>
      <c r="Y142" s="84" t="s">
        <v>15</v>
      </c>
      <c r="Z142" s="88"/>
      <c r="AA142" s="83" t="s">
        <v>307</v>
      </c>
      <c r="AB142" s="84" t="s">
        <v>15</v>
      </c>
      <c r="AC142" s="88"/>
      <c r="AD142" s="83" t="s">
        <v>307</v>
      </c>
      <c r="AE142" s="84" t="s">
        <v>15</v>
      </c>
      <c r="AF142" s="88"/>
      <c r="AG142" s="83" t="s">
        <v>307</v>
      </c>
      <c r="AH142" s="84" t="s">
        <v>15</v>
      </c>
      <c r="AI142" s="88"/>
      <c r="AJ142" s="83" t="s">
        <v>307</v>
      </c>
      <c r="AK142" s="84" t="s">
        <v>15</v>
      </c>
      <c r="AL142" s="88"/>
      <c r="AM142" s="83" t="s">
        <v>307</v>
      </c>
      <c r="AN142" s="84" t="s">
        <v>15</v>
      </c>
      <c r="AO142" s="87"/>
      <c r="AP142" s="83" t="s">
        <v>307</v>
      </c>
      <c r="AQ142" s="84" t="s">
        <v>15</v>
      </c>
      <c r="AR142" s="88"/>
      <c r="AS142" s="83" t="s">
        <v>307</v>
      </c>
      <c r="AT142" s="84" t="s">
        <v>15</v>
      </c>
      <c r="AU142" s="88"/>
      <c r="AV142" s="83" t="s">
        <v>307</v>
      </c>
      <c r="AW142" s="84" t="s">
        <v>15</v>
      </c>
      <c r="AX142" s="88"/>
      <c r="AY142" s="83" t="s">
        <v>307</v>
      </c>
      <c r="AZ142" s="84" t="s">
        <v>15</v>
      </c>
      <c r="BA142" s="88"/>
      <c r="BB142" s="83" t="s">
        <v>307</v>
      </c>
      <c r="BC142" s="84" t="s">
        <v>15</v>
      </c>
      <c r="BD142" s="87"/>
      <c r="BE142" s="83" t="s">
        <v>307</v>
      </c>
      <c r="BF142" s="84" t="s">
        <v>15</v>
      </c>
      <c r="BG142" s="88"/>
      <c r="BH142" s="83" t="s">
        <v>307</v>
      </c>
      <c r="BI142" s="84" t="s">
        <v>15</v>
      </c>
      <c r="BJ142" s="88"/>
      <c r="BK142" s="83" t="s">
        <v>307</v>
      </c>
      <c r="BL142" s="84" t="s">
        <v>15</v>
      </c>
      <c r="BM142" s="88"/>
      <c r="BN142" s="83" t="s">
        <v>307</v>
      </c>
      <c r="BO142" s="84" t="s">
        <v>15</v>
      </c>
      <c r="BP142" s="88"/>
      <c r="BQ142" s="83" t="s">
        <v>307</v>
      </c>
      <c r="BR142" s="84" t="s">
        <v>15</v>
      </c>
      <c r="BS142" s="88"/>
      <c r="BT142" s="83" t="s">
        <v>307</v>
      </c>
      <c r="BU142" s="84" t="s">
        <v>15</v>
      </c>
      <c r="BV142" s="88"/>
      <c r="BW142" s="83" t="s">
        <v>307</v>
      </c>
      <c r="BX142" s="84" t="s">
        <v>15</v>
      </c>
      <c r="BY142" s="88"/>
      <c r="BZ142" s="83" t="s">
        <v>307</v>
      </c>
      <c r="CA142" s="84" t="s">
        <v>15</v>
      </c>
      <c r="CB142" s="88"/>
      <c r="CC142" s="83" t="s">
        <v>307</v>
      </c>
      <c r="CD142" s="84" t="s">
        <v>15</v>
      </c>
      <c r="CE142" s="172"/>
      <c r="CF142" s="83" t="s">
        <v>307</v>
      </c>
      <c r="CG142" s="84" t="s">
        <v>15</v>
      </c>
      <c r="CH142" s="172"/>
      <c r="CI142" s="83" t="s">
        <v>307</v>
      </c>
      <c r="CJ142" s="84" t="s">
        <v>15</v>
      </c>
      <c r="CK142" s="172"/>
      <c r="CL142" s="83" t="s">
        <v>307</v>
      </c>
      <c r="CM142" s="84" t="s">
        <v>15</v>
      </c>
      <c r="CN142" s="172"/>
      <c r="CO142" s="83" t="s">
        <v>307</v>
      </c>
      <c r="CP142" s="84" t="s">
        <v>15</v>
      </c>
      <c r="CQ142" s="88"/>
      <c r="CR142" s="83" t="s">
        <v>307</v>
      </c>
      <c r="CS142" s="84" t="s">
        <v>15</v>
      </c>
    </row>
    <row r="143" spans="1:97" ht="12" customHeight="1" x14ac:dyDescent="0.2">
      <c r="A143" s="81" t="s">
        <v>446</v>
      </c>
      <c r="B143" s="87"/>
      <c r="C143" s="83" t="s">
        <v>307</v>
      </c>
      <c r="D143" s="84" t="s">
        <v>15</v>
      </c>
      <c r="E143" s="87"/>
      <c r="F143" s="83" t="s">
        <v>307</v>
      </c>
      <c r="G143" s="84" t="s">
        <v>15</v>
      </c>
      <c r="H143" s="88"/>
      <c r="I143" s="83" t="s">
        <v>307</v>
      </c>
      <c r="J143" s="84" t="s">
        <v>15</v>
      </c>
      <c r="K143" s="88"/>
      <c r="L143" s="83" t="s">
        <v>307</v>
      </c>
      <c r="M143" s="84" t="s">
        <v>15</v>
      </c>
      <c r="N143" s="88"/>
      <c r="O143" s="83" t="s">
        <v>307</v>
      </c>
      <c r="P143" s="84" t="s">
        <v>15</v>
      </c>
      <c r="Q143" s="88"/>
      <c r="R143" s="83" t="s">
        <v>307</v>
      </c>
      <c r="S143" s="84" t="s">
        <v>15</v>
      </c>
      <c r="T143" s="88"/>
      <c r="U143" s="83" t="s">
        <v>307</v>
      </c>
      <c r="V143" s="84" t="s">
        <v>15</v>
      </c>
      <c r="W143" s="88"/>
      <c r="X143" s="83" t="s">
        <v>307</v>
      </c>
      <c r="Y143" s="84" t="s">
        <v>15</v>
      </c>
      <c r="Z143" s="88"/>
      <c r="AA143" s="83" t="s">
        <v>307</v>
      </c>
      <c r="AB143" s="84" t="s">
        <v>15</v>
      </c>
      <c r="AC143" s="88"/>
      <c r="AD143" s="83" t="s">
        <v>307</v>
      </c>
      <c r="AE143" s="84" t="s">
        <v>15</v>
      </c>
      <c r="AF143" s="88"/>
      <c r="AG143" s="83" t="s">
        <v>307</v>
      </c>
      <c r="AH143" s="84" t="s">
        <v>15</v>
      </c>
      <c r="AI143" s="88"/>
      <c r="AJ143" s="83" t="s">
        <v>307</v>
      </c>
      <c r="AK143" s="84" t="s">
        <v>15</v>
      </c>
      <c r="AL143" s="88"/>
      <c r="AM143" s="83" t="s">
        <v>307</v>
      </c>
      <c r="AN143" s="84" t="s">
        <v>15</v>
      </c>
      <c r="AO143" s="87"/>
      <c r="AP143" s="83" t="s">
        <v>307</v>
      </c>
      <c r="AQ143" s="84" t="s">
        <v>15</v>
      </c>
      <c r="AR143" s="88"/>
      <c r="AS143" s="83" t="s">
        <v>307</v>
      </c>
      <c r="AT143" s="84" t="s">
        <v>15</v>
      </c>
      <c r="AU143" s="88"/>
      <c r="AV143" s="83" t="s">
        <v>307</v>
      </c>
      <c r="AW143" s="84" t="s">
        <v>15</v>
      </c>
      <c r="AX143" s="88"/>
      <c r="AY143" s="83" t="s">
        <v>307</v>
      </c>
      <c r="AZ143" s="84" t="s">
        <v>15</v>
      </c>
      <c r="BA143" s="88"/>
      <c r="BB143" s="83" t="s">
        <v>307</v>
      </c>
      <c r="BC143" s="84" t="s">
        <v>15</v>
      </c>
      <c r="BD143" s="87"/>
      <c r="BE143" s="83" t="s">
        <v>307</v>
      </c>
      <c r="BF143" s="84" t="s">
        <v>15</v>
      </c>
      <c r="BG143" s="88"/>
      <c r="BH143" s="83" t="s">
        <v>307</v>
      </c>
      <c r="BI143" s="84" t="s">
        <v>15</v>
      </c>
      <c r="BJ143" s="88"/>
      <c r="BK143" s="83" t="s">
        <v>307</v>
      </c>
      <c r="BL143" s="84" t="s">
        <v>15</v>
      </c>
      <c r="BM143" s="88"/>
      <c r="BN143" s="83" t="s">
        <v>307</v>
      </c>
      <c r="BO143" s="84" t="s">
        <v>15</v>
      </c>
      <c r="BP143" s="88"/>
      <c r="BQ143" s="83" t="s">
        <v>307</v>
      </c>
      <c r="BR143" s="84" t="s">
        <v>15</v>
      </c>
      <c r="BS143" s="88"/>
      <c r="BT143" s="83" t="s">
        <v>307</v>
      </c>
      <c r="BU143" s="84" t="s">
        <v>15</v>
      </c>
      <c r="BV143" s="88"/>
      <c r="BW143" s="83" t="s">
        <v>307</v>
      </c>
      <c r="BX143" s="84" t="s">
        <v>15</v>
      </c>
      <c r="BY143" s="88"/>
      <c r="BZ143" s="83" t="s">
        <v>307</v>
      </c>
      <c r="CA143" s="84" t="s">
        <v>15</v>
      </c>
      <c r="CB143" s="88"/>
      <c r="CC143" s="83" t="s">
        <v>307</v>
      </c>
      <c r="CD143" s="84" t="s">
        <v>15</v>
      </c>
      <c r="CE143" s="172"/>
      <c r="CF143" s="83" t="s">
        <v>307</v>
      </c>
      <c r="CG143" s="84" t="s">
        <v>15</v>
      </c>
      <c r="CH143" s="172"/>
      <c r="CI143" s="83" t="s">
        <v>307</v>
      </c>
      <c r="CJ143" s="84" t="s">
        <v>15</v>
      </c>
      <c r="CK143" s="172"/>
      <c r="CL143" s="83" t="s">
        <v>307</v>
      </c>
      <c r="CM143" s="84" t="s">
        <v>15</v>
      </c>
      <c r="CN143" s="172"/>
      <c r="CO143" s="83" t="s">
        <v>307</v>
      </c>
      <c r="CP143" s="84" t="s">
        <v>15</v>
      </c>
      <c r="CQ143" s="88"/>
      <c r="CR143" s="83" t="s">
        <v>307</v>
      </c>
      <c r="CS143" s="84" t="s">
        <v>15</v>
      </c>
    </row>
    <row r="144" spans="1:97" ht="12" customHeight="1" x14ac:dyDescent="0.2">
      <c r="A144" s="81" t="s">
        <v>447</v>
      </c>
      <c r="B144" s="87"/>
      <c r="C144" s="83" t="s">
        <v>307</v>
      </c>
      <c r="D144" s="84" t="s">
        <v>15</v>
      </c>
      <c r="E144" s="87"/>
      <c r="F144" s="83" t="s">
        <v>307</v>
      </c>
      <c r="G144" s="84" t="s">
        <v>15</v>
      </c>
      <c r="H144" s="88"/>
      <c r="I144" s="83" t="s">
        <v>307</v>
      </c>
      <c r="J144" s="84" t="s">
        <v>15</v>
      </c>
      <c r="K144" s="88"/>
      <c r="L144" s="83" t="s">
        <v>307</v>
      </c>
      <c r="M144" s="84" t="s">
        <v>15</v>
      </c>
      <c r="N144" s="88"/>
      <c r="O144" s="83" t="s">
        <v>307</v>
      </c>
      <c r="P144" s="84" t="s">
        <v>15</v>
      </c>
      <c r="Q144" s="88"/>
      <c r="R144" s="83" t="s">
        <v>307</v>
      </c>
      <c r="S144" s="84" t="s">
        <v>15</v>
      </c>
      <c r="T144" s="88"/>
      <c r="U144" s="83" t="s">
        <v>307</v>
      </c>
      <c r="V144" s="84" t="s">
        <v>15</v>
      </c>
      <c r="W144" s="88"/>
      <c r="X144" s="83" t="s">
        <v>307</v>
      </c>
      <c r="Y144" s="84" t="s">
        <v>15</v>
      </c>
      <c r="Z144" s="88"/>
      <c r="AA144" s="83" t="s">
        <v>307</v>
      </c>
      <c r="AB144" s="84" t="s">
        <v>15</v>
      </c>
      <c r="AC144" s="88"/>
      <c r="AD144" s="83" t="s">
        <v>307</v>
      </c>
      <c r="AE144" s="84" t="s">
        <v>15</v>
      </c>
      <c r="AF144" s="88"/>
      <c r="AG144" s="83" t="s">
        <v>307</v>
      </c>
      <c r="AH144" s="84" t="s">
        <v>15</v>
      </c>
      <c r="AI144" s="88"/>
      <c r="AJ144" s="83" t="s">
        <v>307</v>
      </c>
      <c r="AK144" s="84" t="s">
        <v>15</v>
      </c>
      <c r="AL144" s="88"/>
      <c r="AM144" s="83" t="s">
        <v>307</v>
      </c>
      <c r="AN144" s="84" t="s">
        <v>15</v>
      </c>
      <c r="AO144" s="87"/>
      <c r="AP144" s="83" t="s">
        <v>307</v>
      </c>
      <c r="AQ144" s="84" t="s">
        <v>15</v>
      </c>
      <c r="AR144" s="88"/>
      <c r="AS144" s="83" t="s">
        <v>307</v>
      </c>
      <c r="AT144" s="84" t="s">
        <v>15</v>
      </c>
      <c r="AU144" s="88"/>
      <c r="AV144" s="83" t="s">
        <v>307</v>
      </c>
      <c r="AW144" s="84" t="s">
        <v>15</v>
      </c>
      <c r="AX144" s="88"/>
      <c r="AY144" s="83" t="s">
        <v>307</v>
      </c>
      <c r="AZ144" s="84" t="s">
        <v>15</v>
      </c>
      <c r="BA144" s="88"/>
      <c r="BB144" s="83" t="s">
        <v>307</v>
      </c>
      <c r="BC144" s="84" t="s">
        <v>15</v>
      </c>
      <c r="BD144" s="87"/>
      <c r="BE144" s="83" t="s">
        <v>307</v>
      </c>
      <c r="BF144" s="84" t="s">
        <v>15</v>
      </c>
      <c r="BG144" s="88"/>
      <c r="BH144" s="83" t="s">
        <v>307</v>
      </c>
      <c r="BI144" s="84" t="s">
        <v>15</v>
      </c>
      <c r="BJ144" s="88"/>
      <c r="BK144" s="83" t="s">
        <v>307</v>
      </c>
      <c r="BL144" s="84" t="s">
        <v>15</v>
      </c>
      <c r="BM144" s="88"/>
      <c r="BN144" s="83" t="s">
        <v>307</v>
      </c>
      <c r="BO144" s="84" t="s">
        <v>15</v>
      </c>
      <c r="BP144" s="88"/>
      <c r="BQ144" s="83" t="s">
        <v>307</v>
      </c>
      <c r="BR144" s="84" t="s">
        <v>15</v>
      </c>
      <c r="BS144" s="88"/>
      <c r="BT144" s="83" t="s">
        <v>307</v>
      </c>
      <c r="BU144" s="84" t="s">
        <v>15</v>
      </c>
      <c r="BV144" s="88"/>
      <c r="BW144" s="83" t="s">
        <v>307</v>
      </c>
      <c r="BX144" s="84" t="s">
        <v>15</v>
      </c>
      <c r="BY144" s="88"/>
      <c r="BZ144" s="83" t="s">
        <v>307</v>
      </c>
      <c r="CA144" s="84" t="s">
        <v>15</v>
      </c>
      <c r="CB144" s="88"/>
      <c r="CC144" s="83" t="s">
        <v>307</v>
      </c>
      <c r="CD144" s="84" t="s">
        <v>15</v>
      </c>
      <c r="CE144" s="172"/>
      <c r="CF144" s="83" t="s">
        <v>307</v>
      </c>
      <c r="CG144" s="84" t="s">
        <v>15</v>
      </c>
      <c r="CH144" s="172"/>
      <c r="CI144" s="83" t="s">
        <v>307</v>
      </c>
      <c r="CJ144" s="84" t="s">
        <v>15</v>
      </c>
      <c r="CK144" s="172"/>
      <c r="CL144" s="83" t="s">
        <v>307</v>
      </c>
      <c r="CM144" s="84" t="s">
        <v>15</v>
      </c>
      <c r="CN144" s="172"/>
      <c r="CO144" s="83" t="s">
        <v>307</v>
      </c>
      <c r="CP144" s="84" t="s">
        <v>15</v>
      </c>
      <c r="CQ144" s="88"/>
      <c r="CR144" s="83" t="s">
        <v>307</v>
      </c>
      <c r="CS144" s="84" t="s">
        <v>15</v>
      </c>
    </row>
    <row r="145" spans="1:97" ht="12" customHeight="1" x14ac:dyDescent="0.2">
      <c r="A145" s="81" t="s">
        <v>450</v>
      </c>
      <c r="B145" s="87"/>
      <c r="C145" s="83" t="s">
        <v>307</v>
      </c>
      <c r="D145" s="84" t="s">
        <v>15</v>
      </c>
      <c r="E145" s="87"/>
      <c r="F145" s="83" t="s">
        <v>307</v>
      </c>
      <c r="G145" s="84" t="s">
        <v>15</v>
      </c>
      <c r="H145" s="88"/>
      <c r="I145" s="83" t="s">
        <v>307</v>
      </c>
      <c r="J145" s="84" t="s">
        <v>15</v>
      </c>
      <c r="K145" s="88"/>
      <c r="L145" s="83" t="s">
        <v>307</v>
      </c>
      <c r="M145" s="84" t="s">
        <v>15</v>
      </c>
      <c r="N145" s="88"/>
      <c r="O145" s="83" t="s">
        <v>307</v>
      </c>
      <c r="P145" s="84" t="s">
        <v>15</v>
      </c>
      <c r="Q145" s="88"/>
      <c r="R145" s="83" t="s">
        <v>307</v>
      </c>
      <c r="S145" s="84" t="s">
        <v>15</v>
      </c>
      <c r="T145" s="88"/>
      <c r="U145" s="83" t="s">
        <v>307</v>
      </c>
      <c r="V145" s="84" t="s">
        <v>15</v>
      </c>
      <c r="W145" s="88"/>
      <c r="X145" s="83" t="s">
        <v>307</v>
      </c>
      <c r="Y145" s="84" t="s">
        <v>15</v>
      </c>
      <c r="Z145" s="88"/>
      <c r="AA145" s="83" t="s">
        <v>307</v>
      </c>
      <c r="AB145" s="84" t="s">
        <v>15</v>
      </c>
      <c r="AC145" s="88"/>
      <c r="AD145" s="83" t="s">
        <v>307</v>
      </c>
      <c r="AE145" s="84" t="s">
        <v>15</v>
      </c>
      <c r="AF145" s="88"/>
      <c r="AG145" s="83" t="s">
        <v>307</v>
      </c>
      <c r="AH145" s="84" t="s">
        <v>15</v>
      </c>
      <c r="AI145" s="88"/>
      <c r="AJ145" s="83" t="s">
        <v>307</v>
      </c>
      <c r="AK145" s="84" t="s">
        <v>15</v>
      </c>
      <c r="AL145" s="88"/>
      <c r="AM145" s="83" t="s">
        <v>307</v>
      </c>
      <c r="AN145" s="84" t="s">
        <v>15</v>
      </c>
      <c r="AO145" s="87"/>
      <c r="AP145" s="83" t="s">
        <v>307</v>
      </c>
      <c r="AQ145" s="84" t="s">
        <v>15</v>
      </c>
      <c r="AR145" s="88"/>
      <c r="AS145" s="83" t="s">
        <v>307</v>
      </c>
      <c r="AT145" s="84" t="s">
        <v>15</v>
      </c>
      <c r="AU145" s="88"/>
      <c r="AV145" s="83" t="s">
        <v>307</v>
      </c>
      <c r="AW145" s="84" t="s">
        <v>15</v>
      </c>
      <c r="AX145" s="88"/>
      <c r="AY145" s="83" t="s">
        <v>307</v>
      </c>
      <c r="AZ145" s="84" t="s">
        <v>15</v>
      </c>
      <c r="BA145" s="88"/>
      <c r="BB145" s="83" t="s">
        <v>307</v>
      </c>
      <c r="BC145" s="84" t="s">
        <v>15</v>
      </c>
      <c r="BD145" s="87"/>
      <c r="BE145" s="83" t="s">
        <v>307</v>
      </c>
      <c r="BF145" s="84" t="s">
        <v>15</v>
      </c>
      <c r="BG145" s="88"/>
      <c r="BH145" s="83" t="s">
        <v>307</v>
      </c>
      <c r="BI145" s="84" t="s">
        <v>15</v>
      </c>
      <c r="BJ145" s="88"/>
      <c r="BK145" s="83" t="s">
        <v>307</v>
      </c>
      <c r="BL145" s="84" t="s">
        <v>15</v>
      </c>
      <c r="BM145" s="88"/>
      <c r="BN145" s="83" t="s">
        <v>307</v>
      </c>
      <c r="BO145" s="84" t="s">
        <v>15</v>
      </c>
      <c r="BP145" s="88"/>
      <c r="BQ145" s="83" t="s">
        <v>307</v>
      </c>
      <c r="BR145" s="84" t="s">
        <v>15</v>
      </c>
      <c r="BS145" s="88"/>
      <c r="BT145" s="83" t="s">
        <v>307</v>
      </c>
      <c r="BU145" s="84" t="s">
        <v>15</v>
      </c>
      <c r="BV145" s="88"/>
      <c r="BW145" s="83" t="s">
        <v>307</v>
      </c>
      <c r="BX145" s="84" t="s">
        <v>15</v>
      </c>
      <c r="BY145" s="88"/>
      <c r="BZ145" s="83" t="s">
        <v>307</v>
      </c>
      <c r="CA145" s="84" t="s">
        <v>15</v>
      </c>
      <c r="CB145" s="88"/>
      <c r="CC145" s="83" t="s">
        <v>307</v>
      </c>
      <c r="CD145" s="84" t="s">
        <v>15</v>
      </c>
      <c r="CE145" s="172"/>
      <c r="CF145" s="83" t="s">
        <v>307</v>
      </c>
      <c r="CG145" s="84" t="s">
        <v>15</v>
      </c>
      <c r="CH145" s="172"/>
      <c r="CI145" s="83" t="s">
        <v>307</v>
      </c>
      <c r="CJ145" s="84" t="s">
        <v>15</v>
      </c>
      <c r="CK145" s="172"/>
      <c r="CL145" s="83" t="s">
        <v>307</v>
      </c>
      <c r="CM145" s="84" t="s">
        <v>15</v>
      </c>
      <c r="CN145" s="172"/>
      <c r="CO145" s="83" t="s">
        <v>307</v>
      </c>
      <c r="CP145" s="84" t="s">
        <v>15</v>
      </c>
      <c r="CQ145" s="88"/>
      <c r="CR145" s="83" t="s">
        <v>307</v>
      </c>
      <c r="CS145" s="84" t="s">
        <v>15</v>
      </c>
    </row>
    <row r="146" spans="1:97" ht="12" customHeight="1" x14ac:dyDescent="0.2">
      <c r="A146" s="81" t="s">
        <v>452</v>
      </c>
      <c r="B146" s="87"/>
      <c r="C146" s="83" t="s">
        <v>307</v>
      </c>
      <c r="D146" s="84" t="s">
        <v>15</v>
      </c>
      <c r="E146" s="87"/>
      <c r="F146" s="83" t="s">
        <v>307</v>
      </c>
      <c r="G146" s="84" t="s">
        <v>15</v>
      </c>
      <c r="H146" s="88"/>
      <c r="I146" s="83" t="s">
        <v>307</v>
      </c>
      <c r="J146" s="84" t="s">
        <v>15</v>
      </c>
      <c r="K146" s="88"/>
      <c r="L146" s="83" t="s">
        <v>307</v>
      </c>
      <c r="M146" s="84" t="s">
        <v>15</v>
      </c>
      <c r="N146" s="88"/>
      <c r="O146" s="83" t="s">
        <v>307</v>
      </c>
      <c r="P146" s="84" t="s">
        <v>15</v>
      </c>
      <c r="Q146" s="88"/>
      <c r="R146" s="83" t="s">
        <v>307</v>
      </c>
      <c r="S146" s="84" t="s">
        <v>15</v>
      </c>
      <c r="T146" s="88"/>
      <c r="U146" s="83" t="s">
        <v>307</v>
      </c>
      <c r="V146" s="84" t="s">
        <v>15</v>
      </c>
      <c r="W146" s="88"/>
      <c r="X146" s="83" t="s">
        <v>307</v>
      </c>
      <c r="Y146" s="84" t="s">
        <v>15</v>
      </c>
      <c r="Z146" s="88"/>
      <c r="AA146" s="83" t="s">
        <v>307</v>
      </c>
      <c r="AB146" s="84" t="s">
        <v>15</v>
      </c>
      <c r="AC146" s="88"/>
      <c r="AD146" s="83" t="s">
        <v>307</v>
      </c>
      <c r="AE146" s="84" t="s">
        <v>15</v>
      </c>
      <c r="AF146" s="88"/>
      <c r="AG146" s="83" t="s">
        <v>307</v>
      </c>
      <c r="AH146" s="84" t="s">
        <v>15</v>
      </c>
      <c r="AI146" s="88"/>
      <c r="AJ146" s="83" t="s">
        <v>307</v>
      </c>
      <c r="AK146" s="84" t="s">
        <v>15</v>
      </c>
      <c r="AL146" s="88"/>
      <c r="AM146" s="83" t="s">
        <v>307</v>
      </c>
      <c r="AN146" s="84" t="s">
        <v>15</v>
      </c>
      <c r="AO146" s="87"/>
      <c r="AP146" s="83" t="s">
        <v>307</v>
      </c>
      <c r="AQ146" s="84" t="s">
        <v>15</v>
      </c>
      <c r="AR146" s="88"/>
      <c r="AS146" s="83" t="s">
        <v>307</v>
      </c>
      <c r="AT146" s="84" t="s">
        <v>15</v>
      </c>
      <c r="AU146" s="88"/>
      <c r="AV146" s="83" t="s">
        <v>307</v>
      </c>
      <c r="AW146" s="84" t="s">
        <v>15</v>
      </c>
      <c r="AX146" s="88"/>
      <c r="AY146" s="83" t="s">
        <v>307</v>
      </c>
      <c r="AZ146" s="84" t="s">
        <v>15</v>
      </c>
      <c r="BA146" s="88"/>
      <c r="BB146" s="83" t="s">
        <v>307</v>
      </c>
      <c r="BC146" s="84" t="s">
        <v>15</v>
      </c>
      <c r="BD146" s="87"/>
      <c r="BE146" s="83" t="s">
        <v>307</v>
      </c>
      <c r="BF146" s="84" t="s">
        <v>15</v>
      </c>
      <c r="BG146" s="88"/>
      <c r="BH146" s="83" t="s">
        <v>307</v>
      </c>
      <c r="BI146" s="84" t="s">
        <v>15</v>
      </c>
      <c r="BJ146" s="88"/>
      <c r="BK146" s="83" t="s">
        <v>307</v>
      </c>
      <c r="BL146" s="84" t="s">
        <v>15</v>
      </c>
      <c r="BM146" s="88"/>
      <c r="BN146" s="83" t="s">
        <v>307</v>
      </c>
      <c r="BO146" s="84" t="s">
        <v>15</v>
      </c>
      <c r="BP146" s="88"/>
      <c r="BQ146" s="83" t="s">
        <v>307</v>
      </c>
      <c r="BR146" s="84" t="s">
        <v>15</v>
      </c>
      <c r="BS146" s="88"/>
      <c r="BT146" s="83" t="s">
        <v>307</v>
      </c>
      <c r="BU146" s="84" t="s">
        <v>15</v>
      </c>
      <c r="BV146" s="88"/>
      <c r="BW146" s="83" t="s">
        <v>307</v>
      </c>
      <c r="BX146" s="84" t="s">
        <v>15</v>
      </c>
      <c r="BY146" s="88"/>
      <c r="BZ146" s="83" t="s">
        <v>307</v>
      </c>
      <c r="CA146" s="84" t="s">
        <v>15</v>
      </c>
      <c r="CB146" s="88"/>
      <c r="CC146" s="83" t="s">
        <v>307</v>
      </c>
      <c r="CD146" s="84" t="s">
        <v>15</v>
      </c>
      <c r="CE146" s="172"/>
      <c r="CF146" s="83" t="s">
        <v>307</v>
      </c>
      <c r="CG146" s="84" t="s">
        <v>15</v>
      </c>
      <c r="CH146" s="172"/>
      <c r="CI146" s="83" t="s">
        <v>307</v>
      </c>
      <c r="CJ146" s="84" t="s">
        <v>15</v>
      </c>
      <c r="CK146" s="172"/>
      <c r="CL146" s="83" t="s">
        <v>307</v>
      </c>
      <c r="CM146" s="84" t="s">
        <v>15</v>
      </c>
      <c r="CN146" s="172"/>
      <c r="CO146" s="83" t="s">
        <v>307</v>
      </c>
      <c r="CP146" s="84" t="s">
        <v>15</v>
      </c>
      <c r="CQ146" s="88"/>
      <c r="CR146" s="83" t="s">
        <v>307</v>
      </c>
      <c r="CS146" s="84" t="s">
        <v>15</v>
      </c>
    </row>
    <row r="147" spans="1:97" ht="12" customHeight="1" x14ac:dyDescent="0.2">
      <c r="A147" s="81" t="s">
        <v>454</v>
      </c>
      <c r="B147" s="87"/>
      <c r="C147" s="83" t="s">
        <v>307</v>
      </c>
      <c r="D147" s="84" t="s">
        <v>15</v>
      </c>
      <c r="E147" s="87"/>
      <c r="F147" s="83" t="s">
        <v>307</v>
      </c>
      <c r="G147" s="84" t="s">
        <v>15</v>
      </c>
      <c r="H147" s="88"/>
      <c r="I147" s="83" t="s">
        <v>307</v>
      </c>
      <c r="J147" s="84" t="s">
        <v>15</v>
      </c>
      <c r="K147" s="88"/>
      <c r="L147" s="83" t="s">
        <v>307</v>
      </c>
      <c r="M147" s="84" t="s">
        <v>15</v>
      </c>
      <c r="N147" s="88"/>
      <c r="O147" s="83" t="s">
        <v>307</v>
      </c>
      <c r="P147" s="84" t="s">
        <v>15</v>
      </c>
      <c r="Q147" s="88"/>
      <c r="R147" s="83" t="s">
        <v>307</v>
      </c>
      <c r="S147" s="84" t="s">
        <v>15</v>
      </c>
      <c r="T147" s="88"/>
      <c r="U147" s="83" t="s">
        <v>307</v>
      </c>
      <c r="V147" s="84" t="s">
        <v>15</v>
      </c>
      <c r="W147" s="88"/>
      <c r="X147" s="83" t="s">
        <v>307</v>
      </c>
      <c r="Y147" s="84" t="s">
        <v>15</v>
      </c>
      <c r="Z147" s="88"/>
      <c r="AA147" s="83" t="s">
        <v>307</v>
      </c>
      <c r="AB147" s="84" t="s">
        <v>15</v>
      </c>
      <c r="AC147" s="88"/>
      <c r="AD147" s="83" t="s">
        <v>307</v>
      </c>
      <c r="AE147" s="84" t="s">
        <v>15</v>
      </c>
      <c r="AF147" s="88"/>
      <c r="AG147" s="83" t="s">
        <v>307</v>
      </c>
      <c r="AH147" s="84" t="s">
        <v>15</v>
      </c>
      <c r="AI147" s="88"/>
      <c r="AJ147" s="83" t="s">
        <v>307</v>
      </c>
      <c r="AK147" s="84" t="s">
        <v>15</v>
      </c>
      <c r="AL147" s="88"/>
      <c r="AM147" s="83" t="s">
        <v>307</v>
      </c>
      <c r="AN147" s="84" t="s">
        <v>15</v>
      </c>
      <c r="AO147" s="87"/>
      <c r="AP147" s="83" t="s">
        <v>307</v>
      </c>
      <c r="AQ147" s="84" t="s">
        <v>15</v>
      </c>
      <c r="AR147" s="88"/>
      <c r="AS147" s="83" t="s">
        <v>307</v>
      </c>
      <c r="AT147" s="84" t="s">
        <v>15</v>
      </c>
      <c r="AU147" s="88"/>
      <c r="AV147" s="83" t="s">
        <v>307</v>
      </c>
      <c r="AW147" s="84" t="s">
        <v>15</v>
      </c>
      <c r="AX147" s="88"/>
      <c r="AY147" s="83" t="s">
        <v>307</v>
      </c>
      <c r="AZ147" s="84" t="s">
        <v>15</v>
      </c>
      <c r="BA147" s="88"/>
      <c r="BB147" s="83" t="s">
        <v>307</v>
      </c>
      <c r="BC147" s="84" t="s">
        <v>15</v>
      </c>
      <c r="BD147" s="87"/>
      <c r="BE147" s="83" t="s">
        <v>307</v>
      </c>
      <c r="BF147" s="84" t="s">
        <v>15</v>
      </c>
      <c r="BG147" s="88"/>
      <c r="BH147" s="83" t="s">
        <v>307</v>
      </c>
      <c r="BI147" s="84" t="s">
        <v>15</v>
      </c>
      <c r="BJ147" s="88"/>
      <c r="BK147" s="83" t="s">
        <v>307</v>
      </c>
      <c r="BL147" s="84" t="s">
        <v>15</v>
      </c>
      <c r="BM147" s="88"/>
      <c r="BN147" s="83" t="s">
        <v>307</v>
      </c>
      <c r="BO147" s="84" t="s">
        <v>15</v>
      </c>
      <c r="BP147" s="88"/>
      <c r="BQ147" s="83" t="s">
        <v>307</v>
      </c>
      <c r="BR147" s="84" t="s">
        <v>15</v>
      </c>
      <c r="BS147" s="88"/>
      <c r="BT147" s="83" t="s">
        <v>307</v>
      </c>
      <c r="BU147" s="84" t="s">
        <v>15</v>
      </c>
      <c r="BV147" s="88"/>
      <c r="BW147" s="83" t="s">
        <v>307</v>
      </c>
      <c r="BX147" s="84" t="s">
        <v>15</v>
      </c>
      <c r="BY147" s="88"/>
      <c r="BZ147" s="83" t="s">
        <v>307</v>
      </c>
      <c r="CA147" s="84" t="s">
        <v>15</v>
      </c>
      <c r="CB147" s="88"/>
      <c r="CC147" s="83" t="s">
        <v>307</v>
      </c>
      <c r="CD147" s="84" t="s">
        <v>15</v>
      </c>
      <c r="CE147" s="172"/>
      <c r="CF147" s="83" t="s">
        <v>307</v>
      </c>
      <c r="CG147" s="84" t="s">
        <v>15</v>
      </c>
      <c r="CH147" s="172"/>
      <c r="CI147" s="83" t="s">
        <v>307</v>
      </c>
      <c r="CJ147" s="84" t="s">
        <v>15</v>
      </c>
      <c r="CK147" s="172"/>
      <c r="CL147" s="83" t="s">
        <v>307</v>
      </c>
      <c r="CM147" s="84" t="s">
        <v>15</v>
      </c>
      <c r="CN147" s="172"/>
      <c r="CO147" s="83" t="s">
        <v>307</v>
      </c>
      <c r="CP147" s="84" t="s">
        <v>15</v>
      </c>
      <c r="CQ147" s="88"/>
      <c r="CR147" s="83" t="s">
        <v>307</v>
      </c>
      <c r="CS147" s="84" t="s">
        <v>15</v>
      </c>
    </row>
    <row r="148" spans="1:97" ht="12" customHeight="1" x14ac:dyDescent="0.2">
      <c r="A148" s="81" t="s">
        <v>456</v>
      </c>
      <c r="B148" s="87"/>
      <c r="C148" s="83" t="s">
        <v>307</v>
      </c>
      <c r="D148" s="84" t="s">
        <v>15</v>
      </c>
      <c r="E148" s="87"/>
      <c r="F148" s="83" t="s">
        <v>307</v>
      </c>
      <c r="G148" s="84" t="s">
        <v>15</v>
      </c>
      <c r="H148" s="88"/>
      <c r="I148" s="83" t="s">
        <v>307</v>
      </c>
      <c r="J148" s="84" t="s">
        <v>15</v>
      </c>
      <c r="K148" s="88"/>
      <c r="L148" s="83" t="s">
        <v>307</v>
      </c>
      <c r="M148" s="84" t="s">
        <v>15</v>
      </c>
      <c r="N148" s="88"/>
      <c r="O148" s="83" t="s">
        <v>307</v>
      </c>
      <c r="P148" s="84" t="s">
        <v>15</v>
      </c>
      <c r="Q148" s="88"/>
      <c r="R148" s="83" t="s">
        <v>307</v>
      </c>
      <c r="S148" s="84" t="s">
        <v>15</v>
      </c>
      <c r="T148" s="88"/>
      <c r="U148" s="83" t="s">
        <v>307</v>
      </c>
      <c r="V148" s="84" t="s">
        <v>15</v>
      </c>
      <c r="W148" s="88"/>
      <c r="X148" s="83" t="s">
        <v>307</v>
      </c>
      <c r="Y148" s="84" t="s">
        <v>15</v>
      </c>
      <c r="Z148" s="88"/>
      <c r="AA148" s="83" t="s">
        <v>307</v>
      </c>
      <c r="AB148" s="84" t="s">
        <v>15</v>
      </c>
      <c r="AC148" s="88"/>
      <c r="AD148" s="83" t="s">
        <v>307</v>
      </c>
      <c r="AE148" s="84" t="s">
        <v>15</v>
      </c>
      <c r="AF148" s="88"/>
      <c r="AG148" s="83" t="s">
        <v>307</v>
      </c>
      <c r="AH148" s="84" t="s">
        <v>15</v>
      </c>
      <c r="AI148" s="88"/>
      <c r="AJ148" s="83" t="s">
        <v>307</v>
      </c>
      <c r="AK148" s="84" t="s">
        <v>15</v>
      </c>
      <c r="AL148" s="88"/>
      <c r="AM148" s="83" t="s">
        <v>307</v>
      </c>
      <c r="AN148" s="84" t="s">
        <v>15</v>
      </c>
      <c r="AO148" s="87"/>
      <c r="AP148" s="83" t="s">
        <v>307</v>
      </c>
      <c r="AQ148" s="84" t="s">
        <v>15</v>
      </c>
      <c r="AR148" s="88"/>
      <c r="AS148" s="83" t="s">
        <v>307</v>
      </c>
      <c r="AT148" s="84" t="s">
        <v>15</v>
      </c>
      <c r="AU148" s="88"/>
      <c r="AV148" s="83" t="s">
        <v>307</v>
      </c>
      <c r="AW148" s="84" t="s">
        <v>15</v>
      </c>
      <c r="AX148" s="88"/>
      <c r="AY148" s="83" t="s">
        <v>307</v>
      </c>
      <c r="AZ148" s="84" t="s">
        <v>15</v>
      </c>
      <c r="BA148" s="88"/>
      <c r="BB148" s="83" t="s">
        <v>307</v>
      </c>
      <c r="BC148" s="84" t="s">
        <v>15</v>
      </c>
      <c r="BD148" s="87"/>
      <c r="BE148" s="83" t="s">
        <v>307</v>
      </c>
      <c r="BF148" s="84" t="s">
        <v>15</v>
      </c>
      <c r="BG148" s="88"/>
      <c r="BH148" s="83" t="s">
        <v>307</v>
      </c>
      <c r="BI148" s="84" t="s">
        <v>15</v>
      </c>
      <c r="BJ148" s="88"/>
      <c r="BK148" s="83" t="s">
        <v>307</v>
      </c>
      <c r="BL148" s="84" t="s">
        <v>15</v>
      </c>
      <c r="BM148" s="88"/>
      <c r="BN148" s="83" t="s">
        <v>307</v>
      </c>
      <c r="BO148" s="84" t="s">
        <v>15</v>
      </c>
      <c r="BP148" s="88"/>
      <c r="BQ148" s="83" t="s">
        <v>307</v>
      </c>
      <c r="BR148" s="84" t="s">
        <v>15</v>
      </c>
      <c r="BS148" s="88"/>
      <c r="BT148" s="83" t="s">
        <v>307</v>
      </c>
      <c r="BU148" s="84" t="s">
        <v>15</v>
      </c>
      <c r="BV148" s="88"/>
      <c r="BW148" s="83" t="s">
        <v>307</v>
      </c>
      <c r="BX148" s="84" t="s">
        <v>15</v>
      </c>
      <c r="BY148" s="88"/>
      <c r="BZ148" s="83" t="s">
        <v>307</v>
      </c>
      <c r="CA148" s="84" t="s">
        <v>15</v>
      </c>
      <c r="CB148" s="88"/>
      <c r="CC148" s="83" t="s">
        <v>307</v>
      </c>
      <c r="CD148" s="84" t="s">
        <v>15</v>
      </c>
      <c r="CE148" s="172"/>
      <c r="CF148" s="83" t="s">
        <v>307</v>
      </c>
      <c r="CG148" s="84" t="s">
        <v>15</v>
      </c>
      <c r="CH148" s="172"/>
      <c r="CI148" s="83" t="s">
        <v>307</v>
      </c>
      <c r="CJ148" s="84" t="s">
        <v>15</v>
      </c>
      <c r="CK148" s="172"/>
      <c r="CL148" s="83" t="s">
        <v>307</v>
      </c>
      <c r="CM148" s="84" t="s">
        <v>15</v>
      </c>
      <c r="CN148" s="172"/>
      <c r="CO148" s="83" t="s">
        <v>307</v>
      </c>
      <c r="CP148" s="84" t="s">
        <v>15</v>
      </c>
      <c r="CQ148" s="88"/>
      <c r="CR148" s="83" t="s">
        <v>307</v>
      </c>
      <c r="CS148" s="84" t="s">
        <v>15</v>
      </c>
    </row>
    <row r="149" spans="1:97" ht="12" customHeight="1" x14ac:dyDescent="0.2">
      <c r="A149" s="81" t="s">
        <v>458</v>
      </c>
      <c r="B149" s="87"/>
      <c r="C149" s="83" t="s">
        <v>307</v>
      </c>
      <c r="D149" s="84" t="s">
        <v>15</v>
      </c>
      <c r="E149" s="87"/>
      <c r="F149" s="83" t="s">
        <v>307</v>
      </c>
      <c r="G149" s="84" t="s">
        <v>15</v>
      </c>
      <c r="H149" s="88"/>
      <c r="I149" s="83" t="s">
        <v>307</v>
      </c>
      <c r="J149" s="84" t="s">
        <v>15</v>
      </c>
      <c r="K149" s="88"/>
      <c r="L149" s="83" t="s">
        <v>307</v>
      </c>
      <c r="M149" s="84" t="s">
        <v>15</v>
      </c>
      <c r="N149" s="88"/>
      <c r="O149" s="83" t="s">
        <v>307</v>
      </c>
      <c r="P149" s="84" t="s">
        <v>15</v>
      </c>
      <c r="Q149" s="88"/>
      <c r="R149" s="83" t="s">
        <v>307</v>
      </c>
      <c r="S149" s="84" t="s">
        <v>15</v>
      </c>
      <c r="T149" s="88"/>
      <c r="U149" s="83" t="s">
        <v>307</v>
      </c>
      <c r="V149" s="84" t="s">
        <v>15</v>
      </c>
      <c r="W149" s="88"/>
      <c r="X149" s="83" t="s">
        <v>307</v>
      </c>
      <c r="Y149" s="84" t="s">
        <v>15</v>
      </c>
      <c r="Z149" s="88"/>
      <c r="AA149" s="83" t="s">
        <v>307</v>
      </c>
      <c r="AB149" s="84" t="s">
        <v>15</v>
      </c>
      <c r="AC149" s="88"/>
      <c r="AD149" s="83" t="s">
        <v>307</v>
      </c>
      <c r="AE149" s="84" t="s">
        <v>15</v>
      </c>
      <c r="AF149" s="88"/>
      <c r="AG149" s="83" t="s">
        <v>307</v>
      </c>
      <c r="AH149" s="84" t="s">
        <v>15</v>
      </c>
      <c r="AI149" s="88"/>
      <c r="AJ149" s="83" t="s">
        <v>307</v>
      </c>
      <c r="AK149" s="84" t="s">
        <v>15</v>
      </c>
      <c r="AL149" s="88"/>
      <c r="AM149" s="83" t="s">
        <v>307</v>
      </c>
      <c r="AN149" s="84" t="s">
        <v>15</v>
      </c>
      <c r="AO149" s="87"/>
      <c r="AP149" s="83" t="s">
        <v>307</v>
      </c>
      <c r="AQ149" s="84" t="s">
        <v>15</v>
      </c>
      <c r="AR149" s="88"/>
      <c r="AS149" s="83" t="s">
        <v>307</v>
      </c>
      <c r="AT149" s="84" t="s">
        <v>15</v>
      </c>
      <c r="AU149" s="88"/>
      <c r="AV149" s="83" t="s">
        <v>307</v>
      </c>
      <c r="AW149" s="84" t="s">
        <v>15</v>
      </c>
      <c r="AX149" s="88"/>
      <c r="AY149" s="83" t="s">
        <v>307</v>
      </c>
      <c r="AZ149" s="84" t="s">
        <v>15</v>
      </c>
      <c r="BA149" s="88"/>
      <c r="BB149" s="83" t="s">
        <v>307</v>
      </c>
      <c r="BC149" s="84" t="s">
        <v>15</v>
      </c>
      <c r="BD149" s="87"/>
      <c r="BE149" s="83" t="s">
        <v>307</v>
      </c>
      <c r="BF149" s="84" t="s">
        <v>15</v>
      </c>
      <c r="BG149" s="88"/>
      <c r="BH149" s="83" t="s">
        <v>307</v>
      </c>
      <c r="BI149" s="84" t="s">
        <v>15</v>
      </c>
      <c r="BJ149" s="88"/>
      <c r="BK149" s="83" t="s">
        <v>307</v>
      </c>
      <c r="BL149" s="84" t="s">
        <v>15</v>
      </c>
      <c r="BM149" s="88"/>
      <c r="BN149" s="83" t="s">
        <v>307</v>
      </c>
      <c r="BO149" s="84" t="s">
        <v>15</v>
      </c>
      <c r="BP149" s="88"/>
      <c r="BQ149" s="83" t="s">
        <v>307</v>
      </c>
      <c r="BR149" s="84" t="s">
        <v>15</v>
      </c>
      <c r="BS149" s="88"/>
      <c r="BT149" s="83" t="s">
        <v>307</v>
      </c>
      <c r="BU149" s="84" t="s">
        <v>15</v>
      </c>
      <c r="BV149" s="88"/>
      <c r="BW149" s="83" t="s">
        <v>307</v>
      </c>
      <c r="BX149" s="84" t="s">
        <v>15</v>
      </c>
      <c r="BY149" s="88"/>
      <c r="BZ149" s="83" t="s">
        <v>307</v>
      </c>
      <c r="CA149" s="84" t="s">
        <v>15</v>
      </c>
      <c r="CB149" s="88"/>
      <c r="CC149" s="83" t="s">
        <v>307</v>
      </c>
      <c r="CD149" s="84" t="s">
        <v>15</v>
      </c>
      <c r="CE149" s="172"/>
      <c r="CF149" s="83" t="s">
        <v>307</v>
      </c>
      <c r="CG149" s="84" t="s">
        <v>15</v>
      </c>
      <c r="CH149" s="172"/>
      <c r="CI149" s="83" t="s">
        <v>307</v>
      </c>
      <c r="CJ149" s="84" t="s">
        <v>15</v>
      </c>
      <c r="CK149" s="172"/>
      <c r="CL149" s="83" t="s">
        <v>307</v>
      </c>
      <c r="CM149" s="84" t="s">
        <v>15</v>
      </c>
      <c r="CN149" s="172"/>
      <c r="CO149" s="83" t="s">
        <v>307</v>
      </c>
      <c r="CP149" s="84" t="s">
        <v>15</v>
      </c>
      <c r="CQ149" s="88"/>
      <c r="CR149" s="83" t="s">
        <v>307</v>
      </c>
      <c r="CS149" s="84" t="s">
        <v>15</v>
      </c>
    </row>
    <row r="150" spans="1:97" ht="12" customHeight="1" x14ac:dyDescent="0.2">
      <c r="A150" s="81" t="s">
        <v>460</v>
      </c>
      <c r="B150" s="87"/>
      <c r="C150" s="83" t="s">
        <v>307</v>
      </c>
      <c r="D150" s="84" t="s">
        <v>15</v>
      </c>
      <c r="E150" s="87"/>
      <c r="F150" s="83" t="s">
        <v>307</v>
      </c>
      <c r="G150" s="84" t="s">
        <v>15</v>
      </c>
      <c r="H150" s="88"/>
      <c r="I150" s="83" t="s">
        <v>307</v>
      </c>
      <c r="J150" s="84" t="s">
        <v>15</v>
      </c>
      <c r="K150" s="88"/>
      <c r="L150" s="83" t="s">
        <v>307</v>
      </c>
      <c r="M150" s="84" t="s">
        <v>15</v>
      </c>
      <c r="N150" s="88"/>
      <c r="O150" s="83" t="s">
        <v>307</v>
      </c>
      <c r="P150" s="84" t="s">
        <v>15</v>
      </c>
      <c r="Q150" s="88"/>
      <c r="R150" s="83" t="s">
        <v>307</v>
      </c>
      <c r="S150" s="84" t="s">
        <v>15</v>
      </c>
      <c r="T150" s="88"/>
      <c r="U150" s="83" t="s">
        <v>307</v>
      </c>
      <c r="V150" s="84" t="s">
        <v>15</v>
      </c>
      <c r="W150" s="88"/>
      <c r="X150" s="83" t="s">
        <v>307</v>
      </c>
      <c r="Y150" s="84" t="s">
        <v>15</v>
      </c>
      <c r="Z150" s="88"/>
      <c r="AA150" s="83" t="s">
        <v>307</v>
      </c>
      <c r="AB150" s="84" t="s">
        <v>15</v>
      </c>
      <c r="AC150" s="88"/>
      <c r="AD150" s="83" t="s">
        <v>307</v>
      </c>
      <c r="AE150" s="84" t="s">
        <v>15</v>
      </c>
      <c r="AF150" s="88"/>
      <c r="AG150" s="83" t="s">
        <v>307</v>
      </c>
      <c r="AH150" s="84" t="s">
        <v>15</v>
      </c>
      <c r="AI150" s="88"/>
      <c r="AJ150" s="83" t="s">
        <v>307</v>
      </c>
      <c r="AK150" s="84" t="s">
        <v>15</v>
      </c>
      <c r="AL150" s="88"/>
      <c r="AM150" s="83" t="s">
        <v>307</v>
      </c>
      <c r="AN150" s="84" t="s">
        <v>15</v>
      </c>
      <c r="AO150" s="87"/>
      <c r="AP150" s="83" t="s">
        <v>307</v>
      </c>
      <c r="AQ150" s="84" t="s">
        <v>15</v>
      </c>
      <c r="AR150" s="88"/>
      <c r="AS150" s="83" t="s">
        <v>307</v>
      </c>
      <c r="AT150" s="84" t="s">
        <v>15</v>
      </c>
      <c r="AU150" s="88"/>
      <c r="AV150" s="83" t="s">
        <v>307</v>
      </c>
      <c r="AW150" s="84" t="s">
        <v>15</v>
      </c>
      <c r="AX150" s="88"/>
      <c r="AY150" s="83" t="s">
        <v>307</v>
      </c>
      <c r="AZ150" s="84" t="s">
        <v>15</v>
      </c>
      <c r="BA150" s="88"/>
      <c r="BB150" s="83" t="s">
        <v>307</v>
      </c>
      <c r="BC150" s="84" t="s">
        <v>15</v>
      </c>
      <c r="BD150" s="87"/>
      <c r="BE150" s="83" t="s">
        <v>307</v>
      </c>
      <c r="BF150" s="84" t="s">
        <v>15</v>
      </c>
      <c r="BG150" s="88"/>
      <c r="BH150" s="83" t="s">
        <v>307</v>
      </c>
      <c r="BI150" s="84" t="s">
        <v>15</v>
      </c>
      <c r="BJ150" s="88"/>
      <c r="BK150" s="83" t="s">
        <v>307</v>
      </c>
      <c r="BL150" s="84" t="s">
        <v>15</v>
      </c>
      <c r="BM150" s="88"/>
      <c r="BN150" s="83" t="s">
        <v>307</v>
      </c>
      <c r="BO150" s="84" t="s">
        <v>15</v>
      </c>
      <c r="BP150" s="88"/>
      <c r="BQ150" s="83" t="s">
        <v>307</v>
      </c>
      <c r="BR150" s="84" t="s">
        <v>15</v>
      </c>
      <c r="BS150" s="88"/>
      <c r="BT150" s="83" t="s">
        <v>307</v>
      </c>
      <c r="BU150" s="84" t="s">
        <v>15</v>
      </c>
      <c r="BV150" s="88"/>
      <c r="BW150" s="83" t="s">
        <v>307</v>
      </c>
      <c r="BX150" s="84" t="s">
        <v>15</v>
      </c>
      <c r="BY150" s="88"/>
      <c r="BZ150" s="83" t="s">
        <v>307</v>
      </c>
      <c r="CA150" s="84" t="s">
        <v>15</v>
      </c>
      <c r="CB150" s="88"/>
      <c r="CC150" s="83" t="s">
        <v>307</v>
      </c>
      <c r="CD150" s="84" t="s">
        <v>15</v>
      </c>
      <c r="CE150" s="172"/>
      <c r="CF150" s="83" t="s">
        <v>307</v>
      </c>
      <c r="CG150" s="84" t="s">
        <v>15</v>
      </c>
      <c r="CH150" s="172"/>
      <c r="CI150" s="83" t="s">
        <v>307</v>
      </c>
      <c r="CJ150" s="84" t="s">
        <v>15</v>
      </c>
      <c r="CK150" s="172"/>
      <c r="CL150" s="83" t="s">
        <v>307</v>
      </c>
      <c r="CM150" s="84" t="s">
        <v>15</v>
      </c>
      <c r="CN150" s="172"/>
      <c r="CO150" s="83" t="s">
        <v>307</v>
      </c>
      <c r="CP150" s="84" t="s">
        <v>15</v>
      </c>
      <c r="CQ150" s="88"/>
      <c r="CR150" s="83" t="s">
        <v>307</v>
      </c>
      <c r="CS150" s="84" t="s">
        <v>15</v>
      </c>
    </row>
    <row r="151" spans="1:97" ht="12" customHeight="1" x14ac:dyDescent="0.2">
      <c r="A151" s="81" t="s">
        <v>462</v>
      </c>
      <c r="B151" s="87"/>
      <c r="C151" s="83" t="s">
        <v>307</v>
      </c>
      <c r="D151" s="84" t="s">
        <v>15</v>
      </c>
      <c r="E151" s="87"/>
      <c r="F151" s="83" t="s">
        <v>307</v>
      </c>
      <c r="G151" s="84" t="s">
        <v>15</v>
      </c>
      <c r="H151" s="88"/>
      <c r="I151" s="83" t="s">
        <v>307</v>
      </c>
      <c r="J151" s="84" t="s">
        <v>15</v>
      </c>
      <c r="K151" s="88"/>
      <c r="L151" s="83" t="s">
        <v>307</v>
      </c>
      <c r="M151" s="84" t="s">
        <v>15</v>
      </c>
      <c r="N151" s="88"/>
      <c r="O151" s="83" t="s">
        <v>307</v>
      </c>
      <c r="P151" s="84" t="s">
        <v>15</v>
      </c>
      <c r="Q151" s="88"/>
      <c r="R151" s="83" t="s">
        <v>307</v>
      </c>
      <c r="S151" s="84" t="s">
        <v>15</v>
      </c>
      <c r="T151" s="88"/>
      <c r="U151" s="83" t="s">
        <v>307</v>
      </c>
      <c r="V151" s="84" t="s">
        <v>15</v>
      </c>
      <c r="W151" s="88"/>
      <c r="X151" s="83" t="s">
        <v>307</v>
      </c>
      <c r="Y151" s="84" t="s">
        <v>15</v>
      </c>
      <c r="Z151" s="88"/>
      <c r="AA151" s="83" t="s">
        <v>307</v>
      </c>
      <c r="AB151" s="84" t="s">
        <v>15</v>
      </c>
      <c r="AC151" s="88"/>
      <c r="AD151" s="83" t="s">
        <v>307</v>
      </c>
      <c r="AE151" s="84" t="s">
        <v>15</v>
      </c>
      <c r="AF151" s="88"/>
      <c r="AG151" s="83" t="s">
        <v>307</v>
      </c>
      <c r="AH151" s="84" t="s">
        <v>15</v>
      </c>
      <c r="AI151" s="88"/>
      <c r="AJ151" s="83" t="s">
        <v>307</v>
      </c>
      <c r="AK151" s="84" t="s">
        <v>15</v>
      </c>
      <c r="AL151" s="88"/>
      <c r="AM151" s="83" t="s">
        <v>307</v>
      </c>
      <c r="AN151" s="84" t="s">
        <v>15</v>
      </c>
      <c r="AO151" s="87"/>
      <c r="AP151" s="83" t="s">
        <v>307</v>
      </c>
      <c r="AQ151" s="84" t="s">
        <v>15</v>
      </c>
      <c r="AR151" s="88"/>
      <c r="AS151" s="83" t="s">
        <v>307</v>
      </c>
      <c r="AT151" s="84" t="s">
        <v>15</v>
      </c>
      <c r="AU151" s="88"/>
      <c r="AV151" s="83" t="s">
        <v>307</v>
      </c>
      <c r="AW151" s="84" t="s">
        <v>15</v>
      </c>
      <c r="AX151" s="88"/>
      <c r="AY151" s="83" t="s">
        <v>307</v>
      </c>
      <c r="AZ151" s="84" t="s">
        <v>15</v>
      </c>
      <c r="BA151" s="88"/>
      <c r="BB151" s="83" t="s">
        <v>307</v>
      </c>
      <c r="BC151" s="84" t="s">
        <v>15</v>
      </c>
      <c r="BD151" s="87"/>
      <c r="BE151" s="83" t="s">
        <v>307</v>
      </c>
      <c r="BF151" s="84" t="s">
        <v>15</v>
      </c>
      <c r="BG151" s="88"/>
      <c r="BH151" s="83" t="s">
        <v>307</v>
      </c>
      <c r="BI151" s="84" t="s">
        <v>15</v>
      </c>
      <c r="BJ151" s="88"/>
      <c r="BK151" s="83" t="s">
        <v>307</v>
      </c>
      <c r="BL151" s="84" t="s">
        <v>15</v>
      </c>
      <c r="BM151" s="88"/>
      <c r="BN151" s="83" t="s">
        <v>307</v>
      </c>
      <c r="BO151" s="84" t="s">
        <v>15</v>
      </c>
      <c r="BP151" s="88"/>
      <c r="BQ151" s="83" t="s">
        <v>307</v>
      </c>
      <c r="BR151" s="84" t="s">
        <v>15</v>
      </c>
      <c r="BS151" s="88"/>
      <c r="BT151" s="83" t="s">
        <v>307</v>
      </c>
      <c r="BU151" s="84" t="s">
        <v>15</v>
      </c>
      <c r="BV151" s="88"/>
      <c r="BW151" s="83" t="s">
        <v>307</v>
      </c>
      <c r="BX151" s="84" t="s">
        <v>15</v>
      </c>
      <c r="BY151" s="88"/>
      <c r="BZ151" s="83" t="s">
        <v>307</v>
      </c>
      <c r="CA151" s="84" t="s">
        <v>15</v>
      </c>
      <c r="CB151" s="88"/>
      <c r="CC151" s="83" t="s">
        <v>307</v>
      </c>
      <c r="CD151" s="84" t="s">
        <v>15</v>
      </c>
      <c r="CE151" s="172"/>
      <c r="CF151" s="83" t="s">
        <v>307</v>
      </c>
      <c r="CG151" s="84" t="s">
        <v>15</v>
      </c>
      <c r="CH151" s="172"/>
      <c r="CI151" s="83" t="s">
        <v>307</v>
      </c>
      <c r="CJ151" s="84" t="s">
        <v>15</v>
      </c>
      <c r="CK151" s="172"/>
      <c r="CL151" s="83" t="s">
        <v>307</v>
      </c>
      <c r="CM151" s="84" t="s">
        <v>15</v>
      </c>
      <c r="CN151" s="172"/>
      <c r="CO151" s="83" t="s">
        <v>307</v>
      </c>
      <c r="CP151" s="84" t="s">
        <v>15</v>
      </c>
      <c r="CQ151" s="88"/>
      <c r="CR151" s="83" t="s">
        <v>307</v>
      </c>
      <c r="CS151" s="84" t="s">
        <v>15</v>
      </c>
    </row>
    <row r="152" spans="1:97" ht="12" customHeight="1" x14ac:dyDescent="0.2">
      <c r="A152" s="81" t="s">
        <v>463</v>
      </c>
      <c r="B152" s="87"/>
      <c r="C152" s="83" t="s">
        <v>307</v>
      </c>
      <c r="D152" s="84" t="s">
        <v>15</v>
      </c>
      <c r="E152" s="87"/>
      <c r="F152" s="83" t="s">
        <v>307</v>
      </c>
      <c r="G152" s="84" t="s">
        <v>15</v>
      </c>
      <c r="H152" s="88"/>
      <c r="I152" s="83" t="s">
        <v>307</v>
      </c>
      <c r="J152" s="84" t="s">
        <v>15</v>
      </c>
      <c r="K152" s="88"/>
      <c r="L152" s="83" t="s">
        <v>307</v>
      </c>
      <c r="M152" s="84" t="s">
        <v>15</v>
      </c>
      <c r="N152" s="88"/>
      <c r="O152" s="83" t="s">
        <v>307</v>
      </c>
      <c r="P152" s="84" t="s">
        <v>15</v>
      </c>
      <c r="Q152" s="88"/>
      <c r="R152" s="83" t="s">
        <v>307</v>
      </c>
      <c r="S152" s="84" t="s">
        <v>15</v>
      </c>
      <c r="T152" s="88"/>
      <c r="U152" s="83" t="s">
        <v>307</v>
      </c>
      <c r="V152" s="84" t="s">
        <v>15</v>
      </c>
      <c r="W152" s="88"/>
      <c r="X152" s="83" t="s">
        <v>307</v>
      </c>
      <c r="Y152" s="84" t="s">
        <v>15</v>
      </c>
      <c r="Z152" s="88"/>
      <c r="AA152" s="83" t="s">
        <v>307</v>
      </c>
      <c r="AB152" s="84" t="s">
        <v>15</v>
      </c>
      <c r="AC152" s="88"/>
      <c r="AD152" s="83" t="s">
        <v>307</v>
      </c>
      <c r="AE152" s="84" t="s">
        <v>15</v>
      </c>
      <c r="AF152" s="88"/>
      <c r="AG152" s="83" t="s">
        <v>307</v>
      </c>
      <c r="AH152" s="84" t="s">
        <v>15</v>
      </c>
      <c r="AI152" s="88"/>
      <c r="AJ152" s="83" t="s">
        <v>307</v>
      </c>
      <c r="AK152" s="84" t="s">
        <v>15</v>
      </c>
      <c r="AL152" s="88"/>
      <c r="AM152" s="83" t="s">
        <v>307</v>
      </c>
      <c r="AN152" s="84" t="s">
        <v>15</v>
      </c>
      <c r="AO152" s="87"/>
      <c r="AP152" s="83" t="s">
        <v>307</v>
      </c>
      <c r="AQ152" s="84" t="s">
        <v>15</v>
      </c>
      <c r="AR152" s="88"/>
      <c r="AS152" s="83" t="s">
        <v>307</v>
      </c>
      <c r="AT152" s="84" t="s">
        <v>15</v>
      </c>
      <c r="AU152" s="88"/>
      <c r="AV152" s="83" t="s">
        <v>307</v>
      </c>
      <c r="AW152" s="84" t="s">
        <v>15</v>
      </c>
      <c r="AX152" s="88"/>
      <c r="AY152" s="83" t="s">
        <v>307</v>
      </c>
      <c r="AZ152" s="84" t="s">
        <v>15</v>
      </c>
      <c r="BA152" s="88"/>
      <c r="BB152" s="83" t="s">
        <v>307</v>
      </c>
      <c r="BC152" s="84" t="s">
        <v>15</v>
      </c>
      <c r="BD152" s="87"/>
      <c r="BE152" s="83" t="s">
        <v>307</v>
      </c>
      <c r="BF152" s="84" t="s">
        <v>15</v>
      </c>
      <c r="BG152" s="88"/>
      <c r="BH152" s="83" t="s">
        <v>307</v>
      </c>
      <c r="BI152" s="84" t="s">
        <v>15</v>
      </c>
      <c r="BJ152" s="88"/>
      <c r="BK152" s="83" t="s">
        <v>307</v>
      </c>
      <c r="BL152" s="84" t="s">
        <v>15</v>
      </c>
      <c r="BM152" s="88"/>
      <c r="BN152" s="83" t="s">
        <v>307</v>
      </c>
      <c r="BO152" s="84" t="s">
        <v>15</v>
      </c>
      <c r="BP152" s="88"/>
      <c r="BQ152" s="83" t="s">
        <v>307</v>
      </c>
      <c r="BR152" s="84" t="s">
        <v>15</v>
      </c>
      <c r="BS152" s="88"/>
      <c r="BT152" s="83" t="s">
        <v>307</v>
      </c>
      <c r="BU152" s="84" t="s">
        <v>15</v>
      </c>
      <c r="BV152" s="88"/>
      <c r="BW152" s="83" t="s">
        <v>307</v>
      </c>
      <c r="BX152" s="84" t="s">
        <v>15</v>
      </c>
      <c r="BY152" s="88"/>
      <c r="BZ152" s="83" t="s">
        <v>307</v>
      </c>
      <c r="CA152" s="84" t="s">
        <v>15</v>
      </c>
      <c r="CB152" s="88"/>
      <c r="CC152" s="83" t="s">
        <v>307</v>
      </c>
      <c r="CD152" s="84" t="s">
        <v>15</v>
      </c>
      <c r="CE152" s="172"/>
      <c r="CF152" s="83" t="s">
        <v>307</v>
      </c>
      <c r="CG152" s="84" t="s">
        <v>15</v>
      </c>
      <c r="CH152" s="172"/>
      <c r="CI152" s="83" t="s">
        <v>307</v>
      </c>
      <c r="CJ152" s="84" t="s">
        <v>15</v>
      </c>
      <c r="CK152" s="172"/>
      <c r="CL152" s="83" t="s">
        <v>307</v>
      </c>
      <c r="CM152" s="84" t="s">
        <v>15</v>
      </c>
      <c r="CN152" s="172"/>
      <c r="CO152" s="83" t="s">
        <v>307</v>
      </c>
      <c r="CP152" s="84" t="s">
        <v>15</v>
      </c>
      <c r="CQ152" s="88"/>
      <c r="CR152" s="83" t="s">
        <v>307</v>
      </c>
      <c r="CS152" s="84" t="s">
        <v>15</v>
      </c>
    </row>
    <row r="153" spans="1:97" ht="12" customHeight="1" x14ac:dyDescent="0.2">
      <c r="A153" s="81" t="s">
        <v>466</v>
      </c>
      <c r="B153" s="87"/>
      <c r="C153" s="83" t="s">
        <v>307</v>
      </c>
      <c r="D153" s="84" t="s">
        <v>15</v>
      </c>
      <c r="E153" s="87"/>
      <c r="F153" s="83" t="s">
        <v>307</v>
      </c>
      <c r="G153" s="84" t="s">
        <v>15</v>
      </c>
      <c r="H153" s="88"/>
      <c r="I153" s="83" t="s">
        <v>307</v>
      </c>
      <c r="J153" s="84" t="s">
        <v>15</v>
      </c>
      <c r="K153" s="88"/>
      <c r="L153" s="83" t="s">
        <v>307</v>
      </c>
      <c r="M153" s="84" t="s">
        <v>15</v>
      </c>
      <c r="N153" s="88"/>
      <c r="O153" s="83" t="s">
        <v>307</v>
      </c>
      <c r="P153" s="84" t="s">
        <v>15</v>
      </c>
      <c r="Q153" s="88"/>
      <c r="R153" s="83" t="s">
        <v>307</v>
      </c>
      <c r="S153" s="84" t="s">
        <v>15</v>
      </c>
      <c r="T153" s="88"/>
      <c r="U153" s="83" t="s">
        <v>307</v>
      </c>
      <c r="V153" s="84" t="s">
        <v>15</v>
      </c>
      <c r="W153" s="88"/>
      <c r="X153" s="83" t="s">
        <v>307</v>
      </c>
      <c r="Y153" s="84" t="s">
        <v>15</v>
      </c>
      <c r="Z153" s="88"/>
      <c r="AA153" s="83" t="s">
        <v>307</v>
      </c>
      <c r="AB153" s="84" t="s">
        <v>15</v>
      </c>
      <c r="AC153" s="88"/>
      <c r="AD153" s="83" t="s">
        <v>307</v>
      </c>
      <c r="AE153" s="84" t="s">
        <v>15</v>
      </c>
      <c r="AF153" s="88"/>
      <c r="AG153" s="83" t="s">
        <v>307</v>
      </c>
      <c r="AH153" s="84" t="s">
        <v>15</v>
      </c>
      <c r="AI153" s="88"/>
      <c r="AJ153" s="83" t="s">
        <v>307</v>
      </c>
      <c r="AK153" s="84" t="s">
        <v>15</v>
      </c>
      <c r="AL153" s="88"/>
      <c r="AM153" s="83" t="s">
        <v>307</v>
      </c>
      <c r="AN153" s="84" t="s">
        <v>15</v>
      </c>
      <c r="AO153" s="87"/>
      <c r="AP153" s="83" t="s">
        <v>307</v>
      </c>
      <c r="AQ153" s="84" t="s">
        <v>15</v>
      </c>
      <c r="AR153" s="88"/>
      <c r="AS153" s="83" t="s">
        <v>307</v>
      </c>
      <c r="AT153" s="84" t="s">
        <v>15</v>
      </c>
      <c r="AU153" s="88"/>
      <c r="AV153" s="83" t="s">
        <v>307</v>
      </c>
      <c r="AW153" s="84" t="s">
        <v>15</v>
      </c>
      <c r="AX153" s="88"/>
      <c r="AY153" s="83" t="s">
        <v>307</v>
      </c>
      <c r="AZ153" s="84" t="s">
        <v>15</v>
      </c>
      <c r="BA153" s="88"/>
      <c r="BB153" s="83" t="s">
        <v>307</v>
      </c>
      <c r="BC153" s="84" t="s">
        <v>15</v>
      </c>
      <c r="BD153" s="87"/>
      <c r="BE153" s="83" t="s">
        <v>307</v>
      </c>
      <c r="BF153" s="84" t="s">
        <v>15</v>
      </c>
      <c r="BG153" s="88"/>
      <c r="BH153" s="83" t="s">
        <v>307</v>
      </c>
      <c r="BI153" s="84" t="s">
        <v>15</v>
      </c>
      <c r="BJ153" s="88"/>
      <c r="BK153" s="83" t="s">
        <v>307</v>
      </c>
      <c r="BL153" s="84" t="s">
        <v>15</v>
      </c>
      <c r="BM153" s="88"/>
      <c r="BN153" s="83" t="s">
        <v>307</v>
      </c>
      <c r="BO153" s="84" t="s">
        <v>15</v>
      </c>
      <c r="BP153" s="88"/>
      <c r="BQ153" s="83" t="s">
        <v>307</v>
      </c>
      <c r="BR153" s="84" t="s">
        <v>15</v>
      </c>
      <c r="BS153" s="88"/>
      <c r="BT153" s="83" t="s">
        <v>307</v>
      </c>
      <c r="BU153" s="84" t="s">
        <v>15</v>
      </c>
      <c r="BV153" s="88"/>
      <c r="BW153" s="83" t="s">
        <v>307</v>
      </c>
      <c r="BX153" s="84" t="s">
        <v>15</v>
      </c>
      <c r="BY153" s="88"/>
      <c r="BZ153" s="83" t="s">
        <v>307</v>
      </c>
      <c r="CA153" s="84" t="s">
        <v>15</v>
      </c>
      <c r="CB153" s="88"/>
      <c r="CC153" s="83" t="s">
        <v>307</v>
      </c>
      <c r="CD153" s="84" t="s">
        <v>15</v>
      </c>
      <c r="CE153" s="172"/>
      <c r="CF153" s="83" t="s">
        <v>307</v>
      </c>
      <c r="CG153" s="84" t="s">
        <v>15</v>
      </c>
      <c r="CH153" s="172"/>
      <c r="CI153" s="83" t="s">
        <v>307</v>
      </c>
      <c r="CJ153" s="84" t="s">
        <v>15</v>
      </c>
      <c r="CK153" s="172"/>
      <c r="CL153" s="83" t="s">
        <v>307</v>
      </c>
      <c r="CM153" s="84" t="s">
        <v>15</v>
      </c>
      <c r="CN153" s="172"/>
      <c r="CO153" s="83" t="s">
        <v>307</v>
      </c>
      <c r="CP153" s="84" t="s">
        <v>15</v>
      </c>
      <c r="CQ153" s="88"/>
      <c r="CR153" s="83" t="s">
        <v>307</v>
      </c>
      <c r="CS153" s="84" t="s">
        <v>15</v>
      </c>
    </row>
    <row r="154" spans="1:97" ht="12" customHeight="1" x14ac:dyDescent="0.2">
      <c r="A154" s="81" t="s">
        <v>468</v>
      </c>
      <c r="B154" s="87"/>
      <c r="C154" s="83" t="s">
        <v>307</v>
      </c>
      <c r="D154" s="84" t="s">
        <v>15</v>
      </c>
      <c r="E154" s="87"/>
      <c r="F154" s="83" t="s">
        <v>307</v>
      </c>
      <c r="G154" s="84" t="s">
        <v>15</v>
      </c>
      <c r="H154" s="88"/>
      <c r="I154" s="83" t="s">
        <v>307</v>
      </c>
      <c r="J154" s="84" t="s">
        <v>15</v>
      </c>
      <c r="K154" s="88"/>
      <c r="L154" s="83" t="s">
        <v>307</v>
      </c>
      <c r="M154" s="84" t="s">
        <v>15</v>
      </c>
      <c r="N154" s="88"/>
      <c r="O154" s="83" t="s">
        <v>307</v>
      </c>
      <c r="P154" s="84" t="s">
        <v>15</v>
      </c>
      <c r="Q154" s="88"/>
      <c r="R154" s="83" t="s">
        <v>307</v>
      </c>
      <c r="S154" s="84" t="s">
        <v>15</v>
      </c>
      <c r="T154" s="88"/>
      <c r="U154" s="83" t="s">
        <v>307</v>
      </c>
      <c r="V154" s="84" t="s">
        <v>15</v>
      </c>
      <c r="W154" s="88"/>
      <c r="X154" s="83" t="s">
        <v>307</v>
      </c>
      <c r="Y154" s="84" t="s">
        <v>15</v>
      </c>
      <c r="Z154" s="88"/>
      <c r="AA154" s="83" t="s">
        <v>307</v>
      </c>
      <c r="AB154" s="84" t="s">
        <v>15</v>
      </c>
      <c r="AC154" s="88"/>
      <c r="AD154" s="83" t="s">
        <v>307</v>
      </c>
      <c r="AE154" s="84" t="s">
        <v>15</v>
      </c>
      <c r="AF154" s="88"/>
      <c r="AG154" s="83" t="s">
        <v>307</v>
      </c>
      <c r="AH154" s="84" t="s">
        <v>15</v>
      </c>
      <c r="AI154" s="88"/>
      <c r="AJ154" s="83" t="s">
        <v>307</v>
      </c>
      <c r="AK154" s="84" t="s">
        <v>15</v>
      </c>
      <c r="AL154" s="88"/>
      <c r="AM154" s="83" t="s">
        <v>307</v>
      </c>
      <c r="AN154" s="84" t="s">
        <v>15</v>
      </c>
      <c r="AO154" s="87"/>
      <c r="AP154" s="83" t="s">
        <v>307</v>
      </c>
      <c r="AQ154" s="84" t="s">
        <v>15</v>
      </c>
      <c r="AR154" s="88"/>
      <c r="AS154" s="83" t="s">
        <v>307</v>
      </c>
      <c r="AT154" s="84" t="s">
        <v>15</v>
      </c>
      <c r="AU154" s="88"/>
      <c r="AV154" s="83" t="s">
        <v>307</v>
      </c>
      <c r="AW154" s="84" t="s">
        <v>15</v>
      </c>
      <c r="AX154" s="88"/>
      <c r="AY154" s="83" t="s">
        <v>307</v>
      </c>
      <c r="AZ154" s="84" t="s">
        <v>15</v>
      </c>
      <c r="BA154" s="88"/>
      <c r="BB154" s="83" t="s">
        <v>307</v>
      </c>
      <c r="BC154" s="84" t="s">
        <v>15</v>
      </c>
      <c r="BD154" s="87"/>
      <c r="BE154" s="83" t="s">
        <v>307</v>
      </c>
      <c r="BF154" s="84" t="s">
        <v>15</v>
      </c>
      <c r="BG154" s="88"/>
      <c r="BH154" s="83" t="s">
        <v>307</v>
      </c>
      <c r="BI154" s="84" t="s">
        <v>15</v>
      </c>
      <c r="BJ154" s="88"/>
      <c r="BK154" s="83" t="s">
        <v>307</v>
      </c>
      <c r="BL154" s="84" t="s">
        <v>15</v>
      </c>
      <c r="BM154" s="88"/>
      <c r="BN154" s="83" t="s">
        <v>307</v>
      </c>
      <c r="BO154" s="84" t="s">
        <v>15</v>
      </c>
      <c r="BP154" s="88"/>
      <c r="BQ154" s="83" t="s">
        <v>307</v>
      </c>
      <c r="BR154" s="84" t="s">
        <v>15</v>
      </c>
      <c r="BS154" s="88"/>
      <c r="BT154" s="83" t="s">
        <v>307</v>
      </c>
      <c r="BU154" s="84" t="s">
        <v>15</v>
      </c>
      <c r="BV154" s="88"/>
      <c r="BW154" s="83" t="s">
        <v>307</v>
      </c>
      <c r="BX154" s="84" t="s">
        <v>15</v>
      </c>
      <c r="BY154" s="88"/>
      <c r="BZ154" s="83" t="s">
        <v>307</v>
      </c>
      <c r="CA154" s="84" t="s">
        <v>15</v>
      </c>
      <c r="CB154" s="88"/>
      <c r="CC154" s="83" t="s">
        <v>307</v>
      </c>
      <c r="CD154" s="84" t="s">
        <v>15</v>
      </c>
      <c r="CE154" s="172"/>
      <c r="CF154" s="83" t="s">
        <v>307</v>
      </c>
      <c r="CG154" s="84" t="s">
        <v>15</v>
      </c>
      <c r="CH154" s="172"/>
      <c r="CI154" s="83" t="s">
        <v>307</v>
      </c>
      <c r="CJ154" s="84" t="s">
        <v>15</v>
      </c>
      <c r="CK154" s="172"/>
      <c r="CL154" s="83" t="s">
        <v>307</v>
      </c>
      <c r="CM154" s="84" t="s">
        <v>15</v>
      </c>
      <c r="CN154" s="172"/>
      <c r="CO154" s="83" t="s">
        <v>307</v>
      </c>
      <c r="CP154" s="84" t="s">
        <v>15</v>
      </c>
      <c r="CQ154" s="88"/>
      <c r="CR154" s="83" t="s">
        <v>307</v>
      </c>
      <c r="CS154" s="84" t="s">
        <v>15</v>
      </c>
    </row>
    <row r="155" spans="1:97" ht="12" customHeight="1" x14ac:dyDescent="0.2">
      <c r="A155" s="81" t="s">
        <v>470</v>
      </c>
      <c r="B155" s="87"/>
      <c r="C155" s="83" t="s">
        <v>307</v>
      </c>
      <c r="D155" s="84" t="s">
        <v>15</v>
      </c>
      <c r="E155" s="87"/>
      <c r="F155" s="83" t="s">
        <v>307</v>
      </c>
      <c r="G155" s="84" t="s">
        <v>15</v>
      </c>
      <c r="H155" s="88"/>
      <c r="I155" s="83" t="s">
        <v>307</v>
      </c>
      <c r="J155" s="84" t="s">
        <v>15</v>
      </c>
      <c r="K155" s="88"/>
      <c r="L155" s="83" t="s">
        <v>307</v>
      </c>
      <c r="M155" s="84" t="s">
        <v>15</v>
      </c>
      <c r="N155" s="88"/>
      <c r="O155" s="83" t="s">
        <v>307</v>
      </c>
      <c r="P155" s="84" t="s">
        <v>15</v>
      </c>
      <c r="Q155" s="88"/>
      <c r="R155" s="83" t="s">
        <v>307</v>
      </c>
      <c r="S155" s="84" t="s">
        <v>15</v>
      </c>
      <c r="T155" s="88"/>
      <c r="U155" s="83" t="s">
        <v>307</v>
      </c>
      <c r="V155" s="84" t="s">
        <v>15</v>
      </c>
      <c r="W155" s="88"/>
      <c r="X155" s="83" t="s">
        <v>307</v>
      </c>
      <c r="Y155" s="84" t="s">
        <v>15</v>
      </c>
      <c r="Z155" s="88"/>
      <c r="AA155" s="83" t="s">
        <v>307</v>
      </c>
      <c r="AB155" s="84" t="s">
        <v>15</v>
      </c>
      <c r="AC155" s="88"/>
      <c r="AD155" s="83" t="s">
        <v>307</v>
      </c>
      <c r="AE155" s="84" t="s">
        <v>15</v>
      </c>
      <c r="AF155" s="88"/>
      <c r="AG155" s="83" t="s">
        <v>307</v>
      </c>
      <c r="AH155" s="84" t="s">
        <v>15</v>
      </c>
      <c r="AI155" s="88"/>
      <c r="AJ155" s="83" t="s">
        <v>307</v>
      </c>
      <c r="AK155" s="84" t="s">
        <v>15</v>
      </c>
      <c r="AL155" s="88"/>
      <c r="AM155" s="83" t="s">
        <v>307</v>
      </c>
      <c r="AN155" s="84" t="s">
        <v>15</v>
      </c>
      <c r="AO155" s="87"/>
      <c r="AP155" s="83" t="s">
        <v>307</v>
      </c>
      <c r="AQ155" s="84" t="s">
        <v>15</v>
      </c>
      <c r="AR155" s="88"/>
      <c r="AS155" s="83" t="s">
        <v>307</v>
      </c>
      <c r="AT155" s="84" t="s">
        <v>15</v>
      </c>
      <c r="AU155" s="88"/>
      <c r="AV155" s="83" t="s">
        <v>307</v>
      </c>
      <c r="AW155" s="84" t="s">
        <v>15</v>
      </c>
      <c r="AX155" s="88"/>
      <c r="AY155" s="83" t="s">
        <v>307</v>
      </c>
      <c r="AZ155" s="84" t="s">
        <v>15</v>
      </c>
      <c r="BA155" s="88"/>
      <c r="BB155" s="83" t="s">
        <v>307</v>
      </c>
      <c r="BC155" s="84" t="s">
        <v>15</v>
      </c>
      <c r="BD155" s="87"/>
      <c r="BE155" s="83" t="s">
        <v>307</v>
      </c>
      <c r="BF155" s="84" t="s">
        <v>15</v>
      </c>
      <c r="BG155" s="88"/>
      <c r="BH155" s="83" t="s">
        <v>307</v>
      </c>
      <c r="BI155" s="84" t="s">
        <v>15</v>
      </c>
      <c r="BJ155" s="88"/>
      <c r="BK155" s="83" t="s">
        <v>307</v>
      </c>
      <c r="BL155" s="84" t="s">
        <v>15</v>
      </c>
      <c r="BM155" s="88"/>
      <c r="BN155" s="83" t="s">
        <v>307</v>
      </c>
      <c r="BO155" s="84" t="s">
        <v>15</v>
      </c>
      <c r="BP155" s="88"/>
      <c r="BQ155" s="83" t="s">
        <v>307</v>
      </c>
      <c r="BR155" s="84" t="s">
        <v>15</v>
      </c>
      <c r="BS155" s="88"/>
      <c r="BT155" s="83" t="s">
        <v>307</v>
      </c>
      <c r="BU155" s="84" t="s">
        <v>15</v>
      </c>
      <c r="BV155" s="88"/>
      <c r="BW155" s="83" t="s">
        <v>307</v>
      </c>
      <c r="BX155" s="84" t="s">
        <v>15</v>
      </c>
      <c r="BY155" s="88"/>
      <c r="BZ155" s="83" t="s">
        <v>307</v>
      </c>
      <c r="CA155" s="84" t="s">
        <v>15</v>
      </c>
      <c r="CB155" s="88"/>
      <c r="CC155" s="83" t="s">
        <v>307</v>
      </c>
      <c r="CD155" s="84" t="s">
        <v>15</v>
      </c>
      <c r="CE155" s="172"/>
      <c r="CF155" s="83" t="s">
        <v>307</v>
      </c>
      <c r="CG155" s="84" t="s">
        <v>15</v>
      </c>
      <c r="CH155" s="172"/>
      <c r="CI155" s="83" t="s">
        <v>307</v>
      </c>
      <c r="CJ155" s="84" t="s">
        <v>15</v>
      </c>
      <c r="CK155" s="172"/>
      <c r="CL155" s="83" t="s">
        <v>307</v>
      </c>
      <c r="CM155" s="84" t="s">
        <v>15</v>
      </c>
      <c r="CN155" s="172"/>
      <c r="CO155" s="83" t="s">
        <v>307</v>
      </c>
      <c r="CP155" s="84" t="s">
        <v>15</v>
      </c>
      <c r="CQ155" s="88"/>
      <c r="CR155" s="83" t="s">
        <v>307</v>
      </c>
      <c r="CS155" s="84" t="s">
        <v>15</v>
      </c>
    </row>
    <row r="156" spans="1:97" ht="12" customHeight="1" x14ac:dyDescent="0.2">
      <c r="A156" s="81" t="s">
        <v>472</v>
      </c>
      <c r="B156" s="87"/>
      <c r="C156" s="83" t="s">
        <v>307</v>
      </c>
      <c r="D156" s="84" t="s">
        <v>15</v>
      </c>
      <c r="E156" s="87"/>
      <c r="F156" s="83" t="s">
        <v>307</v>
      </c>
      <c r="G156" s="84" t="s">
        <v>15</v>
      </c>
      <c r="H156" s="88"/>
      <c r="I156" s="83" t="s">
        <v>307</v>
      </c>
      <c r="J156" s="84" t="s">
        <v>15</v>
      </c>
      <c r="K156" s="88"/>
      <c r="L156" s="83" t="s">
        <v>307</v>
      </c>
      <c r="M156" s="84" t="s">
        <v>15</v>
      </c>
      <c r="N156" s="88"/>
      <c r="O156" s="83" t="s">
        <v>307</v>
      </c>
      <c r="P156" s="84" t="s">
        <v>15</v>
      </c>
      <c r="Q156" s="88"/>
      <c r="R156" s="83" t="s">
        <v>307</v>
      </c>
      <c r="S156" s="84" t="s">
        <v>15</v>
      </c>
      <c r="T156" s="88"/>
      <c r="U156" s="83" t="s">
        <v>307</v>
      </c>
      <c r="V156" s="84" t="s">
        <v>15</v>
      </c>
      <c r="W156" s="88"/>
      <c r="X156" s="83" t="s">
        <v>307</v>
      </c>
      <c r="Y156" s="84" t="s">
        <v>15</v>
      </c>
      <c r="Z156" s="88"/>
      <c r="AA156" s="83" t="s">
        <v>307</v>
      </c>
      <c r="AB156" s="84" t="s">
        <v>15</v>
      </c>
      <c r="AC156" s="88"/>
      <c r="AD156" s="83" t="s">
        <v>307</v>
      </c>
      <c r="AE156" s="84" t="s">
        <v>15</v>
      </c>
      <c r="AF156" s="88"/>
      <c r="AG156" s="83" t="s">
        <v>307</v>
      </c>
      <c r="AH156" s="84" t="s">
        <v>15</v>
      </c>
      <c r="AI156" s="88"/>
      <c r="AJ156" s="83" t="s">
        <v>307</v>
      </c>
      <c r="AK156" s="84" t="s">
        <v>15</v>
      </c>
      <c r="AL156" s="88"/>
      <c r="AM156" s="83" t="s">
        <v>307</v>
      </c>
      <c r="AN156" s="84" t="s">
        <v>15</v>
      </c>
      <c r="AO156" s="87"/>
      <c r="AP156" s="83" t="s">
        <v>307</v>
      </c>
      <c r="AQ156" s="84" t="s">
        <v>15</v>
      </c>
      <c r="AR156" s="88"/>
      <c r="AS156" s="83" t="s">
        <v>307</v>
      </c>
      <c r="AT156" s="84" t="s">
        <v>15</v>
      </c>
      <c r="AU156" s="88"/>
      <c r="AV156" s="83" t="s">
        <v>307</v>
      </c>
      <c r="AW156" s="84" t="s">
        <v>15</v>
      </c>
      <c r="AX156" s="88"/>
      <c r="AY156" s="83" t="s">
        <v>307</v>
      </c>
      <c r="AZ156" s="84" t="s">
        <v>15</v>
      </c>
      <c r="BA156" s="88"/>
      <c r="BB156" s="83" t="s">
        <v>307</v>
      </c>
      <c r="BC156" s="84" t="s">
        <v>15</v>
      </c>
      <c r="BD156" s="87"/>
      <c r="BE156" s="83" t="s">
        <v>307</v>
      </c>
      <c r="BF156" s="84" t="s">
        <v>15</v>
      </c>
      <c r="BG156" s="88"/>
      <c r="BH156" s="83" t="s">
        <v>307</v>
      </c>
      <c r="BI156" s="84" t="s">
        <v>15</v>
      </c>
      <c r="BJ156" s="88"/>
      <c r="BK156" s="83" t="s">
        <v>307</v>
      </c>
      <c r="BL156" s="84" t="s">
        <v>15</v>
      </c>
      <c r="BM156" s="88"/>
      <c r="BN156" s="83" t="s">
        <v>307</v>
      </c>
      <c r="BO156" s="84" t="s">
        <v>15</v>
      </c>
      <c r="BP156" s="88"/>
      <c r="BQ156" s="83" t="s">
        <v>307</v>
      </c>
      <c r="BR156" s="84" t="s">
        <v>15</v>
      </c>
      <c r="BS156" s="88"/>
      <c r="BT156" s="83" t="s">
        <v>307</v>
      </c>
      <c r="BU156" s="84" t="s">
        <v>15</v>
      </c>
      <c r="BV156" s="88"/>
      <c r="BW156" s="83" t="s">
        <v>307</v>
      </c>
      <c r="BX156" s="84" t="s">
        <v>15</v>
      </c>
      <c r="BY156" s="88"/>
      <c r="BZ156" s="83" t="s">
        <v>307</v>
      </c>
      <c r="CA156" s="84" t="s">
        <v>15</v>
      </c>
      <c r="CB156" s="88"/>
      <c r="CC156" s="83" t="s">
        <v>307</v>
      </c>
      <c r="CD156" s="84" t="s">
        <v>15</v>
      </c>
      <c r="CE156" s="172"/>
      <c r="CF156" s="83" t="s">
        <v>307</v>
      </c>
      <c r="CG156" s="84" t="s">
        <v>15</v>
      </c>
      <c r="CH156" s="172"/>
      <c r="CI156" s="83" t="s">
        <v>307</v>
      </c>
      <c r="CJ156" s="84" t="s">
        <v>15</v>
      </c>
      <c r="CK156" s="172"/>
      <c r="CL156" s="83" t="s">
        <v>307</v>
      </c>
      <c r="CM156" s="84" t="s">
        <v>15</v>
      </c>
      <c r="CN156" s="172"/>
      <c r="CO156" s="83" t="s">
        <v>307</v>
      </c>
      <c r="CP156" s="84" t="s">
        <v>15</v>
      </c>
      <c r="CQ156" s="88"/>
      <c r="CR156" s="83" t="s">
        <v>307</v>
      </c>
      <c r="CS156" s="84" t="s">
        <v>15</v>
      </c>
    </row>
    <row r="157" spans="1:97" ht="12" customHeight="1" x14ac:dyDescent="0.2">
      <c r="A157" s="81" t="s">
        <v>474</v>
      </c>
      <c r="B157" s="87"/>
      <c r="C157" s="83" t="s">
        <v>307</v>
      </c>
      <c r="D157" s="84" t="s">
        <v>15</v>
      </c>
      <c r="E157" s="87"/>
      <c r="F157" s="83" t="s">
        <v>307</v>
      </c>
      <c r="G157" s="84" t="s">
        <v>15</v>
      </c>
      <c r="H157" s="88"/>
      <c r="I157" s="83" t="s">
        <v>307</v>
      </c>
      <c r="J157" s="84" t="s">
        <v>15</v>
      </c>
      <c r="K157" s="88"/>
      <c r="L157" s="83" t="s">
        <v>307</v>
      </c>
      <c r="M157" s="84" t="s">
        <v>15</v>
      </c>
      <c r="N157" s="88"/>
      <c r="O157" s="83" t="s">
        <v>307</v>
      </c>
      <c r="P157" s="84" t="s">
        <v>15</v>
      </c>
      <c r="Q157" s="88"/>
      <c r="R157" s="83" t="s">
        <v>307</v>
      </c>
      <c r="S157" s="84" t="s">
        <v>15</v>
      </c>
      <c r="T157" s="88"/>
      <c r="U157" s="83" t="s">
        <v>307</v>
      </c>
      <c r="V157" s="84" t="s">
        <v>15</v>
      </c>
      <c r="W157" s="88"/>
      <c r="X157" s="83" t="s">
        <v>307</v>
      </c>
      <c r="Y157" s="84" t="s">
        <v>15</v>
      </c>
      <c r="Z157" s="88"/>
      <c r="AA157" s="83" t="s">
        <v>307</v>
      </c>
      <c r="AB157" s="84" t="s">
        <v>15</v>
      </c>
      <c r="AC157" s="88"/>
      <c r="AD157" s="83" t="s">
        <v>307</v>
      </c>
      <c r="AE157" s="84" t="s">
        <v>15</v>
      </c>
      <c r="AF157" s="88"/>
      <c r="AG157" s="83" t="s">
        <v>307</v>
      </c>
      <c r="AH157" s="84" t="s">
        <v>15</v>
      </c>
      <c r="AI157" s="88"/>
      <c r="AJ157" s="83" t="s">
        <v>307</v>
      </c>
      <c r="AK157" s="84" t="s">
        <v>15</v>
      </c>
      <c r="AL157" s="88"/>
      <c r="AM157" s="83" t="s">
        <v>307</v>
      </c>
      <c r="AN157" s="84" t="s">
        <v>15</v>
      </c>
      <c r="AO157" s="87"/>
      <c r="AP157" s="83" t="s">
        <v>307</v>
      </c>
      <c r="AQ157" s="84" t="s">
        <v>15</v>
      </c>
      <c r="AR157" s="88"/>
      <c r="AS157" s="83" t="s">
        <v>307</v>
      </c>
      <c r="AT157" s="84" t="s">
        <v>15</v>
      </c>
      <c r="AU157" s="88"/>
      <c r="AV157" s="83" t="s">
        <v>307</v>
      </c>
      <c r="AW157" s="84" t="s">
        <v>15</v>
      </c>
      <c r="AX157" s="88"/>
      <c r="AY157" s="83" t="s">
        <v>307</v>
      </c>
      <c r="AZ157" s="84" t="s">
        <v>15</v>
      </c>
      <c r="BA157" s="88"/>
      <c r="BB157" s="83" t="s">
        <v>307</v>
      </c>
      <c r="BC157" s="84" t="s">
        <v>15</v>
      </c>
      <c r="BD157" s="87"/>
      <c r="BE157" s="83" t="s">
        <v>307</v>
      </c>
      <c r="BF157" s="84" t="s">
        <v>15</v>
      </c>
      <c r="BG157" s="88"/>
      <c r="BH157" s="83" t="s">
        <v>307</v>
      </c>
      <c r="BI157" s="84" t="s">
        <v>15</v>
      </c>
      <c r="BJ157" s="88"/>
      <c r="BK157" s="83" t="s">
        <v>307</v>
      </c>
      <c r="BL157" s="84" t="s">
        <v>15</v>
      </c>
      <c r="BM157" s="88"/>
      <c r="BN157" s="83" t="s">
        <v>307</v>
      </c>
      <c r="BO157" s="84" t="s">
        <v>15</v>
      </c>
      <c r="BP157" s="88"/>
      <c r="BQ157" s="83" t="s">
        <v>307</v>
      </c>
      <c r="BR157" s="84" t="s">
        <v>15</v>
      </c>
      <c r="BS157" s="88"/>
      <c r="BT157" s="83" t="s">
        <v>307</v>
      </c>
      <c r="BU157" s="84" t="s">
        <v>15</v>
      </c>
      <c r="BV157" s="88"/>
      <c r="BW157" s="83" t="s">
        <v>307</v>
      </c>
      <c r="BX157" s="84" t="s">
        <v>15</v>
      </c>
      <c r="BY157" s="88"/>
      <c r="BZ157" s="83" t="s">
        <v>307</v>
      </c>
      <c r="CA157" s="84" t="s">
        <v>15</v>
      </c>
      <c r="CB157" s="88"/>
      <c r="CC157" s="83" t="s">
        <v>307</v>
      </c>
      <c r="CD157" s="84" t="s">
        <v>15</v>
      </c>
      <c r="CE157" s="172"/>
      <c r="CF157" s="83" t="s">
        <v>307</v>
      </c>
      <c r="CG157" s="84" t="s">
        <v>15</v>
      </c>
      <c r="CH157" s="172"/>
      <c r="CI157" s="83" t="s">
        <v>307</v>
      </c>
      <c r="CJ157" s="84" t="s">
        <v>15</v>
      </c>
      <c r="CK157" s="172"/>
      <c r="CL157" s="83" t="s">
        <v>307</v>
      </c>
      <c r="CM157" s="84" t="s">
        <v>15</v>
      </c>
      <c r="CN157" s="172"/>
      <c r="CO157" s="83" t="s">
        <v>307</v>
      </c>
      <c r="CP157" s="84" t="s">
        <v>15</v>
      </c>
      <c r="CQ157" s="88"/>
      <c r="CR157" s="83" t="s">
        <v>307</v>
      </c>
      <c r="CS157" s="84" t="s">
        <v>15</v>
      </c>
    </row>
    <row r="158" spans="1:97" ht="12" customHeight="1" x14ac:dyDescent="0.2">
      <c r="A158" s="81" t="s">
        <v>476</v>
      </c>
      <c r="B158" s="87"/>
      <c r="C158" s="83" t="s">
        <v>479</v>
      </c>
      <c r="D158" s="84" t="s">
        <v>15</v>
      </c>
      <c r="E158" s="87"/>
      <c r="F158" s="83" t="s">
        <v>479</v>
      </c>
      <c r="G158" s="84" t="s">
        <v>15</v>
      </c>
      <c r="H158" s="88"/>
      <c r="I158" s="83" t="s">
        <v>479</v>
      </c>
      <c r="J158" s="84" t="s">
        <v>15</v>
      </c>
      <c r="K158" s="88"/>
      <c r="L158" s="83" t="s">
        <v>479</v>
      </c>
      <c r="M158" s="84" t="s">
        <v>15</v>
      </c>
      <c r="N158" s="88"/>
      <c r="O158" s="83" t="s">
        <v>479</v>
      </c>
      <c r="P158" s="84" t="s">
        <v>15</v>
      </c>
      <c r="Q158" s="88"/>
      <c r="R158" s="83" t="s">
        <v>479</v>
      </c>
      <c r="S158" s="84" t="s">
        <v>15</v>
      </c>
      <c r="T158" s="88"/>
      <c r="U158" s="83" t="s">
        <v>479</v>
      </c>
      <c r="V158" s="84" t="s">
        <v>15</v>
      </c>
      <c r="W158" s="88"/>
      <c r="X158" s="83" t="s">
        <v>479</v>
      </c>
      <c r="Y158" s="84" t="s">
        <v>15</v>
      </c>
      <c r="Z158" s="88"/>
      <c r="AA158" s="83" t="s">
        <v>479</v>
      </c>
      <c r="AB158" s="84" t="s">
        <v>15</v>
      </c>
      <c r="AC158" s="88"/>
      <c r="AD158" s="83" t="s">
        <v>479</v>
      </c>
      <c r="AE158" s="84" t="s">
        <v>15</v>
      </c>
      <c r="AF158" s="88"/>
      <c r="AG158" s="83" t="s">
        <v>479</v>
      </c>
      <c r="AH158" s="84" t="s">
        <v>15</v>
      </c>
      <c r="AI158" s="88"/>
      <c r="AJ158" s="83" t="s">
        <v>479</v>
      </c>
      <c r="AK158" s="84" t="s">
        <v>15</v>
      </c>
      <c r="AL158" s="88"/>
      <c r="AM158" s="83" t="s">
        <v>479</v>
      </c>
      <c r="AN158" s="84" t="s">
        <v>15</v>
      </c>
      <c r="AO158" s="87"/>
      <c r="AP158" s="83" t="s">
        <v>479</v>
      </c>
      <c r="AQ158" s="84" t="s">
        <v>15</v>
      </c>
      <c r="AR158" s="88"/>
      <c r="AS158" s="83" t="s">
        <v>479</v>
      </c>
      <c r="AT158" s="84" t="s">
        <v>15</v>
      </c>
      <c r="AU158" s="88"/>
      <c r="AV158" s="83" t="s">
        <v>479</v>
      </c>
      <c r="AW158" s="84" t="s">
        <v>15</v>
      </c>
      <c r="AX158" s="88"/>
      <c r="AY158" s="83" t="s">
        <v>479</v>
      </c>
      <c r="AZ158" s="84" t="s">
        <v>15</v>
      </c>
      <c r="BA158" s="88"/>
      <c r="BB158" s="83" t="s">
        <v>479</v>
      </c>
      <c r="BC158" s="84" t="s">
        <v>15</v>
      </c>
      <c r="BD158" s="87"/>
      <c r="BE158" s="83" t="s">
        <v>479</v>
      </c>
      <c r="BF158" s="84" t="s">
        <v>15</v>
      </c>
      <c r="BG158" s="88"/>
      <c r="BH158" s="83" t="s">
        <v>479</v>
      </c>
      <c r="BI158" s="84" t="s">
        <v>15</v>
      </c>
      <c r="BJ158" s="88"/>
      <c r="BK158" s="83" t="s">
        <v>479</v>
      </c>
      <c r="BL158" s="84" t="s">
        <v>15</v>
      </c>
      <c r="BM158" s="88"/>
      <c r="BN158" s="83" t="s">
        <v>479</v>
      </c>
      <c r="BO158" s="84" t="s">
        <v>15</v>
      </c>
      <c r="BP158" s="88"/>
      <c r="BQ158" s="83" t="s">
        <v>479</v>
      </c>
      <c r="BR158" s="84" t="s">
        <v>15</v>
      </c>
      <c r="BS158" s="88"/>
      <c r="BT158" s="83" t="s">
        <v>479</v>
      </c>
      <c r="BU158" s="84" t="s">
        <v>15</v>
      </c>
      <c r="BV158" s="88"/>
      <c r="BW158" s="83" t="s">
        <v>479</v>
      </c>
      <c r="BX158" s="84" t="s">
        <v>15</v>
      </c>
      <c r="BY158" s="88"/>
      <c r="BZ158" s="83" t="s">
        <v>479</v>
      </c>
      <c r="CA158" s="84" t="s">
        <v>15</v>
      </c>
      <c r="CB158" s="88"/>
      <c r="CC158" s="83" t="s">
        <v>479</v>
      </c>
      <c r="CD158" s="84" t="s">
        <v>15</v>
      </c>
      <c r="CE158" s="172"/>
      <c r="CF158" s="83" t="s">
        <v>479</v>
      </c>
      <c r="CG158" s="84" t="s">
        <v>15</v>
      </c>
      <c r="CH158" s="172"/>
      <c r="CI158" s="83" t="s">
        <v>479</v>
      </c>
      <c r="CJ158" s="84" t="s">
        <v>15</v>
      </c>
      <c r="CK158" s="172"/>
      <c r="CL158" s="83" t="s">
        <v>479</v>
      </c>
      <c r="CM158" s="84" t="s">
        <v>15</v>
      </c>
      <c r="CN158" s="172"/>
      <c r="CO158" s="83" t="s">
        <v>479</v>
      </c>
      <c r="CP158" s="84" t="s">
        <v>15</v>
      </c>
      <c r="CQ158" s="88"/>
      <c r="CR158" s="83" t="s">
        <v>479</v>
      </c>
      <c r="CS158" s="84" t="s">
        <v>15</v>
      </c>
    </row>
    <row r="159" spans="1:97" ht="12" customHeight="1" x14ac:dyDescent="0.2">
      <c r="A159" s="81" t="s">
        <v>478</v>
      </c>
      <c r="B159" s="87"/>
      <c r="C159" s="83" t="s">
        <v>479</v>
      </c>
      <c r="D159" s="84" t="s">
        <v>15</v>
      </c>
      <c r="E159" s="87"/>
      <c r="F159" s="83" t="s">
        <v>479</v>
      </c>
      <c r="G159" s="84" t="s">
        <v>15</v>
      </c>
      <c r="H159" s="88"/>
      <c r="I159" s="83" t="s">
        <v>479</v>
      </c>
      <c r="J159" s="84" t="s">
        <v>15</v>
      </c>
      <c r="K159" s="88"/>
      <c r="L159" s="83" t="s">
        <v>479</v>
      </c>
      <c r="M159" s="84" t="s">
        <v>15</v>
      </c>
      <c r="N159" s="88"/>
      <c r="O159" s="83" t="s">
        <v>479</v>
      </c>
      <c r="P159" s="84" t="s">
        <v>15</v>
      </c>
      <c r="Q159" s="88"/>
      <c r="R159" s="83" t="s">
        <v>479</v>
      </c>
      <c r="S159" s="84" t="s">
        <v>15</v>
      </c>
      <c r="T159" s="88"/>
      <c r="U159" s="83" t="s">
        <v>479</v>
      </c>
      <c r="V159" s="84" t="s">
        <v>15</v>
      </c>
      <c r="W159" s="88"/>
      <c r="X159" s="83" t="s">
        <v>479</v>
      </c>
      <c r="Y159" s="84" t="s">
        <v>15</v>
      </c>
      <c r="Z159" s="88"/>
      <c r="AA159" s="83" t="s">
        <v>479</v>
      </c>
      <c r="AB159" s="84" t="s">
        <v>15</v>
      </c>
      <c r="AC159" s="88"/>
      <c r="AD159" s="83" t="s">
        <v>479</v>
      </c>
      <c r="AE159" s="84" t="s">
        <v>15</v>
      </c>
      <c r="AF159" s="88"/>
      <c r="AG159" s="83" t="s">
        <v>479</v>
      </c>
      <c r="AH159" s="84" t="s">
        <v>15</v>
      </c>
      <c r="AI159" s="88"/>
      <c r="AJ159" s="83" t="s">
        <v>479</v>
      </c>
      <c r="AK159" s="84" t="s">
        <v>15</v>
      </c>
      <c r="AL159" s="88"/>
      <c r="AM159" s="83" t="s">
        <v>479</v>
      </c>
      <c r="AN159" s="84" t="s">
        <v>15</v>
      </c>
      <c r="AO159" s="87"/>
      <c r="AP159" s="83" t="s">
        <v>479</v>
      </c>
      <c r="AQ159" s="84" t="s">
        <v>15</v>
      </c>
      <c r="AR159" s="88"/>
      <c r="AS159" s="83" t="s">
        <v>479</v>
      </c>
      <c r="AT159" s="84" t="s">
        <v>15</v>
      </c>
      <c r="AU159" s="88"/>
      <c r="AV159" s="83" t="s">
        <v>479</v>
      </c>
      <c r="AW159" s="84" t="s">
        <v>15</v>
      </c>
      <c r="AX159" s="88"/>
      <c r="AY159" s="83" t="s">
        <v>479</v>
      </c>
      <c r="AZ159" s="84" t="s">
        <v>15</v>
      </c>
      <c r="BA159" s="88"/>
      <c r="BB159" s="83" t="s">
        <v>479</v>
      </c>
      <c r="BC159" s="84" t="s">
        <v>15</v>
      </c>
      <c r="BD159" s="87"/>
      <c r="BE159" s="83" t="s">
        <v>479</v>
      </c>
      <c r="BF159" s="84" t="s">
        <v>15</v>
      </c>
      <c r="BG159" s="88"/>
      <c r="BH159" s="83" t="s">
        <v>479</v>
      </c>
      <c r="BI159" s="84" t="s">
        <v>15</v>
      </c>
      <c r="BJ159" s="88"/>
      <c r="BK159" s="83" t="s">
        <v>479</v>
      </c>
      <c r="BL159" s="84" t="s">
        <v>15</v>
      </c>
      <c r="BM159" s="88"/>
      <c r="BN159" s="83" t="s">
        <v>479</v>
      </c>
      <c r="BO159" s="84" t="s">
        <v>15</v>
      </c>
      <c r="BP159" s="88"/>
      <c r="BQ159" s="83" t="s">
        <v>479</v>
      </c>
      <c r="BR159" s="84" t="s">
        <v>15</v>
      </c>
      <c r="BS159" s="88"/>
      <c r="BT159" s="83" t="s">
        <v>479</v>
      </c>
      <c r="BU159" s="84" t="s">
        <v>15</v>
      </c>
      <c r="BV159" s="88"/>
      <c r="BW159" s="83" t="s">
        <v>479</v>
      </c>
      <c r="BX159" s="84" t="s">
        <v>15</v>
      </c>
      <c r="BY159" s="88"/>
      <c r="BZ159" s="83" t="s">
        <v>479</v>
      </c>
      <c r="CA159" s="84" t="s">
        <v>15</v>
      </c>
      <c r="CB159" s="88"/>
      <c r="CC159" s="83" t="s">
        <v>479</v>
      </c>
      <c r="CD159" s="84" t="s">
        <v>15</v>
      </c>
      <c r="CE159" s="172"/>
      <c r="CF159" s="83" t="s">
        <v>479</v>
      </c>
      <c r="CG159" s="84" t="s">
        <v>15</v>
      </c>
      <c r="CH159" s="172"/>
      <c r="CI159" s="83" t="s">
        <v>479</v>
      </c>
      <c r="CJ159" s="84" t="s">
        <v>15</v>
      </c>
      <c r="CK159" s="172"/>
      <c r="CL159" s="83" t="s">
        <v>479</v>
      </c>
      <c r="CM159" s="84" t="s">
        <v>15</v>
      </c>
      <c r="CN159" s="172"/>
      <c r="CO159" s="83" t="s">
        <v>479</v>
      </c>
      <c r="CP159" s="84" t="s">
        <v>15</v>
      </c>
      <c r="CQ159" s="88"/>
      <c r="CR159" s="83" t="s">
        <v>479</v>
      </c>
      <c r="CS159" s="84" t="s">
        <v>15</v>
      </c>
    </row>
    <row r="160" spans="1:97" ht="12" customHeight="1" x14ac:dyDescent="0.2">
      <c r="A160" s="3"/>
      <c r="B160" s="87"/>
      <c r="C160" s="89"/>
      <c r="D160" s="84"/>
      <c r="E160" s="87"/>
      <c r="F160" s="89"/>
      <c r="G160" s="84"/>
      <c r="H160" s="88"/>
      <c r="I160" s="89"/>
      <c r="J160" s="84"/>
      <c r="K160" s="88"/>
      <c r="L160" s="89"/>
      <c r="M160" s="84"/>
      <c r="N160" s="88"/>
      <c r="O160" s="89"/>
      <c r="P160" s="84"/>
      <c r="Q160" s="88"/>
      <c r="R160" s="89"/>
      <c r="S160" s="84"/>
      <c r="T160" s="88"/>
      <c r="U160" s="89"/>
      <c r="V160" s="84"/>
      <c r="W160" s="88"/>
      <c r="X160" s="89"/>
      <c r="Y160" s="84"/>
      <c r="Z160" s="88"/>
      <c r="AA160" s="89"/>
      <c r="AB160" s="84"/>
      <c r="AC160" s="88"/>
      <c r="AD160" s="89"/>
      <c r="AE160" s="84"/>
      <c r="AF160" s="88"/>
      <c r="AG160" s="89"/>
      <c r="AH160" s="84"/>
      <c r="AI160" s="88"/>
      <c r="AJ160" s="89"/>
      <c r="AK160" s="84"/>
      <c r="AL160" s="88"/>
      <c r="AM160" s="89"/>
      <c r="AN160" s="84"/>
      <c r="AO160" s="87"/>
      <c r="AP160" s="89"/>
      <c r="AQ160" s="84"/>
      <c r="AR160" s="88"/>
      <c r="AS160" s="89"/>
      <c r="AT160" s="84"/>
      <c r="AU160" s="88"/>
      <c r="AV160" s="89"/>
      <c r="AW160" s="84"/>
      <c r="AX160" s="88"/>
      <c r="AY160" s="89"/>
      <c r="AZ160" s="84"/>
      <c r="BA160" s="88"/>
      <c r="BB160" s="89"/>
      <c r="BC160" s="84"/>
      <c r="BD160" s="87"/>
      <c r="BE160" s="89"/>
      <c r="BF160" s="84"/>
      <c r="BG160" s="88"/>
      <c r="BH160" s="89"/>
      <c r="BI160" s="84"/>
      <c r="BJ160" s="88"/>
      <c r="BK160" s="89"/>
      <c r="BL160" s="84"/>
      <c r="BM160" s="88"/>
      <c r="BN160" s="89"/>
      <c r="BO160" s="84"/>
      <c r="BP160" s="88"/>
      <c r="BQ160" s="89"/>
      <c r="BR160" s="84"/>
      <c r="BS160" s="88"/>
      <c r="BT160" s="89"/>
      <c r="BU160" s="84"/>
      <c r="BV160" s="88"/>
      <c r="BW160" s="89"/>
      <c r="BX160" s="84"/>
      <c r="BY160" s="88"/>
      <c r="BZ160" s="89"/>
      <c r="CA160" s="84"/>
      <c r="CB160" s="88"/>
      <c r="CC160" s="89"/>
      <c r="CD160" s="84"/>
      <c r="CE160" s="88"/>
      <c r="CF160" s="89"/>
      <c r="CG160" s="84"/>
      <c r="CH160" s="88"/>
      <c r="CI160" s="89"/>
      <c r="CJ160" s="84"/>
      <c r="CK160" s="88"/>
      <c r="CL160" s="89"/>
      <c r="CM160" s="84"/>
      <c r="CN160" s="88"/>
      <c r="CO160" s="89"/>
      <c r="CP160" s="84"/>
      <c r="CQ160" s="88"/>
      <c r="CR160" s="89"/>
      <c r="CS160" s="84"/>
    </row>
    <row r="161" spans="1:97" ht="12" customHeight="1" x14ac:dyDescent="0.2">
      <c r="A161" s="3"/>
      <c r="B161" s="87"/>
      <c r="C161" s="89"/>
      <c r="D161" s="84"/>
      <c r="E161" s="87"/>
      <c r="F161" s="89"/>
      <c r="G161" s="84"/>
      <c r="H161" s="88"/>
      <c r="I161" s="89"/>
      <c r="J161" s="84"/>
      <c r="K161" s="88"/>
      <c r="L161" s="89"/>
      <c r="M161" s="84"/>
      <c r="N161" s="88"/>
      <c r="O161" s="89"/>
      <c r="P161" s="84"/>
      <c r="Q161" s="88"/>
      <c r="R161" s="89"/>
      <c r="S161" s="84"/>
      <c r="T161" s="88"/>
      <c r="U161" s="89"/>
      <c r="V161" s="84"/>
      <c r="W161" s="88"/>
      <c r="X161" s="89"/>
      <c r="Y161" s="84"/>
      <c r="Z161" s="88"/>
      <c r="AA161" s="89"/>
      <c r="AB161" s="84"/>
      <c r="AC161" s="88"/>
      <c r="AD161" s="89"/>
      <c r="AE161" s="84"/>
      <c r="AF161" s="88"/>
      <c r="AG161" s="89"/>
      <c r="AH161" s="84"/>
      <c r="AI161" s="88"/>
      <c r="AJ161" s="89"/>
      <c r="AK161" s="84"/>
      <c r="AL161" s="88"/>
      <c r="AM161" s="89"/>
      <c r="AN161" s="84"/>
      <c r="AO161" s="87"/>
      <c r="AP161" s="89"/>
      <c r="AQ161" s="84"/>
      <c r="AR161" s="88"/>
      <c r="AS161" s="89"/>
      <c r="AT161" s="84"/>
      <c r="AU161" s="88"/>
      <c r="AV161" s="89"/>
      <c r="AW161" s="84"/>
      <c r="AX161" s="88"/>
      <c r="AY161" s="89"/>
      <c r="AZ161" s="84"/>
      <c r="BA161" s="88"/>
      <c r="BB161" s="89"/>
      <c r="BC161" s="84"/>
      <c r="BD161" s="87"/>
      <c r="BE161" s="89"/>
      <c r="BF161" s="84"/>
      <c r="BG161" s="88"/>
      <c r="BH161" s="89"/>
      <c r="BI161" s="84"/>
      <c r="BJ161" s="88"/>
      <c r="BK161" s="89"/>
      <c r="BL161" s="84"/>
      <c r="BM161" s="88"/>
      <c r="BN161" s="89"/>
      <c r="BO161" s="84"/>
      <c r="BP161" s="88"/>
      <c r="BQ161" s="89"/>
      <c r="BR161" s="84"/>
      <c r="BS161" s="88"/>
      <c r="BT161" s="89"/>
      <c r="BU161" s="84"/>
      <c r="BV161" s="88"/>
      <c r="BW161" s="89"/>
      <c r="BX161" s="84"/>
      <c r="BY161" s="88"/>
      <c r="BZ161" s="89"/>
      <c r="CA161" s="84"/>
      <c r="CB161" s="88"/>
      <c r="CC161" s="89"/>
      <c r="CD161" s="84"/>
      <c r="CE161" s="88"/>
      <c r="CF161" s="89"/>
      <c r="CG161" s="84"/>
      <c r="CH161" s="88"/>
      <c r="CI161" s="89"/>
      <c r="CJ161" s="84"/>
      <c r="CK161" s="88"/>
      <c r="CL161" s="89"/>
      <c r="CM161" s="84"/>
      <c r="CN161" s="88"/>
      <c r="CO161" s="89"/>
      <c r="CP161" s="84"/>
      <c r="CQ161" s="88"/>
      <c r="CR161" s="89"/>
      <c r="CS161" s="84"/>
    </row>
    <row r="162" spans="1:97" ht="12" customHeight="1" x14ac:dyDescent="0.2">
      <c r="A162" s="3"/>
      <c r="B162" s="87"/>
      <c r="C162" s="89"/>
      <c r="D162" s="84"/>
      <c r="E162" s="87"/>
      <c r="F162" s="89"/>
      <c r="G162" s="84"/>
      <c r="H162" s="88"/>
      <c r="I162" s="89"/>
      <c r="J162" s="84"/>
      <c r="K162" s="88"/>
      <c r="L162" s="89"/>
      <c r="M162" s="84"/>
      <c r="N162" s="88"/>
      <c r="O162" s="89"/>
      <c r="P162" s="84"/>
      <c r="Q162" s="88"/>
      <c r="R162" s="89"/>
      <c r="S162" s="84"/>
      <c r="T162" s="88"/>
      <c r="U162" s="89"/>
      <c r="V162" s="84"/>
      <c r="W162" s="88"/>
      <c r="X162" s="89"/>
      <c r="Y162" s="84"/>
      <c r="Z162" s="88"/>
      <c r="AA162" s="89"/>
      <c r="AB162" s="84"/>
      <c r="AC162" s="88"/>
      <c r="AD162" s="89"/>
      <c r="AE162" s="84"/>
      <c r="AF162" s="88"/>
      <c r="AG162" s="89"/>
      <c r="AH162" s="84"/>
      <c r="AI162" s="88"/>
      <c r="AJ162" s="89"/>
      <c r="AK162" s="84"/>
      <c r="AL162" s="88"/>
      <c r="AM162" s="89"/>
      <c r="AN162" s="84"/>
      <c r="AO162" s="87"/>
      <c r="AP162" s="89"/>
      <c r="AQ162" s="84"/>
      <c r="AR162" s="88"/>
      <c r="AS162" s="89"/>
      <c r="AT162" s="84"/>
      <c r="AU162" s="88"/>
      <c r="AV162" s="89"/>
      <c r="AW162" s="84"/>
      <c r="AX162" s="88"/>
      <c r="AY162" s="89"/>
      <c r="AZ162" s="84"/>
      <c r="BA162" s="88"/>
      <c r="BB162" s="89"/>
      <c r="BC162" s="84"/>
      <c r="BD162" s="87"/>
      <c r="BE162" s="89"/>
      <c r="BF162" s="84"/>
      <c r="BG162" s="88"/>
      <c r="BH162" s="89"/>
      <c r="BI162" s="84"/>
      <c r="BJ162" s="88"/>
      <c r="BK162" s="89"/>
      <c r="BL162" s="84"/>
      <c r="BM162" s="88"/>
      <c r="BN162" s="89"/>
      <c r="BO162" s="84"/>
      <c r="BP162" s="88"/>
      <c r="BQ162" s="89"/>
      <c r="BR162" s="84"/>
      <c r="BS162" s="88"/>
      <c r="BT162" s="89"/>
      <c r="BU162" s="84"/>
      <c r="BV162" s="88"/>
      <c r="BW162" s="89"/>
      <c r="BX162" s="84"/>
      <c r="BY162" s="88"/>
      <c r="BZ162" s="89"/>
      <c r="CA162" s="84"/>
      <c r="CB162" s="88"/>
      <c r="CC162" s="89"/>
      <c r="CD162" s="84"/>
      <c r="CE162" s="88"/>
      <c r="CF162" s="89"/>
      <c r="CG162" s="84"/>
      <c r="CH162" s="88"/>
      <c r="CI162" s="89"/>
      <c r="CJ162" s="84"/>
      <c r="CK162" s="88"/>
      <c r="CL162" s="89"/>
      <c r="CM162" s="84"/>
      <c r="CN162" s="88"/>
      <c r="CO162" s="89"/>
      <c r="CP162" s="84"/>
      <c r="CQ162" s="88"/>
      <c r="CR162" s="89"/>
      <c r="CS162" s="84"/>
    </row>
    <row r="163" spans="1:97" ht="12" customHeight="1" x14ac:dyDescent="0.2">
      <c r="A163" s="3"/>
      <c r="B163" s="87"/>
      <c r="C163" s="89"/>
      <c r="D163" s="84"/>
      <c r="E163" s="87"/>
      <c r="F163" s="89"/>
      <c r="G163" s="84"/>
      <c r="H163" s="88"/>
      <c r="I163" s="89"/>
      <c r="J163" s="84"/>
      <c r="K163" s="88"/>
      <c r="L163" s="89"/>
      <c r="M163" s="84"/>
      <c r="N163" s="88"/>
      <c r="O163" s="89"/>
      <c r="P163" s="84"/>
      <c r="Q163" s="88"/>
      <c r="R163" s="89"/>
      <c r="S163" s="84"/>
      <c r="T163" s="88"/>
      <c r="U163" s="89"/>
      <c r="V163" s="84"/>
      <c r="W163" s="88"/>
      <c r="X163" s="89"/>
      <c r="Y163" s="84"/>
      <c r="Z163" s="88"/>
      <c r="AA163" s="89"/>
      <c r="AB163" s="84"/>
      <c r="AC163" s="88"/>
      <c r="AD163" s="89"/>
      <c r="AE163" s="84"/>
      <c r="AF163" s="88"/>
      <c r="AG163" s="89"/>
      <c r="AH163" s="84"/>
      <c r="AI163" s="88"/>
      <c r="AJ163" s="89"/>
      <c r="AK163" s="84"/>
      <c r="AL163" s="88"/>
      <c r="AM163" s="89"/>
      <c r="AN163" s="84"/>
      <c r="AO163" s="87"/>
      <c r="AP163" s="89"/>
      <c r="AQ163" s="84"/>
      <c r="AR163" s="88"/>
      <c r="AS163" s="89"/>
      <c r="AT163" s="84"/>
      <c r="AU163" s="88"/>
      <c r="AV163" s="89"/>
      <c r="AW163" s="84"/>
      <c r="AX163" s="88"/>
      <c r="AY163" s="89"/>
      <c r="AZ163" s="84"/>
      <c r="BA163" s="88"/>
      <c r="BB163" s="89"/>
      <c r="BC163" s="84"/>
      <c r="BD163" s="87"/>
      <c r="BE163" s="89"/>
      <c r="BF163" s="84"/>
      <c r="BG163" s="88"/>
      <c r="BH163" s="89"/>
      <c r="BI163" s="84"/>
      <c r="BJ163" s="88"/>
      <c r="BK163" s="89"/>
      <c r="BL163" s="84"/>
      <c r="BM163" s="88"/>
      <c r="BN163" s="89"/>
      <c r="BO163" s="84"/>
      <c r="BP163" s="88"/>
      <c r="BQ163" s="89"/>
      <c r="BR163" s="84"/>
      <c r="BS163" s="88"/>
      <c r="BT163" s="89"/>
      <c r="BU163" s="84"/>
      <c r="BV163" s="88"/>
      <c r="BW163" s="89"/>
      <c r="BX163" s="84"/>
      <c r="BY163" s="88"/>
      <c r="BZ163" s="89"/>
      <c r="CA163" s="84"/>
      <c r="CB163" s="88"/>
      <c r="CC163" s="89"/>
      <c r="CD163" s="84"/>
      <c r="CE163" s="88"/>
      <c r="CF163" s="89"/>
      <c r="CG163" s="84"/>
      <c r="CH163" s="88"/>
      <c r="CI163" s="89"/>
      <c r="CJ163" s="84"/>
      <c r="CK163" s="88"/>
      <c r="CL163" s="89"/>
      <c r="CM163" s="84"/>
      <c r="CN163" s="88"/>
      <c r="CO163" s="89"/>
      <c r="CP163" s="84"/>
      <c r="CQ163" s="88"/>
      <c r="CR163" s="89"/>
      <c r="CS163" s="84"/>
    </row>
    <row r="164" spans="1:97" ht="12" customHeight="1" x14ac:dyDescent="0.2">
      <c r="A164" s="3"/>
      <c r="B164" s="87"/>
      <c r="C164" s="89"/>
      <c r="D164" s="84"/>
      <c r="E164" s="87"/>
      <c r="F164" s="89"/>
      <c r="G164" s="84"/>
      <c r="H164" s="88"/>
      <c r="I164" s="89"/>
      <c r="J164" s="84"/>
      <c r="K164" s="88"/>
      <c r="L164" s="89"/>
      <c r="M164" s="84"/>
      <c r="N164" s="88"/>
      <c r="O164" s="89"/>
      <c r="P164" s="84"/>
      <c r="Q164" s="88"/>
      <c r="R164" s="89"/>
      <c r="S164" s="84"/>
      <c r="T164" s="88"/>
      <c r="U164" s="89"/>
      <c r="V164" s="84"/>
      <c r="W164" s="88"/>
      <c r="X164" s="89"/>
      <c r="Y164" s="84"/>
      <c r="Z164" s="88"/>
      <c r="AA164" s="89"/>
      <c r="AB164" s="84"/>
      <c r="AC164" s="88"/>
      <c r="AD164" s="89"/>
      <c r="AE164" s="84"/>
      <c r="AF164" s="88"/>
      <c r="AG164" s="89"/>
      <c r="AH164" s="84"/>
      <c r="AI164" s="88"/>
      <c r="AJ164" s="89"/>
      <c r="AK164" s="84"/>
      <c r="AL164" s="88"/>
      <c r="AM164" s="89"/>
      <c r="AN164" s="84"/>
      <c r="AO164" s="87"/>
      <c r="AP164" s="89"/>
      <c r="AQ164" s="84"/>
      <c r="AR164" s="88"/>
      <c r="AS164" s="89"/>
      <c r="AT164" s="84"/>
      <c r="AU164" s="88"/>
      <c r="AV164" s="89"/>
      <c r="AW164" s="84"/>
      <c r="AX164" s="88"/>
      <c r="AY164" s="89"/>
      <c r="AZ164" s="84"/>
      <c r="BA164" s="88"/>
      <c r="BB164" s="89"/>
      <c r="BC164" s="84"/>
      <c r="BD164" s="87"/>
      <c r="BE164" s="89"/>
      <c r="BF164" s="84"/>
      <c r="BG164" s="88"/>
      <c r="BH164" s="89"/>
      <c r="BI164" s="84"/>
      <c r="BJ164" s="88"/>
      <c r="BK164" s="89"/>
      <c r="BL164" s="84"/>
      <c r="BM164" s="88"/>
      <c r="BN164" s="89"/>
      <c r="BO164" s="84"/>
      <c r="BP164" s="88"/>
      <c r="BQ164" s="89"/>
      <c r="BR164" s="84"/>
      <c r="BS164" s="88"/>
      <c r="BT164" s="89"/>
      <c r="BU164" s="84"/>
      <c r="BV164" s="88"/>
      <c r="BW164" s="89"/>
      <c r="BX164" s="84"/>
      <c r="BY164" s="88"/>
      <c r="BZ164" s="89"/>
      <c r="CA164" s="84"/>
      <c r="CB164" s="88"/>
      <c r="CC164" s="89"/>
      <c r="CD164" s="84"/>
      <c r="CE164" s="88"/>
      <c r="CF164" s="89"/>
      <c r="CG164" s="84"/>
      <c r="CH164" s="88"/>
      <c r="CI164" s="89"/>
      <c r="CJ164" s="84"/>
      <c r="CK164" s="88"/>
      <c r="CL164" s="89"/>
      <c r="CM164" s="84"/>
      <c r="CN164" s="88"/>
      <c r="CO164" s="89"/>
      <c r="CP164" s="84"/>
      <c r="CQ164" s="88"/>
      <c r="CR164" s="89"/>
      <c r="CS164" s="84"/>
    </row>
    <row r="165" spans="1:97" ht="12" customHeight="1" x14ac:dyDescent="0.2">
      <c r="A165" s="3"/>
      <c r="B165" s="87"/>
      <c r="C165" s="89"/>
      <c r="D165" s="84"/>
      <c r="E165" s="87"/>
      <c r="F165" s="89"/>
      <c r="G165" s="84"/>
      <c r="H165" s="88"/>
      <c r="I165" s="89"/>
      <c r="J165" s="84"/>
      <c r="K165" s="88"/>
      <c r="L165" s="89"/>
      <c r="M165" s="84"/>
      <c r="N165" s="88"/>
      <c r="O165" s="89"/>
      <c r="P165" s="84"/>
      <c r="Q165" s="88"/>
      <c r="R165" s="89"/>
      <c r="S165" s="84"/>
      <c r="T165" s="88"/>
      <c r="U165" s="89"/>
      <c r="V165" s="84"/>
      <c r="W165" s="88"/>
      <c r="X165" s="89"/>
      <c r="Y165" s="84"/>
      <c r="Z165" s="88"/>
      <c r="AA165" s="89"/>
      <c r="AB165" s="84"/>
      <c r="AC165" s="88"/>
      <c r="AD165" s="89"/>
      <c r="AE165" s="84"/>
      <c r="AF165" s="88"/>
      <c r="AG165" s="89"/>
      <c r="AH165" s="84"/>
      <c r="AI165" s="88"/>
      <c r="AJ165" s="89"/>
      <c r="AK165" s="84"/>
      <c r="AL165" s="88"/>
      <c r="AM165" s="89"/>
      <c r="AN165" s="84"/>
      <c r="AO165" s="87"/>
      <c r="AP165" s="89"/>
      <c r="AQ165" s="84"/>
      <c r="AR165" s="88"/>
      <c r="AS165" s="89"/>
      <c r="AT165" s="84"/>
      <c r="AU165" s="88"/>
      <c r="AV165" s="89"/>
      <c r="AW165" s="84"/>
      <c r="AX165" s="88"/>
      <c r="AY165" s="89"/>
      <c r="AZ165" s="84"/>
      <c r="BA165" s="88"/>
      <c r="BB165" s="89"/>
      <c r="BC165" s="84"/>
      <c r="BD165" s="87"/>
      <c r="BE165" s="89"/>
      <c r="BF165" s="84"/>
      <c r="BG165" s="88"/>
      <c r="BH165" s="89"/>
      <c r="BI165" s="84"/>
      <c r="BJ165" s="88"/>
      <c r="BK165" s="89"/>
      <c r="BL165" s="84"/>
      <c r="BM165" s="88"/>
      <c r="BN165" s="89"/>
      <c r="BO165" s="84"/>
      <c r="BP165" s="88"/>
      <c r="BQ165" s="89"/>
      <c r="BR165" s="84"/>
      <c r="BS165" s="88"/>
      <c r="BT165" s="89"/>
      <c r="BU165" s="84"/>
      <c r="BV165" s="88"/>
      <c r="BW165" s="89"/>
      <c r="BX165" s="84"/>
      <c r="BY165" s="88"/>
      <c r="BZ165" s="89"/>
      <c r="CA165" s="84"/>
      <c r="CB165" s="88"/>
      <c r="CC165" s="89"/>
      <c r="CD165" s="84"/>
      <c r="CE165" s="88"/>
      <c r="CF165" s="89"/>
      <c r="CG165" s="84"/>
      <c r="CH165" s="88"/>
      <c r="CI165" s="89"/>
      <c r="CJ165" s="84"/>
      <c r="CK165" s="88"/>
      <c r="CL165" s="89"/>
      <c r="CM165" s="84"/>
      <c r="CN165" s="88"/>
      <c r="CO165" s="89"/>
      <c r="CP165" s="84"/>
      <c r="CQ165" s="88"/>
      <c r="CR165" s="89"/>
      <c r="CS165" s="84"/>
    </row>
    <row r="166" spans="1:97" ht="12" customHeight="1" x14ac:dyDescent="0.2">
      <c r="A166" s="3"/>
      <c r="B166" s="87"/>
      <c r="C166" s="89"/>
      <c r="D166" s="84"/>
      <c r="E166" s="87"/>
      <c r="F166" s="89"/>
      <c r="G166" s="84"/>
      <c r="H166" s="88"/>
      <c r="I166" s="89"/>
      <c r="J166" s="84"/>
      <c r="K166" s="88"/>
      <c r="L166" s="89"/>
      <c r="M166" s="84"/>
      <c r="N166" s="88"/>
      <c r="O166" s="89"/>
      <c r="P166" s="84"/>
      <c r="Q166" s="88"/>
      <c r="R166" s="89"/>
      <c r="S166" s="84"/>
      <c r="T166" s="88"/>
      <c r="U166" s="89"/>
      <c r="V166" s="84"/>
      <c r="W166" s="88"/>
      <c r="X166" s="89"/>
      <c r="Y166" s="84"/>
      <c r="Z166" s="88"/>
      <c r="AA166" s="89"/>
      <c r="AB166" s="84"/>
      <c r="AC166" s="88"/>
      <c r="AD166" s="89"/>
      <c r="AE166" s="84"/>
      <c r="AF166" s="88"/>
      <c r="AG166" s="89"/>
      <c r="AH166" s="84"/>
      <c r="AI166" s="88"/>
      <c r="AJ166" s="89"/>
      <c r="AK166" s="84"/>
      <c r="AL166" s="88"/>
      <c r="AM166" s="89"/>
      <c r="AN166" s="84"/>
      <c r="AO166" s="87"/>
      <c r="AP166" s="89"/>
      <c r="AQ166" s="84"/>
      <c r="AR166" s="88"/>
      <c r="AS166" s="89"/>
      <c r="AT166" s="84"/>
      <c r="AU166" s="88"/>
      <c r="AV166" s="89"/>
      <c r="AW166" s="84"/>
      <c r="AX166" s="88"/>
      <c r="AY166" s="89"/>
      <c r="AZ166" s="84"/>
      <c r="BA166" s="88"/>
      <c r="BB166" s="89"/>
      <c r="BC166" s="84"/>
      <c r="BD166" s="87"/>
      <c r="BE166" s="89"/>
      <c r="BF166" s="84"/>
      <c r="BG166" s="88"/>
      <c r="BH166" s="89"/>
      <c r="BI166" s="84"/>
      <c r="BJ166" s="88"/>
      <c r="BK166" s="89"/>
      <c r="BL166" s="84"/>
      <c r="BM166" s="88"/>
      <c r="BN166" s="89"/>
      <c r="BO166" s="84"/>
      <c r="BP166" s="88"/>
      <c r="BQ166" s="89"/>
      <c r="BR166" s="84"/>
      <c r="BS166" s="88"/>
      <c r="BT166" s="89"/>
      <c r="BU166" s="84"/>
      <c r="BV166" s="88"/>
      <c r="BW166" s="89"/>
      <c r="BX166" s="84"/>
      <c r="BY166" s="88"/>
      <c r="BZ166" s="89"/>
      <c r="CA166" s="84"/>
      <c r="CB166" s="88"/>
      <c r="CC166" s="89"/>
      <c r="CD166" s="84"/>
      <c r="CE166" s="88"/>
      <c r="CF166" s="89"/>
      <c r="CG166" s="84"/>
      <c r="CH166" s="88"/>
      <c r="CI166" s="89"/>
      <c r="CJ166" s="84"/>
      <c r="CK166" s="88"/>
      <c r="CL166" s="89"/>
      <c r="CM166" s="84"/>
      <c r="CN166" s="88"/>
      <c r="CO166" s="89"/>
      <c r="CP166" s="84"/>
      <c r="CQ166" s="88"/>
      <c r="CR166" s="89"/>
      <c r="CS166" s="84"/>
    </row>
    <row r="167" spans="1:97" ht="12" customHeight="1" x14ac:dyDescent="0.2">
      <c r="A167" s="3"/>
      <c r="B167" s="87"/>
      <c r="C167" s="89"/>
      <c r="D167" s="84"/>
      <c r="E167" s="87"/>
      <c r="F167" s="89"/>
      <c r="G167" s="84"/>
      <c r="H167" s="88"/>
      <c r="I167" s="89"/>
      <c r="J167" s="84"/>
      <c r="K167" s="88"/>
      <c r="L167" s="89"/>
      <c r="M167" s="84"/>
      <c r="N167" s="88"/>
      <c r="O167" s="89"/>
      <c r="P167" s="84"/>
      <c r="Q167" s="88"/>
      <c r="R167" s="89"/>
      <c r="S167" s="84"/>
      <c r="T167" s="88"/>
      <c r="U167" s="89"/>
      <c r="V167" s="84"/>
      <c r="W167" s="88"/>
      <c r="X167" s="89"/>
      <c r="Y167" s="84"/>
      <c r="Z167" s="88"/>
      <c r="AA167" s="89"/>
      <c r="AB167" s="84"/>
      <c r="AC167" s="88"/>
      <c r="AD167" s="89"/>
      <c r="AE167" s="84"/>
      <c r="AF167" s="88"/>
      <c r="AG167" s="89"/>
      <c r="AH167" s="84"/>
      <c r="AI167" s="88"/>
      <c r="AJ167" s="89"/>
      <c r="AK167" s="84"/>
      <c r="AL167" s="88"/>
      <c r="AM167" s="89"/>
      <c r="AN167" s="84"/>
      <c r="AO167" s="87"/>
      <c r="AP167" s="89"/>
      <c r="AQ167" s="84"/>
      <c r="AR167" s="88"/>
      <c r="AS167" s="89"/>
      <c r="AT167" s="84"/>
      <c r="AU167" s="88"/>
      <c r="AV167" s="89"/>
      <c r="AW167" s="84"/>
      <c r="AX167" s="88"/>
      <c r="AY167" s="89"/>
      <c r="AZ167" s="84"/>
      <c r="BA167" s="88"/>
      <c r="BB167" s="89"/>
      <c r="BC167" s="84"/>
      <c r="BD167" s="87"/>
      <c r="BE167" s="89"/>
      <c r="BF167" s="84"/>
      <c r="BG167" s="88"/>
      <c r="BH167" s="89"/>
      <c r="BI167" s="84"/>
      <c r="BJ167" s="88"/>
      <c r="BK167" s="89"/>
      <c r="BL167" s="84"/>
      <c r="BM167" s="88"/>
      <c r="BN167" s="89"/>
      <c r="BO167" s="84"/>
      <c r="BP167" s="88"/>
      <c r="BQ167" s="89"/>
      <c r="BR167" s="84"/>
      <c r="BS167" s="88"/>
      <c r="BT167" s="89"/>
      <c r="BU167" s="84"/>
      <c r="BV167" s="88"/>
      <c r="BW167" s="89"/>
      <c r="BX167" s="84"/>
      <c r="BY167" s="88"/>
      <c r="BZ167" s="89"/>
      <c r="CA167" s="84"/>
      <c r="CB167" s="88"/>
      <c r="CC167" s="89"/>
      <c r="CD167" s="84"/>
      <c r="CE167" s="88"/>
      <c r="CF167" s="89"/>
      <c r="CG167" s="84"/>
      <c r="CH167" s="88"/>
      <c r="CI167" s="89"/>
      <c r="CJ167" s="84"/>
      <c r="CK167" s="88"/>
      <c r="CL167" s="89"/>
      <c r="CM167" s="84"/>
      <c r="CN167" s="88"/>
      <c r="CO167" s="89"/>
      <c r="CP167" s="84"/>
      <c r="CQ167" s="88"/>
      <c r="CR167" s="89"/>
      <c r="CS167" s="84"/>
    </row>
    <row r="168" spans="1:97" ht="12" customHeight="1" x14ac:dyDescent="0.2">
      <c r="A168" s="3"/>
      <c r="B168" s="87"/>
      <c r="C168" s="89"/>
      <c r="D168" s="84"/>
      <c r="E168" s="87"/>
      <c r="F168" s="89"/>
      <c r="G168" s="84"/>
      <c r="H168" s="88"/>
      <c r="I168" s="89"/>
      <c r="J168" s="84"/>
      <c r="K168" s="88"/>
      <c r="L168" s="89"/>
      <c r="M168" s="84"/>
      <c r="N168" s="88"/>
      <c r="O168" s="89"/>
      <c r="P168" s="84"/>
      <c r="Q168" s="88"/>
      <c r="R168" s="89"/>
      <c r="S168" s="84"/>
      <c r="T168" s="88"/>
      <c r="U168" s="89"/>
      <c r="V168" s="84"/>
      <c r="W168" s="88"/>
      <c r="X168" s="89"/>
      <c r="Y168" s="84"/>
      <c r="Z168" s="88"/>
      <c r="AA168" s="89"/>
      <c r="AB168" s="84"/>
      <c r="AC168" s="88"/>
      <c r="AD168" s="89"/>
      <c r="AE168" s="84"/>
      <c r="AF168" s="88"/>
      <c r="AG168" s="89"/>
      <c r="AH168" s="84"/>
      <c r="AI168" s="88"/>
      <c r="AJ168" s="89"/>
      <c r="AK168" s="84"/>
      <c r="AL168" s="88"/>
      <c r="AM168" s="89"/>
      <c r="AN168" s="84"/>
      <c r="AO168" s="87"/>
      <c r="AP168" s="89"/>
      <c r="AQ168" s="84"/>
      <c r="AR168" s="88"/>
      <c r="AS168" s="89"/>
      <c r="AT168" s="84"/>
      <c r="AU168" s="88"/>
      <c r="AV168" s="89"/>
      <c r="AW168" s="84"/>
      <c r="AX168" s="88"/>
      <c r="AY168" s="89"/>
      <c r="AZ168" s="84"/>
      <c r="BA168" s="88"/>
      <c r="BB168" s="89"/>
      <c r="BC168" s="84"/>
      <c r="BD168" s="87"/>
      <c r="BE168" s="89"/>
      <c r="BF168" s="84"/>
      <c r="BG168" s="88"/>
      <c r="BH168" s="89"/>
      <c r="BI168" s="84"/>
      <c r="BJ168" s="88"/>
      <c r="BK168" s="89"/>
      <c r="BL168" s="84"/>
      <c r="BM168" s="88"/>
      <c r="BN168" s="89"/>
      <c r="BO168" s="84"/>
      <c r="BP168" s="88"/>
      <c r="BQ168" s="89"/>
      <c r="BR168" s="84"/>
      <c r="BS168" s="88"/>
      <c r="BT168" s="89"/>
      <c r="BU168" s="84"/>
      <c r="BV168" s="88"/>
      <c r="BW168" s="89"/>
      <c r="BX168" s="84"/>
      <c r="BY168" s="88"/>
      <c r="BZ168" s="89"/>
      <c r="CA168" s="84"/>
      <c r="CB168" s="88"/>
      <c r="CC168" s="89"/>
      <c r="CD168" s="84"/>
      <c r="CE168" s="88"/>
      <c r="CF168" s="89"/>
      <c r="CG168" s="84"/>
      <c r="CH168" s="88"/>
      <c r="CI168" s="89"/>
      <c r="CJ168" s="84"/>
      <c r="CK168" s="88"/>
      <c r="CL168" s="89"/>
      <c r="CM168" s="84"/>
      <c r="CN168" s="88"/>
      <c r="CO168" s="89"/>
      <c r="CP168" s="84"/>
      <c r="CQ168" s="88"/>
      <c r="CR168" s="89"/>
      <c r="CS168" s="84"/>
    </row>
    <row r="169" spans="1:97" ht="12" customHeight="1" x14ac:dyDescent="0.2">
      <c r="A169" s="3"/>
      <c r="B169" s="87"/>
      <c r="C169" s="89"/>
      <c r="D169" s="84"/>
      <c r="E169" s="87"/>
      <c r="F169" s="89"/>
      <c r="G169" s="84"/>
      <c r="H169" s="88"/>
      <c r="I169" s="89"/>
      <c r="J169" s="84"/>
      <c r="K169" s="88"/>
      <c r="L169" s="89"/>
      <c r="M169" s="84"/>
      <c r="N169" s="88"/>
      <c r="O169" s="89"/>
      <c r="P169" s="84"/>
      <c r="Q169" s="88"/>
      <c r="R169" s="89"/>
      <c r="S169" s="84"/>
      <c r="T169" s="88"/>
      <c r="U169" s="89"/>
      <c r="V169" s="84"/>
      <c r="W169" s="88"/>
      <c r="X169" s="89"/>
      <c r="Y169" s="84"/>
      <c r="Z169" s="88"/>
      <c r="AA169" s="89"/>
      <c r="AB169" s="84"/>
      <c r="AC169" s="88"/>
      <c r="AD169" s="89"/>
      <c r="AE169" s="84"/>
      <c r="AF169" s="88"/>
      <c r="AG169" s="89"/>
      <c r="AH169" s="84"/>
      <c r="AI169" s="88"/>
      <c r="AJ169" s="89"/>
      <c r="AK169" s="84"/>
      <c r="AL169" s="88"/>
      <c r="AM169" s="89"/>
      <c r="AN169" s="84"/>
      <c r="AO169" s="87"/>
      <c r="AP169" s="89"/>
      <c r="AQ169" s="84"/>
      <c r="AR169" s="88"/>
      <c r="AS169" s="89"/>
      <c r="AT169" s="84"/>
      <c r="AU169" s="88"/>
      <c r="AV169" s="89"/>
      <c r="AW169" s="84"/>
      <c r="AX169" s="88"/>
      <c r="AY169" s="89"/>
      <c r="AZ169" s="84"/>
      <c r="BA169" s="88"/>
      <c r="BB169" s="89"/>
      <c r="BC169" s="84"/>
      <c r="BD169" s="87"/>
      <c r="BE169" s="89"/>
      <c r="BF169" s="84"/>
      <c r="BG169" s="88"/>
      <c r="BH169" s="89"/>
      <c r="BI169" s="84"/>
      <c r="BJ169" s="88"/>
      <c r="BK169" s="89"/>
      <c r="BL169" s="84"/>
      <c r="BM169" s="88"/>
      <c r="BN169" s="89"/>
      <c r="BO169" s="84"/>
      <c r="BP169" s="88"/>
      <c r="BQ169" s="89"/>
      <c r="BR169" s="84"/>
      <c r="BS169" s="88"/>
      <c r="BT169" s="89"/>
      <c r="BU169" s="84"/>
      <c r="BV169" s="88"/>
      <c r="BW169" s="89"/>
      <c r="BX169" s="84"/>
      <c r="BY169" s="88"/>
      <c r="BZ169" s="89"/>
      <c r="CA169" s="84"/>
      <c r="CB169" s="88"/>
      <c r="CC169" s="89"/>
      <c r="CD169" s="84"/>
      <c r="CE169" s="88"/>
      <c r="CF169" s="89"/>
      <c r="CG169" s="84"/>
      <c r="CH169" s="88"/>
      <c r="CI169" s="89"/>
      <c r="CJ169" s="84"/>
      <c r="CK169" s="88"/>
      <c r="CL169" s="89"/>
      <c r="CM169" s="84"/>
      <c r="CN169" s="88"/>
      <c r="CO169" s="89"/>
      <c r="CP169" s="84"/>
      <c r="CQ169" s="88"/>
      <c r="CR169" s="89"/>
      <c r="CS169" s="84"/>
    </row>
    <row r="170" spans="1:97" ht="12" customHeight="1" x14ac:dyDescent="0.2">
      <c r="A170" s="3"/>
      <c r="B170" s="87"/>
      <c r="C170" s="89"/>
      <c r="D170" s="84"/>
      <c r="E170" s="87"/>
      <c r="F170" s="89"/>
      <c r="G170" s="84"/>
      <c r="H170" s="88"/>
      <c r="I170" s="89"/>
      <c r="J170" s="84"/>
      <c r="K170" s="88"/>
      <c r="L170" s="89"/>
      <c r="M170" s="84"/>
      <c r="N170" s="88"/>
      <c r="O170" s="89"/>
      <c r="P170" s="84"/>
      <c r="Q170" s="88"/>
      <c r="R170" s="89"/>
      <c r="S170" s="84"/>
      <c r="T170" s="88"/>
      <c r="U170" s="89"/>
      <c r="V170" s="84"/>
      <c r="W170" s="88"/>
      <c r="X170" s="89"/>
      <c r="Y170" s="84"/>
      <c r="Z170" s="88"/>
      <c r="AA170" s="89"/>
      <c r="AB170" s="84"/>
      <c r="AC170" s="88"/>
      <c r="AD170" s="89"/>
      <c r="AE170" s="84"/>
      <c r="AF170" s="88"/>
      <c r="AG170" s="89"/>
      <c r="AH170" s="84"/>
      <c r="AI170" s="88"/>
      <c r="AJ170" s="89"/>
      <c r="AK170" s="84"/>
      <c r="AL170" s="88"/>
      <c r="AM170" s="89"/>
      <c r="AN170" s="84"/>
      <c r="AO170" s="87"/>
      <c r="AP170" s="89"/>
      <c r="AQ170" s="84"/>
      <c r="AR170" s="88"/>
      <c r="AS170" s="89"/>
      <c r="AT170" s="84"/>
      <c r="AU170" s="88"/>
      <c r="AV170" s="89"/>
      <c r="AW170" s="84"/>
      <c r="AX170" s="88"/>
      <c r="AY170" s="89"/>
      <c r="AZ170" s="84"/>
      <c r="BA170" s="88"/>
      <c r="BB170" s="89"/>
      <c r="BC170" s="84"/>
      <c r="BD170" s="87"/>
      <c r="BE170" s="89"/>
      <c r="BF170" s="84"/>
      <c r="BG170" s="88"/>
      <c r="BH170" s="89"/>
      <c r="BI170" s="84"/>
      <c r="BJ170" s="88"/>
      <c r="BK170" s="89"/>
      <c r="BL170" s="84"/>
      <c r="BM170" s="88"/>
      <c r="BN170" s="89"/>
      <c r="BO170" s="84"/>
      <c r="BP170" s="88"/>
      <c r="BQ170" s="89"/>
      <c r="BR170" s="84"/>
      <c r="BS170" s="88"/>
      <c r="BT170" s="89"/>
      <c r="BU170" s="84"/>
      <c r="BV170" s="88"/>
      <c r="BW170" s="89"/>
      <c r="BX170" s="84"/>
      <c r="BY170" s="88"/>
      <c r="BZ170" s="89"/>
      <c r="CA170" s="84"/>
      <c r="CB170" s="88"/>
      <c r="CC170" s="89"/>
      <c r="CD170" s="84"/>
      <c r="CE170" s="88"/>
      <c r="CF170" s="89"/>
      <c r="CG170" s="84"/>
      <c r="CH170" s="88"/>
      <c r="CI170" s="89"/>
      <c r="CJ170" s="84"/>
      <c r="CK170" s="88"/>
      <c r="CL170" s="89"/>
      <c r="CM170" s="84"/>
      <c r="CN170" s="88"/>
      <c r="CO170" s="89"/>
      <c r="CP170" s="84"/>
      <c r="CQ170" s="88"/>
      <c r="CR170" s="89"/>
      <c r="CS170" s="84"/>
    </row>
    <row r="171" spans="1:97" ht="12" customHeight="1" x14ac:dyDescent="0.2">
      <c r="A171" s="3"/>
      <c r="B171" s="87"/>
      <c r="C171" s="89"/>
      <c r="D171" s="84"/>
      <c r="E171" s="87"/>
      <c r="F171" s="89"/>
      <c r="G171" s="84"/>
      <c r="H171" s="88"/>
      <c r="I171" s="89"/>
      <c r="J171" s="84"/>
      <c r="K171" s="88"/>
      <c r="L171" s="89"/>
      <c r="M171" s="84"/>
      <c r="N171" s="88"/>
      <c r="O171" s="89"/>
      <c r="P171" s="84"/>
      <c r="Q171" s="88"/>
      <c r="R171" s="89"/>
      <c r="S171" s="84"/>
      <c r="T171" s="88"/>
      <c r="U171" s="89"/>
      <c r="V171" s="84"/>
      <c r="W171" s="88"/>
      <c r="X171" s="89"/>
      <c r="Y171" s="84"/>
      <c r="Z171" s="88"/>
      <c r="AA171" s="89"/>
      <c r="AB171" s="84"/>
      <c r="AC171" s="88"/>
      <c r="AD171" s="89"/>
      <c r="AE171" s="84"/>
      <c r="AF171" s="88"/>
      <c r="AG171" s="89"/>
      <c r="AH171" s="84"/>
      <c r="AI171" s="88"/>
      <c r="AJ171" s="89"/>
      <c r="AK171" s="84"/>
      <c r="AL171" s="88"/>
      <c r="AM171" s="89"/>
      <c r="AN171" s="84"/>
      <c r="AO171" s="87"/>
      <c r="AP171" s="89"/>
      <c r="AQ171" s="84"/>
      <c r="AR171" s="88"/>
      <c r="AS171" s="89"/>
      <c r="AT171" s="84"/>
      <c r="AU171" s="88"/>
      <c r="AV171" s="89"/>
      <c r="AW171" s="84"/>
      <c r="AX171" s="88"/>
      <c r="AY171" s="89"/>
      <c r="AZ171" s="84"/>
      <c r="BA171" s="88"/>
      <c r="BB171" s="89"/>
      <c r="BC171" s="84"/>
      <c r="BD171" s="87"/>
      <c r="BE171" s="89"/>
      <c r="BF171" s="84"/>
      <c r="BG171" s="88"/>
      <c r="BH171" s="89"/>
      <c r="BI171" s="84"/>
      <c r="BJ171" s="88"/>
      <c r="BK171" s="89"/>
      <c r="BL171" s="84"/>
      <c r="BM171" s="88"/>
      <c r="BN171" s="89"/>
      <c r="BO171" s="84"/>
      <c r="BP171" s="88"/>
      <c r="BQ171" s="89"/>
      <c r="BR171" s="84"/>
      <c r="BS171" s="88"/>
      <c r="BT171" s="89"/>
      <c r="BU171" s="84"/>
      <c r="BV171" s="88"/>
      <c r="BW171" s="89"/>
      <c r="BX171" s="84"/>
      <c r="BY171" s="88"/>
      <c r="BZ171" s="89"/>
      <c r="CA171" s="84"/>
      <c r="CB171" s="88"/>
      <c r="CC171" s="89"/>
      <c r="CD171" s="84"/>
      <c r="CE171" s="88"/>
      <c r="CF171" s="89"/>
      <c r="CG171" s="84"/>
      <c r="CH171" s="88"/>
      <c r="CI171" s="89"/>
      <c r="CJ171" s="84"/>
      <c r="CK171" s="88"/>
      <c r="CL171" s="89"/>
      <c r="CM171" s="84"/>
      <c r="CN171" s="88"/>
      <c r="CO171" s="89"/>
      <c r="CP171" s="84"/>
      <c r="CQ171" s="88"/>
      <c r="CR171" s="89"/>
      <c r="CS171" s="84"/>
    </row>
    <row r="172" spans="1:97" ht="12" customHeight="1" x14ac:dyDescent="0.2">
      <c r="A172" s="3"/>
      <c r="B172" s="87"/>
      <c r="C172" s="89"/>
      <c r="D172" s="84"/>
      <c r="E172" s="87"/>
      <c r="F172" s="89"/>
      <c r="G172" s="84"/>
      <c r="H172" s="88"/>
      <c r="I172" s="89"/>
      <c r="J172" s="84"/>
      <c r="K172" s="88"/>
      <c r="L172" s="89"/>
      <c r="M172" s="84"/>
      <c r="N172" s="88"/>
      <c r="O172" s="89"/>
      <c r="P172" s="84"/>
      <c r="Q172" s="88"/>
      <c r="R172" s="89"/>
      <c r="S172" s="84"/>
      <c r="T172" s="88"/>
      <c r="U172" s="89"/>
      <c r="V172" s="84"/>
      <c r="W172" s="88"/>
      <c r="X172" s="89"/>
      <c r="Y172" s="84"/>
      <c r="Z172" s="88"/>
      <c r="AA172" s="89"/>
      <c r="AB172" s="84"/>
      <c r="AC172" s="88"/>
      <c r="AD172" s="89"/>
      <c r="AE172" s="84"/>
      <c r="AF172" s="88"/>
      <c r="AG172" s="89"/>
      <c r="AH172" s="84"/>
      <c r="AI172" s="88"/>
      <c r="AJ172" s="89"/>
      <c r="AK172" s="84"/>
      <c r="AL172" s="88"/>
      <c r="AM172" s="89"/>
      <c r="AN172" s="84"/>
      <c r="AO172" s="87"/>
      <c r="AP172" s="89"/>
      <c r="AQ172" s="84"/>
      <c r="AR172" s="88"/>
      <c r="AS172" s="89"/>
      <c r="AT172" s="84"/>
      <c r="AU172" s="88"/>
      <c r="AV172" s="89"/>
      <c r="AW172" s="84"/>
      <c r="AX172" s="88"/>
      <c r="AY172" s="89"/>
      <c r="AZ172" s="84"/>
      <c r="BA172" s="88"/>
      <c r="BB172" s="89"/>
      <c r="BC172" s="84"/>
      <c r="BD172" s="87"/>
      <c r="BE172" s="89"/>
      <c r="BF172" s="84"/>
      <c r="BG172" s="88"/>
      <c r="BH172" s="89"/>
      <c r="BI172" s="84"/>
      <c r="BJ172" s="88"/>
      <c r="BK172" s="89"/>
      <c r="BL172" s="84"/>
      <c r="BM172" s="88"/>
      <c r="BN172" s="89"/>
      <c r="BO172" s="84"/>
      <c r="BP172" s="88"/>
      <c r="BQ172" s="89"/>
      <c r="BR172" s="84"/>
      <c r="BS172" s="88"/>
      <c r="BT172" s="89"/>
      <c r="BU172" s="84"/>
      <c r="BV172" s="88"/>
      <c r="BW172" s="89"/>
      <c r="BX172" s="84"/>
      <c r="BY172" s="88"/>
      <c r="BZ172" s="89"/>
      <c r="CA172" s="84"/>
      <c r="CB172" s="88"/>
      <c r="CC172" s="89"/>
      <c r="CD172" s="84"/>
      <c r="CE172" s="88"/>
      <c r="CF172" s="89"/>
      <c r="CG172" s="84"/>
      <c r="CH172" s="88"/>
      <c r="CI172" s="89"/>
      <c r="CJ172" s="84"/>
      <c r="CK172" s="88"/>
      <c r="CL172" s="89"/>
      <c r="CM172" s="84"/>
      <c r="CN172" s="88"/>
      <c r="CO172" s="89"/>
      <c r="CP172" s="84"/>
      <c r="CQ172" s="88"/>
      <c r="CR172" s="89"/>
      <c r="CS172" s="84"/>
    </row>
    <row r="173" spans="1:97" ht="12" customHeight="1" x14ac:dyDescent="0.2">
      <c r="A173" s="3"/>
      <c r="B173" s="87"/>
      <c r="C173" s="89"/>
      <c r="D173" s="84"/>
      <c r="E173" s="87"/>
      <c r="F173" s="89"/>
      <c r="G173" s="84"/>
      <c r="H173" s="88"/>
      <c r="I173" s="89"/>
      <c r="J173" s="84"/>
      <c r="K173" s="88"/>
      <c r="L173" s="89"/>
      <c r="M173" s="84"/>
      <c r="N173" s="88"/>
      <c r="O173" s="89"/>
      <c r="P173" s="84"/>
      <c r="Q173" s="88"/>
      <c r="R173" s="89"/>
      <c r="S173" s="84"/>
      <c r="T173" s="88"/>
      <c r="U173" s="89"/>
      <c r="V173" s="84"/>
      <c r="W173" s="88"/>
      <c r="X173" s="89"/>
      <c r="Y173" s="84"/>
      <c r="Z173" s="88"/>
      <c r="AA173" s="89"/>
      <c r="AB173" s="84"/>
      <c r="AC173" s="88"/>
      <c r="AD173" s="89"/>
      <c r="AE173" s="84"/>
      <c r="AF173" s="88"/>
      <c r="AG173" s="89"/>
      <c r="AH173" s="84"/>
      <c r="AI173" s="88"/>
      <c r="AJ173" s="89"/>
      <c r="AK173" s="84"/>
      <c r="AL173" s="88"/>
      <c r="AM173" s="89"/>
      <c r="AN173" s="84"/>
      <c r="AO173" s="87"/>
      <c r="AP173" s="89"/>
      <c r="AQ173" s="84"/>
      <c r="AR173" s="88"/>
      <c r="AS173" s="89"/>
      <c r="AT173" s="84"/>
      <c r="AU173" s="88"/>
      <c r="AV173" s="89"/>
      <c r="AW173" s="84"/>
      <c r="AX173" s="88"/>
      <c r="AY173" s="89"/>
      <c r="AZ173" s="84"/>
      <c r="BA173" s="88"/>
      <c r="BB173" s="89"/>
      <c r="BC173" s="84"/>
      <c r="BD173" s="87"/>
      <c r="BE173" s="89"/>
      <c r="BF173" s="84"/>
      <c r="BG173" s="88"/>
      <c r="BH173" s="89"/>
      <c r="BI173" s="84"/>
      <c r="BJ173" s="88"/>
      <c r="BK173" s="89"/>
      <c r="BL173" s="84"/>
      <c r="BM173" s="88"/>
      <c r="BN173" s="89"/>
      <c r="BO173" s="84"/>
      <c r="BP173" s="88"/>
      <c r="BQ173" s="89"/>
      <c r="BR173" s="84"/>
      <c r="BS173" s="88"/>
      <c r="BT173" s="89"/>
      <c r="BU173" s="84"/>
      <c r="BV173" s="88"/>
      <c r="BW173" s="89"/>
      <c r="BX173" s="84"/>
      <c r="BY173" s="88"/>
      <c r="BZ173" s="89"/>
      <c r="CA173" s="84"/>
      <c r="CB173" s="88"/>
      <c r="CC173" s="89"/>
      <c r="CD173" s="84"/>
      <c r="CE173" s="88"/>
      <c r="CF173" s="89"/>
      <c r="CG173" s="84"/>
      <c r="CH173" s="88"/>
      <c r="CI173" s="89"/>
      <c r="CJ173" s="84"/>
      <c r="CK173" s="88"/>
      <c r="CL173" s="89"/>
      <c r="CM173" s="84"/>
      <c r="CN173" s="88"/>
      <c r="CO173" s="89"/>
      <c r="CP173" s="84"/>
      <c r="CQ173" s="88"/>
      <c r="CR173" s="89"/>
      <c r="CS173" s="84"/>
    </row>
    <row r="174" spans="1:97" ht="12" customHeight="1" x14ac:dyDescent="0.2">
      <c r="A174" s="3"/>
      <c r="B174" s="87"/>
      <c r="C174" s="89"/>
      <c r="D174" s="84"/>
      <c r="E174" s="87"/>
      <c r="F174" s="89"/>
      <c r="G174" s="84"/>
      <c r="H174" s="88"/>
      <c r="I174" s="89"/>
      <c r="J174" s="84"/>
      <c r="K174" s="88"/>
      <c r="L174" s="89"/>
      <c r="M174" s="84"/>
      <c r="N174" s="88"/>
      <c r="O174" s="89"/>
      <c r="P174" s="84"/>
      <c r="Q174" s="88"/>
      <c r="R174" s="89"/>
      <c r="S174" s="84"/>
      <c r="T174" s="88"/>
      <c r="U174" s="89"/>
      <c r="V174" s="84"/>
      <c r="W174" s="88"/>
      <c r="X174" s="89"/>
      <c r="Y174" s="84"/>
      <c r="Z174" s="88"/>
      <c r="AA174" s="89"/>
      <c r="AB174" s="84"/>
      <c r="AC174" s="88"/>
      <c r="AD174" s="89"/>
      <c r="AE174" s="84"/>
      <c r="AF174" s="88"/>
      <c r="AG174" s="89"/>
      <c r="AH174" s="84"/>
      <c r="AI174" s="88"/>
      <c r="AJ174" s="89"/>
      <c r="AK174" s="84"/>
      <c r="AL174" s="88"/>
      <c r="AM174" s="89"/>
      <c r="AN174" s="84"/>
      <c r="AO174" s="87"/>
      <c r="AP174" s="89"/>
      <c r="AQ174" s="84"/>
      <c r="AR174" s="88"/>
      <c r="AS174" s="89"/>
      <c r="AT174" s="84"/>
      <c r="AU174" s="88"/>
      <c r="AV174" s="89"/>
      <c r="AW174" s="84"/>
      <c r="AX174" s="88"/>
      <c r="AY174" s="89"/>
      <c r="AZ174" s="84"/>
      <c r="BA174" s="88"/>
      <c r="BB174" s="89"/>
      <c r="BC174" s="84"/>
      <c r="BD174" s="87"/>
      <c r="BE174" s="89"/>
      <c r="BF174" s="84"/>
      <c r="BG174" s="88"/>
      <c r="BH174" s="89"/>
      <c r="BI174" s="84"/>
      <c r="BJ174" s="88"/>
      <c r="BK174" s="89"/>
      <c r="BL174" s="84"/>
      <c r="BM174" s="88"/>
      <c r="BN174" s="89"/>
      <c r="BO174" s="84"/>
      <c r="BP174" s="88"/>
      <c r="BQ174" s="89"/>
      <c r="BR174" s="84"/>
      <c r="BS174" s="88"/>
      <c r="BT174" s="89"/>
      <c r="BU174" s="84"/>
      <c r="BV174" s="88"/>
      <c r="BW174" s="89"/>
      <c r="BX174" s="84"/>
      <c r="BY174" s="88"/>
      <c r="BZ174" s="89"/>
      <c r="CA174" s="84"/>
      <c r="CB174" s="88"/>
      <c r="CC174" s="89"/>
      <c r="CD174" s="84"/>
      <c r="CE174" s="88"/>
      <c r="CF174" s="89"/>
      <c r="CG174" s="84"/>
      <c r="CH174" s="88"/>
      <c r="CI174" s="89"/>
      <c r="CJ174" s="84"/>
      <c r="CK174" s="88"/>
      <c r="CL174" s="89"/>
      <c r="CM174" s="84"/>
      <c r="CN174" s="88"/>
      <c r="CO174" s="89"/>
      <c r="CP174" s="84"/>
      <c r="CQ174" s="88"/>
      <c r="CR174" s="89"/>
      <c r="CS174" s="84"/>
    </row>
    <row r="175" spans="1:97" ht="12" customHeight="1" x14ac:dyDescent="0.2">
      <c r="A175" s="3"/>
      <c r="B175" s="87"/>
      <c r="C175" s="89"/>
      <c r="D175" s="84"/>
      <c r="E175" s="87"/>
      <c r="F175" s="89"/>
      <c r="G175" s="84"/>
      <c r="H175" s="88"/>
      <c r="I175" s="89"/>
      <c r="J175" s="84"/>
      <c r="K175" s="88"/>
      <c r="L175" s="89"/>
      <c r="M175" s="84"/>
      <c r="N175" s="88"/>
      <c r="O175" s="89"/>
      <c r="P175" s="84"/>
      <c r="Q175" s="88"/>
      <c r="R175" s="89"/>
      <c r="S175" s="84"/>
      <c r="T175" s="88"/>
      <c r="U175" s="89"/>
      <c r="V175" s="84"/>
      <c r="W175" s="88"/>
      <c r="X175" s="89"/>
      <c r="Y175" s="84"/>
      <c r="Z175" s="88"/>
      <c r="AA175" s="89"/>
      <c r="AB175" s="84"/>
      <c r="AC175" s="88"/>
      <c r="AD175" s="89"/>
      <c r="AE175" s="84"/>
      <c r="AF175" s="88"/>
      <c r="AG175" s="89"/>
      <c r="AH175" s="84"/>
      <c r="AI175" s="88"/>
      <c r="AJ175" s="89"/>
      <c r="AK175" s="84"/>
      <c r="AL175" s="88"/>
      <c r="AM175" s="89"/>
      <c r="AN175" s="84"/>
      <c r="AO175" s="87"/>
      <c r="AP175" s="89"/>
      <c r="AQ175" s="84"/>
      <c r="AR175" s="88"/>
      <c r="AS175" s="89"/>
      <c r="AT175" s="84"/>
      <c r="AU175" s="88"/>
      <c r="AV175" s="89"/>
      <c r="AW175" s="84"/>
      <c r="AX175" s="88"/>
      <c r="AY175" s="89"/>
      <c r="AZ175" s="84"/>
      <c r="BA175" s="88"/>
      <c r="BB175" s="89"/>
      <c r="BC175" s="84"/>
      <c r="BD175" s="87"/>
      <c r="BE175" s="89"/>
      <c r="BF175" s="84"/>
      <c r="BG175" s="88"/>
      <c r="BH175" s="89"/>
      <c r="BI175" s="84"/>
      <c r="BJ175" s="88"/>
      <c r="BK175" s="89"/>
      <c r="BL175" s="84"/>
      <c r="BM175" s="88"/>
      <c r="BN175" s="89"/>
      <c r="BO175" s="84"/>
      <c r="BP175" s="88"/>
      <c r="BQ175" s="89"/>
      <c r="BR175" s="84"/>
      <c r="BS175" s="88"/>
      <c r="BT175" s="89"/>
      <c r="BU175" s="84"/>
      <c r="BV175" s="88"/>
      <c r="BW175" s="89"/>
      <c r="BX175" s="84"/>
      <c r="BY175" s="88"/>
      <c r="BZ175" s="89"/>
      <c r="CA175" s="84"/>
      <c r="CB175" s="88"/>
      <c r="CC175" s="89"/>
      <c r="CD175" s="84"/>
      <c r="CE175" s="88"/>
      <c r="CF175" s="89"/>
      <c r="CG175" s="84"/>
      <c r="CH175" s="88"/>
      <c r="CI175" s="89"/>
      <c r="CJ175" s="84"/>
      <c r="CK175" s="88"/>
      <c r="CL175" s="89"/>
      <c r="CM175" s="84"/>
      <c r="CN175" s="88"/>
      <c r="CO175" s="89"/>
      <c r="CP175" s="84"/>
      <c r="CQ175" s="88"/>
      <c r="CR175" s="89"/>
      <c r="CS175" s="84"/>
    </row>
    <row r="176" spans="1:97" ht="12" customHeight="1" x14ac:dyDescent="0.2">
      <c r="A176" s="3"/>
      <c r="B176" s="87"/>
      <c r="C176" s="89"/>
      <c r="D176" s="84"/>
      <c r="E176" s="87"/>
      <c r="F176" s="89"/>
      <c r="G176" s="84"/>
      <c r="H176" s="88"/>
      <c r="I176" s="89"/>
      <c r="J176" s="84"/>
      <c r="K176" s="88"/>
      <c r="L176" s="89"/>
      <c r="M176" s="84"/>
      <c r="N176" s="88"/>
      <c r="O176" s="89"/>
      <c r="P176" s="84"/>
      <c r="Q176" s="88"/>
      <c r="R176" s="89"/>
      <c r="S176" s="84"/>
      <c r="T176" s="88"/>
      <c r="U176" s="89"/>
      <c r="V176" s="84"/>
      <c r="W176" s="88"/>
      <c r="X176" s="89"/>
      <c r="Y176" s="84"/>
      <c r="Z176" s="88"/>
      <c r="AA176" s="89"/>
      <c r="AB176" s="84"/>
      <c r="AC176" s="88"/>
      <c r="AD176" s="89"/>
      <c r="AE176" s="84"/>
      <c r="AF176" s="88"/>
      <c r="AG176" s="89"/>
      <c r="AH176" s="84"/>
      <c r="AI176" s="88"/>
      <c r="AJ176" s="89"/>
      <c r="AK176" s="84"/>
      <c r="AL176" s="88"/>
      <c r="AM176" s="89"/>
      <c r="AN176" s="84"/>
      <c r="AO176" s="87"/>
      <c r="AP176" s="89"/>
      <c r="AQ176" s="84"/>
      <c r="AR176" s="88"/>
      <c r="AS176" s="89"/>
      <c r="AT176" s="84"/>
      <c r="AU176" s="88"/>
      <c r="AV176" s="89"/>
      <c r="AW176" s="84"/>
      <c r="AX176" s="88"/>
      <c r="AY176" s="89"/>
      <c r="AZ176" s="84"/>
      <c r="BA176" s="88"/>
      <c r="BB176" s="89"/>
      <c r="BC176" s="84"/>
      <c r="BD176" s="87"/>
      <c r="BE176" s="89"/>
      <c r="BF176" s="84"/>
      <c r="BG176" s="88"/>
      <c r="BH176" s="89"/>
      <c r="BI176" s="84"/>
      <c r="BJ176" s="88"/>
      <c r="BK176" s="89"/>
      <c r="BL176" s="84"/>
      <c r="BM176" s="88"/>
      <c r="BN176" s="89"/>
      <c r="BO176" s="84"/>
      <c r="BP176" s="88"/>
      <c r="BQ176" s="89"/>
      <c r="BR176" s="84"/>
      <c r="BS176" s="88"/>
      <c r="BT176" s="89"/>
      <c r="BU176" s="84"/>
      <c r="BV176" s="88"/>
      <c r="BW176" s="89"/>
      <c r="BX176" s="84"/>
      <c r="BY176" s="88"/>
      <c r="BZ176" s="89"/>
      <c r="CA176" s="84"/>
      <c r="CB176" s="88"/>
      <c r="CC176" s="89"/>
      <c r="CD176" s="84"/>
      <c r="CE176" s="88"/>
      <c r="CF176" s="89"/>
      <c r="CG176" s="84"/>
      <c r="CH176" s="88"/>
      <c r="CI176" s="89"/>
      <c r="CJ176" s="84"/>
      <c r="CK176" s="88"/>
      <c r="CL176" s="89"/>
      <c r="CM176" s="84"/>
      <c r="CN176" s="88"/>
      <c r="CO176" s="89"/>
      <c r="CP176" s="84"/>
      <c r="CQ176" s="88"/>
      <c r="CR176" s="89"/>
      <c r="CS176" s="84"/>
    </row>
    <row r="177" spans="1:97" ht="12" customHeight="1" x14ac:dyDescent="0.2">
      <c r="A177" s="3"/>
      <c r="B177" s="87"/>
      <c r="C177" s="89"/>
      <c r="D177" s="84"/>
      <c r="E177" s="87"/>
      <c r="F177" s="89"/>
      <c r="G177" s="84"/>
      <c r="H177" s="88"/>
      <c r="I177" s="89"/>
      <c r="J177" s="84"/>
      <c r="K177" s="88"/>
      <c r="L177" s="89"/>
      <c r="M177" s="84"/>
      <c r="N177" s="88"/>
      <c r="O177" s="89"/>
      <c r="P177" s="84"/>
      <c r="Q177" s="88"/>
      <c r="R177" s="89"/>
      <c r="S177" s="84"/>
      <c r="T177" s="88"/>
      <c r="U177" s="89"/>
      <c r="V177" s="84"/>
      <c r="W177" s="88"/>
      <c r="X177" s="89"/>
      <c r="Y177" s="84"/>
      <c r="Z177" s="88"/>
      <c r="AA177" s="89"/>
      <c r="AB177" s="84"/>
      <c r="AC177" s="88"/>
      <c r="AD177" s="89"/>
      <c r="AE177" s="84"/>
      <c r="AF177" s="88"/>
      <c r="AG177" s="89"/>
      <c r="AH177" s="84"/>
      <c r="AI177" s="88"/>
      <c r="AJ177" s="89"/>
      <c r="AK177" s="84"/>
      <c r="AL177" s="88"/>
      <c r="AM177" s="89"/>
      <c r="AN177" s="84"/>
      <c r="AO177" s="87"/>
      <c r="AP177" s="89"/>
      <c r="AQ177" s="84"/>
      <c r="AR177" s="88"/>
      <c r="AS177" s="89"/>
      <c r="AT177" s="84"/>
      <c r="AU177" s="88"/>
      <c r="AV177" s="89"/>
      <c r="AW177" s="84"/>
      <c r="AX177" s="88"/>
      <c r="AY177" s="89"/>
      <c r="AZ177" s="84"/>
      <c r="BA177" s="88"/>
      <c r="BB177" s="89"/>
      <c r="BC177" s="84"/>
      <c r="BD177" s="87"/>
      <c r="BE177" s="89"/>
      <c r="BF177" s="84"/>
      <c r="BG177" s="88"/>
      <c r="BH177" s="89"/>
      <c r="BI177" s="84"/>
      <c r="BJ177" s="88"/>
      <c r="BK177" s="89"/>
      <c r="BL177" s="84"/>
      <c r="BM177" s="88"/>
      <c r="BN177" s="89"/>
      <c r="BO177" s="84"/>
      <c r="BP177" s="88"/>
      <c r="BQ177" s="89"/>
      <c r="BR177" s="84"/>
      <c r="BS177" s="88"/>
      <c r="BT177" s="89"/>
      <c r="BU177" s="84"/>
      <c r="BV177" s="88"/>
      <c r="BW177" s="89"/>
      <c r="BX177" s="84"/>
      <c r="BY177" s="88"/>
      <c r="BZ177" s="89"/>
      <c r="CA177" s="84"/>
      <c r="CB177" s="88"/>
      <c r="CC177" s="89"/>
      <c r="CD177" s="84"/>
      <c r="CE177" s="88"/>
      <c r="CF177" s="89"/>
      <c r="CG177" s="84"/>
      <c r="CH177" s="88"/>
      <c r="CI177" s="89"/>
      <c r="CJ177" s="84"/>
      <c r="CK177" s="88"/>
      <c r="CL177" s="89"/>
      <c r="CM177" s="84"/>
      <c r="CN177" s="88"/>
      <c r="CO177" s="89"/>
      <c r="CP177" s="84"/>
      <c r="CQ177" s="88"/>
      <c r="CR177" s="89"/>
      <c r="CS177" s="84"/>
    </row>
    <row r="178" spans="1:97" ht="12" customHeight="1" x14ac:dyDescent="0.2">
      <c r="A178" s="3"/>
      <c r="B178" s="87"/>
      <c r="C178" s="89"/>
      <c r="D178" s="84"/>
      <c r="E178" s="87"/>
      <c r="F178" s="89"/>
      <c r="G178" s="84"/>
      <c r="H178" s="88"/>
      <c r="I178" s="89"/>
      <c r="J178" s="84"/>
      <c r="K178" s="88"/>
      <c r="L178" s="89"/>
      <c r="M178" s="84"/>
      <c r="N178" s="88"/>
      <c r="O178" s="89"/>
      <c r="P178" s="84"/>
      <c r="Q178" s="88"/>
      <c r="R178" s="89"/>
      <c r="S178" s="84"/>
      <c r="T178" s="88"/>
      <c r="U178" s="89"/>
      <c r="V178" s="84"/>
      <c r="W178" s="88"/>
      <c r="X178" s="89"/>
      <c r="Y178" s="84"/>
      <c r="Z178" s="88"/>
      <c r="AA178" s="89"/>
      <c r="AB178" s="84"/>
      <c r="AC178" s="88"/>
      <c r="AD178" s="89"/>
      <c r="AE178" s="84"/>
      <c r="AF178" s="88"/>
      <c r="AG178" s="89"/>
      <c r="AH178" s="84"/>
      <c r="AI178" s="88"/>
      <c r="AJ178" s="89"/>
      <c r="AK178" s="84"/>
      <c r="AL178" s="88"/>
      <c r="AM178" s="89"/>
      <c r="AN178" s="84"/>
      <c r="AO178" s="87"/>
      <c r="AP178" s="89"/>
      <c r="AQ178" s="84"/>
      <c r="AR178" s="88"/>
      <c r="AS178" s="89"/>
      <c r="AT178" s="84"/>
      <c r="AU178" s="88"/>
      <c r="AV178" s="89"/>
      <c r="AW178" s="84"/>
      <c r="AX178" s="88"/>
      <c r="AY178" s="89"/>
      <c r="AZ178" s="84"/>
      <c r="BA178" s="88"/>
      <c r="BB178" s="89"/>
      <c r="BC178" s="84"/>
      <c r="BD178" s="87"/>
      <c r="BE178" s="89"/>
      <c r="BF178" s="84"/>
      <c r="BG178" s="88"/>
      <c r="BH178" s="89"/>
      <c r="BI178" s="84"/>
      <c r="BJ178" s="88"/>
      <c r="BK178" s="89"/>
      <c r="BL178" s="84"/>
      <c r="BM178" s="88"/>
      <c r="BN178" s="89"/>
      <c r="BO178" s="84"/>
      <c r="BP178" s="88"/>
      <c r="BQ178" s="89"/>
      <c r="BR178" s="84"/>
      <c r="BS178" s="88"/>
      <c r="BT178" s="89"/>
      <c r="BU178" s="84"/>
      <c r="BV178" s="88"/>
      <c r="BW178" s="89"/>
      <c r="BX178" s="84"/>
      <c r="BY178" s="88"/>
      <c r="BZ178" s="89"/>
      <c r="CA178" s="84"/>
      <c r="CB178" s="88"/>
      <c r="CC178" s="89"/>
      <c r="CD178" s="84"/>
      <c r="CE178" s="88"/>
      <c r="CF178" s="89"/>
      <c r="CG178" s="84"/>
      <c r="CH178" s="88"/>
      <c r="CI178" s="89"/>
      <c r="CJ178" s="84"/>
      <c r="CK178" s="88"/>
      <c r="CL178" s="89"/>
      <c r="CM178" s="84"/>
      <c r="CN178" s="88"/>
      <c r="CO178" s="89"/>
      <c r="CP178" s="84"/>
      <c r="CQ178" s="88"/>
      <c r="CR178" s="89"/>
      <c r="CS178" s="84"/>
    </row>
    <row r="179" spans="1:97" ht="12" customHeight="1" x14ac:dyDescent="0.2">
      <c r="A179" s="3"/>
      <c r="B179" s="87"/>
      <c r="C179" s="89"/>
      <c r="D179" s="84"/>
      <c r="E179" s="87"/>
      <c r="F179" s="89"/>
      <c r="G179" s="84"/>
      <c r="H179" s="88"/>
      <c r="I179" s="89"/>
      <c r="J179" s="84"/>
      <c r="K179" s="88"/>
      <c r="L179" s="89"/>
      <c r="M179" s="84"/>
      <c r="N179" s="88"/>
      <c r="O179" s="89"/>
      <c r="P179" s="84"/>
      <c r="Q179" s="88"/>
      <c r="R179" s="89"/>
      <c r="S179" s="84"/>
      <c r="T179" s="88"/>
      <c r="U179" s="89"/>
      <c r="V179" s="84"/>
      <c r="W179" s="88"/>
      <c r="X179" s="89"/>
      <c r="Y179" s="84"/>
      <c r="Z179" s="88"/>
      <c r="AA179" s="89"/>
      <c r="AB179" s="84"/>
      <c r="AC179" s="88"/>
      <c r="AD179" s="89"/>
      <c r="AE179" s="84"/>
      <c r="AF179" s="88"/>
      <c r="AG179" s="89"/>
      <c r="AH179" s="84"/>
      <c r="AI179" s="88"/>
      <c r="AJ179" s="89"/>
      <c r="AK179" s="84"/>
      <c r="AL179" s="88"/>
      <c r="AM179" s="89"/>
      <c r="AN179" s="84"/>
      <c r="AO179" s="87"/>
      <c r="AP179" s="89"/>
      <c r="AQ179" s="84"/>
      <c r="AR179" s="88"/>
      <c r="AS179" s="89"/>
      <c r="AT179" s="84"/>
      <c r="AU179" s="88"/>
      <c r="AV179" s="89"/>
      <c r="AW179" s="84"/>
      <c r="AX179" s="88"/>
      <c r="AY179" s="89"/>
      <c r="AZ179" s="84"/>
      <c r="BA179" s="88"/>
      <c r="BB179" s="89"/>
      <c r="BC179" s="84"/>
      <c r="BD179" s="87"/>
      <c r="BE179" s="89"/>
      <c r="BF179" s="84"/>
      <c r="BG179" s="88"/>
      <c r="BH179" s="89"/>
      <c r="BI179" s="84"/>
      <c r="BJ179" s="88"/>
      <c r="BK179" s="89"/>
      <c r="BL179" s="84"/>
      <c r="BM179" s="88"/>
      <c r="BN179" s="89"/>
      <c r="BO179" s="84"/>
      <c r="BP179" s="88"/>
      <c r="BQ179" s="89"/>
      <c r="BR179" s="84"/>
      <c r="BS179" s="88"/>
      <c r="BT179" s="89"/>
      <c r="BU179" s="84"/>
      <c r="BV179" s="88"/>
      <c r="BW179" s="89"/>
      <c r="BX179" s="84"/>
      <c r="BY179" s="88"/>
      <c r="BZ179" s="89"/>
      <c r="CA179" s="84"/>
      <c r="CB179" s="88"/>
      <c r="CC179" s="89"/>
      <c r="CD179" s="84"/>
      <c r="CE179" s="88"/>
      <c r="CF179" s="89"/>
      <c r="CG179" s="84"/>
      <c r="CH179" s="88"/>
      <c r="CI179" s="89"/>
      <c r="CJ179" s="84"/>
      <c r="CK179" s="88"/>
      <c r="CL179" s="89"/>
      <c r="CM179" s="84"/>
      <c r="CN179" s="88"/>
      <c r="CO179" s="89"/>
      <c r="CP179" s="84"/>
      <c r="CQ179" s="88"/>
      <c r="CR179" s="89"/>
      <c r="CS179" s="84"/>
    </row>
    <row r="180" spans="1:97" ht="12" customHeight="1" x14ac:dyDescent="0.2">
      <c r="A180" s="3"/>
      <c r="B180" s="87"/>
      <c r="C180" s="89"/>
      <c r="D180" s="84"/>
      <c r="E180" s="87"/>
      <c r="F180" s="89"/>
      <c r="G180" s="84"/>
      <c r="H180" s="88"/>
      <c r="I180" s="89"/>
      <c r="J180" s="84"/>
      <c r="K180" s="88"/>
      <c r="L180" s="89"/>
      <c r="M180" s="84"/>
      <c r="N180" s="88"/>
      <c r="O180" s="89"/>
      <c r="P180" s="84"/>
      <c r="Q180" s="88"/>
      <c r="R180" s="89"/>
      <c r="S180" s="84"/>
      <c r="T180" s="88"/>
      <c r="U180" s="89"/>
      <c r="V180" s="84"/>
      <c r="W180" s="88"/>
      <c r="X180" s="89"/>
      <c r="Y180" s="84"/>
      <c r="Z180" s="88"/>
      <c r="AA180" s="89"/>
      <c r="AB180" s="84"/>
      <c r="AC180" s="88"/>
      <c r="AD180" s="89"/>
      <c r="AE180" s="84"/>
      <c r="AF180" s="88"/>
      <c r="AG180" s="89"/>
      <c r="AH180" s="84"/>
      <c r="AI180" s="88"/>
      <c r="AJ180" s="89"/>
      <c r="AK180" s="84"/>
      <c r="AL180" s="88"/>
      <c r="AM180" s="89"/>
      <c r="AN180" s="84"/>
      <c r="AO180" s="87"/>
      <c r="AP180" s="89"/>
      <c r="AQ180" s="84"/>
      <c r="AR180" s="88"/>
      <c r="AS180" s="89"/>
      <c r="AT180" s="84"/>
      <c r="AU180" s="88"/>
      <c r="AV180" s="89"/>
      <c r="AW180" s="84"/>
      <c r="AX180" s="88"/>
      <c r="AY180" s="89"/>
      <c r="AZ180" s="84"/>
      <c r="BA180" s="88"/>
      <c r="BB180" s="89"/>
      <c r="BC180" s="84"/>
      <c r="BD180" s="87"/>
      <c r="BE180" s="89"/>
      <c r="BF180" s="84"/>
      <c r="BG180" s="88"/>
      <c r="BH180" s="89"/>
      <c r="BI180" s="84"/>
      <c r="BJ180" s="88"/>
      <c r="BK180" s="89"/>
      <c r="BL180" s="84"/>
      <c r="BM180" s="88"/>
      <c r="BN180" s="89"/>
      <c r="BO180" s="84"/>
      <c r="BP180" s="88"/>
      <c r="BQ180" s="89"/>
      <c r="BR180" s="84"/>
      <c r="BS180" s="88"/>
      <c r="BT180" s="89"/>
      <c r="BU180" s="84"/>
      <c r="BV180" s="88"/>
      <c r="BW180" s="89"/>
      <c r="BX180" s="84"/>
      <c r="BY180" s="88"/>
      <c r="BZ180" s="89"/>
      <c r="CA180" s="84"/>
      <c r="CB180" s="88"/>
      <c r="CC180" s="89"/>
      <c r="CD180" s="84"/>
      <c r="CE180" s="88"/>
      <c r="CF180" s="89"/>
      <c r="CG180" s="84"/>
      <c r="CH180" s="88"/>
      <c r="CI180" s="89"/>
      <c r="CJ180" s="84"/>
      <c r="CK180" s="88"/>
      <c r="CL180" s="89"/>
      <c r="CM180" s="84"/>
      <c r="CN180" s="88"/>
      <c r="CO180" s="89"/>
      <c r="CP180" s="84"/>
      <c r="CQ180" s="88"/>
      <c r="CR180" s="89"/>
      <c r="CS180" s="84"/>
    </row>
    <row r="181" spans="1:97" ht="12" customHeight="1" x14ac:dyDescent="0.2">
      <c r="A181" s="3"/>
      <c r="B181" s="87"/>
      <c r="C181" s="89"/>
      <c r="D181" s="84"/>
      <c r="E181" s="87"/>
      <c r="F181" s="89"/>
      <c r="G181" s="84"/>
      <c r="H181" s="88"/>
      <c r="I181" s="89"/>
      <c r="J181" s="84"/>
      <c r="K181" s="88"/>
      <c r="L181" s="89"/>
      <c r="M181" s="84"/>
      <c r="N181" s="88"/>
      <c r="O181" s="89"/>
      <c r="P181" s="84"/>
      <c r="Q181" s="88"/>
      <c r="R181" s="89"/>
      <c r="S181" s="84"/>
      <c r="T181" s="88"/>
      <c r="U181" s="89"/>
      <c r="V181" s="84"/>
      <c r="W181" s="88"/>
      <c r="X181" s="89"/>
      <c r="Y181" s="84"/>
      <c r="Z181" s="88"/>
      <c r="AA181" s="89"/>
      <c r="AB181" s="84"/>
      <c r="AC181" s="88"/>
      <c r="AD181" s="89"/>
      <c r="AE181" s="84"/>
      <c r="AF181" s="88"/>
      <c r="AG181" s="89"/>
      <c r="AH181" s="84"/>
      <c r="AI181" s="88"/>
      <c r="AJ181" s="89"/>
      <c r="AK181" s="84"/>
      <c r="AL181" s="88"/>
      <c r="AM181" s="89"/>
      <c r="AN181" s="84"/>
      <c r="AO181" s="87"/>
      <c r="AP181" s="89"/>
      <c r="AQ181" s="84"/>
      <c r="AR181" s="88"/>
      <c r="AS181" s="89"/>
      <c r="AT181" s="84"/>
      <c r="AU181" s="88"/>
      <c r="AV181" s="89"/>
      <c r="AW181" s="84"/>
      <c r="AX181" s="88"/>
      <c r="AY181" s="89"/>
      <c r="AZ181" s="84"/>
      <c r="BA181" s="88"/>
      <c r="BB181" s="89"/>
      <c r="BC181" s="84"/>
      <c r="BD181" s="87"/>
      <c r="BE181" s="89"/>
      <c r="BF181" s="84"/>
      <c r="BG181" s="88"/>
      <c r="BH181" s="89"/>
      <c r="BI181" s="84"/>
      <c r="BJ181" s="88"/>
      <c r="BK181" s="89"/>
      <c r="BL181" s="84"/>
      <c r="BM181" s="88"/>
      <c r="BN181" s="89"/>
      <c r="BO181" s="84"/>
      <c r="BP181" s="88"/>
      <c r="BQ181" s="89"/>
      <c r="BR181" s="84"/>
      <c r="BS181" s="88"/>
      <c r="BT181" s="89"/>
      <c r="BU181" s="84"/>
      <c r="BV181" s="88"/>
      <c r="BW181" s="89"/>
      <c r="BX181" s="84"/>
      <c r="BY181" s="88"/>
      <c r="BZ181" s="89"/>
      <c r="CA181" s="84"/>
      <c r="CB181" s="88"/>
      <c r="CC181" s="89"/>
      <c r="CD181" s="84"/>
      <c r="CE181" s="88"/>
      <c r="CF181" s="89"/>
      <c r="CG181" s="84"/>
      <c r="CH181" s="88"/>
      <c r="CI181" s="89"/>
      <c r="CJ181" s="84"/>
      <c r="CK181" s="88"/>
      <c r="CL181" s="89"/>
      <c r="CM181" s="84"/>
      <c r="CN181" s="88"/>
      <c r="CO181" s="89"/>
      <c r="CP181" s="84"/>
      <c r="CQ181" s="88"/>
      <c r="CR181" s="89"/>
      <c r="CS181" s="84"/>
    </row>
    <row r="182" spans="1:97" ht="12" customHeight="1" x14ac:dyDescent="0.2">
      <c r="A182" s="3"/>
      <c r="B182" s="87"/>
      <c r="C182" s="89"/>
      <c r="D182" s="84"/>
      <c r="E182" s="87"/>
      <c r="F182" s="89"/>
      <c r="G182" s="84"/>
      <c r="H182" s="88"/>
      <c r="I182" s="89"/>
      <c r="J182" s="84"/>
      <c r="K182" s="88"/>
      <c r="L182" s="89"/>
      <c r="M182" s="84"/>
      <c r="N182" s="88"/>
      <c r="O182" s="89"/>
      <c r="P182" s="84"/>
      <c r="Q182" s="88"/>
      <c r="R182" s="89"/>
      <c r="S182" s="84"/>
      <c r="T182" s="88"/>
      <c r="U182" s="89"/>
      <c r="V182" s="84"/>
      <c r="W182" s="88"/>
      <c r="X182" s="89"/>
      <c r="Y182" s="84"/>
      <c r="Z182" s="88"/>
      <c r="AA182" s="89"/>
      <c r="AB182" s="84"/>
      <c r="AC182" s="88"/>
      <c r="AD182" s="89"/>
      <c r="AE182" s="84"/>
      <c r="AF182" s="88"/>
      <c r="AG182" s="89"/>
      <c r="AH182" s="84"/>
      <c r="AI182" s="88"/>
      <c r="AJ182" s="89"/>
      <c r="AK182" s="84"/>
      <c r="AL182" s="88"/>
      <c r="AM182" s="89"/>
      <c r="AN182" s="84"/>
      <c r="AO182" s="87"/>
      <c r="AP182" s="89"/>
      <c r="AQ182" s="84"/>
      <c r="AR182" s="88"/>
      <c r="AS182" s="89"/>
      <c r="AT182" s="84"/>
      <c r="AU182" s="88"/>
      <c r="AV182" s="89"/>
      <c r="AW182" s="84"/>
      <c r="AX182" s="88"/>
      <c r="AY182" s="89"/>
      <c r="AZ182" s="84"/>
      <c r="BA182" s="88"/>
      <c r="BB182" s="89"/>
      <c r="BC182" s="84"/>
      <c r="BD182" s="87"/>
      <c r="BE182" s="89"/>
      <c r="BF182" s="84"/>
      <c r="BG182" s="88"/>
      <c r="BH182" s="89"/>
      <c r="BI182" s="84"/>
      <c r="BJ182" s="88"/>
      <c r="BK182" s="89"/>
      <c r="BL182" s="84"/>
      <c r="BM182" s="88"/>
      <c r="BN182" s="89"/>
      <c r="BO182" s="84"/>
      <c r="BP182" s="88"/>
      <c r="BQ182" s="89"/>
      <c r="BR182" s="84"/>
      <c r="BS182" s="88"/>
      <c r="BT182" s="89"/>
      <c r="BU182" s="84"/>
      <c r="BV182" s="88"/>
      <c r="BW182" s="89"/>
      <c r="BX182" s="84"/>
      <c r="BY182" s="88"/>
      <c r="BZ182" s="89"/>
      <c r="CA182" s="84"/>
      <c r="CB182" s="88"/>
      <c r="CC182" s="89"/>
      <c r="CD182" s="84"/>
      <c r="CE182" s="88"/>
      <c r="CF182" s="89"/>
      <c r="CG182" s="84"/>
      <c r="CH182" s="88"/>
      <c r="CI182" s="89"/>
      <c r="CJ182" s="84"/>
      <c r="CK182" s="88"/>
      <c r="CL182" s="89"/>
      <c r="CM182" s="84"/>
      <c r="CN182" s="88"/>
      <c r="CO182" s="89"/>
      <c r="CP182" s="84"/>
      <c r="CQ182" s="88"/>
      <c r="CR182" s="89"/>
      <c r="CS182" s="84"/>
    </row>
    <row r="183" spans="1:97" ht="12" customHeight="1" x14ac:dyDescent="0.2">
      <c r="A183" s="3"/>
      <c r="B183" s="87"/>
      <c r="C183" s="89"/>
      <c r="D183" s="84"/>
      <c r="E183" s="87"/>
      <c r="F183" s="89"/>
      <c r="G183" s="84"/>
      <c r="H183" s="88"/>
      <c r="I183" s="89"/>
      <c r="J183" s="84"/>
      <c r="K183" s="88"/>
      <c r="L183" s="89"/>
      <c r="M183" s="84"/>
      <c r="N183" s="88"/>
      <c r="O183" s="89"/>
      <c r="P183" s="84"/>
      <c r="Q183" s="88"/>
      <c r="R183" s="89"/>
      <c r="S183" s="84"/>
      <c r="T183" s="88"/>
      <c r="U183" s="89"/>
      <c r="V183" s="84"/>
      <c r="W183" s="88"/>
      <c r="X183" s="89"/>
      <c r="Y183" s="84"/>
      <c r="Z183" s="88"/>
      <c r="AA183" s="89"/>
      <c r="AB183" s="84"/>
      <c r="AC183" s="88"/>
      <c r="AD183" s="89"/>
      <c r="AE183" s="84"/>
      <c r="AF183" s="88"/>
      <c r="AG183" s="89"/>
      <c r="AH183" s="84"/>
      <c r="AI183" s="88"/>
      <c r="AJ183" s="89"/>
      <c r="AK183" s="84"/>
      <c r="AL183" s="88"/>
      <c r="AM183" s="89"/>
      <c r="AN183" s="84"/>
      <c r="AO183" s="87"/>
      <c r="AP183" s="89"/>
      <c r="AQ183" s="84"/>
      <c r="AR183" s="88"/>
      <c r="AS183" s="89"/>
      <c r="AT183" s="84"/>
      <c r="AU183" s="88"/>
      <c r="AV183" s="89"/>
      <c r="AW183" s="84"/>
      <c r="AX183" s="88"/>
      <c r="AY183" s="89"/>
      <c r="AZ183" s="84"/>
      <c r="BA183" s="88"/>
      <c r="BB183" s="89"/>
      <c r="BC183" s="84"/>
      <c r="BD183" s="87"/>
      <c r="BE183" s="89"/>
      <c r="BF183" s="84"/>
      <c r="BG183" s="88"/>
      <c r="BH183" s="89"/>
      <c r="BI183" s="84"/>
      <c r="BJ183" s="88"/>
      <c r="BK183" s="89"/>
      <c r="BL183" s="84"/>
      <c r="BM183" s="88"/>
      <c r="BN183" s="89"/>
      <c r="BO183" s="84"/>
      <c r="BP183" s="88"/>
      <c r="BQ183" s="89"/>
      <c r="BR183" s="84"/>
      <c r="BS183" s="88"/>
      <c r="BT183" s="89"/>
      <c r="BU183" s="84"/>
      <c r="BV183" s="88"/>
      <c r="BW183" s="89"/>
      <c r="BX183" s="84"/>
      <c r="BY183" s="88"/>
      <c r="BZ183" s="89"/>
      <c r="CA183" s="84"/>
      <c r="CB183" s="88"/>
      <c r="CC183" s="89"/>
      <c r="CD183" s="84"/>
      <c r="CE183" s="88"/>
      <c r="CF183" s="89"/>
      <c r="CG183" s="84"/>
      <c r="CH183" s="88"/>
      <c r="CI183" s="89"/>
      <c r="CJ183" s="84"/>
      <c r="CK183" s="88"/>
      <c r="CL183" s="89"/>
      <c r="CM183" s="84"/>
      <c r="CN183" s="88"/>
      <c r="CO183" s="89"/>
      <c r="CP183" s="84"/>
      <c r="CQ183" s="88"/>
      <c r="CR183" s="89"/>
      <c r="CS183" s="84"/>
    </row>
    <row r="184" spans="1:97" ht="12" customHeight="1" x14ac:dyDescent="0.2">
      <c r="A184" s="3"/>
      <c r="B184" s="87"/>
      <c r="C184" s="89"/>
      <c r="D184" s="84"/>
      <c r="E184" s="87"/>
      <c r="F184" s="89"/>
      <c r="G184" s="84"/>
      <c r="H184" s="88"/>
      <c r="I184" s="89"/>
      <c r="J184" s="84"/>
      <c r="K184" s="88"/>
      <c r="L184" s="89"/>
      <c r="M184" s="84"/>
      <c r="N184" s="88"/>
      <c r="O184" s="89"/>
      <c r="P184" s="84"/>
      <c r="Q184" s="88"/>
      <c r="R184" s="89"/>
      <c r="S184" s="84"/>
      <c r="T184" s="88"/>
      <c r="U184" s="89"/>
      <c r="V184" s="84"/>
      <c r="W184" s="88"/>
      <c r="X184" s="89"/>
      <c r="Y184" s="84"/>
      <c r="Z184" s="88"/>
      <c r="AA184" s="89"/>
      <c r="AB184" s="84"/>
      <c r="AC184" s="88"/>
      <c r="AD184" s="89"/>
      <c r="AE184" s="84"/>
      <c r="AF184" s="88"/>
      <c r="AG184" s="89"/>
      <c r="AH184" s="84"/>
      <c r="AI184" s="88"/>
      <c r="AJ184" s="89"/>
      <c r="AK184" s="84"/>
      <c r="AL184" s="88"/>
      <c r="AM184" s="89"/>
      <c r="AN184" s="84"/>
      <c r="AO184" s="87"/>
      <c r="AP184" s="89"/>
      <c r="AQ184" s="84"/>
      <c r="AR184" s="88"/>
      <c r="AS184" s="89"/>
      <c r="AT184" s="84"/>
      <c r="AU184" s="88"/>
      <c r="AV184" s="89"/>
      <c r="AW184" s="84"/>
      <c r="AX184" s="88"/>
      <c r="AY184" s="89"/>
      <c r="AZ184" s="84"/>
      <c r="BA184" s="88"/>
      <c r="BB184" s="89"/>
      <c r="BC184" s="84"/>
      <c r="BD184" s="87"/>
      <c r="BE184" s="89"/>
      <c r="BF184" s="84"/>
      <c r="BG184" s="88"/>
      <c r="BH184" s="89"/>
      <c r="BI184" s="84"/>
      <c r="BJ184" s="88"/>
      <c r="BK184" s="89"/>
      <c r="BL184" s="84"/>
      <c r="BM184" s="88"/>
      <c r="BN184" s="89"/>
      <c r="BO184" s="84"/>
      <c r="BP184" s="88"/>
      <c r="BQ184" s="89"/>
      <c r="BR184" s="84"/>
      <c r="BS184" s="88"/>
      <c r="BT184" s="89"/>
      <c r="BU184" s="84"/>
      <c r="BV184" s="88"/>
      <c r="BW184" s="89"/>
      <c r="BX184" s="84"/>
      <c r="BY184" s="88"/>
      <c r="BZ184" s="89"/>
      <c r="CA184" s="84"/>
      <c r="CB184" s="88"/>
      <c r="CC184" s="89"/>
      <c r="CD184" s="84"/>
      <c r="CE184" s="88"/>
      <c r="CF184" s="89"/>
      <c r="CG184" s="84"/>
      <c r="CH184" s="88"/>
      <c r="CI184" s="89"/>
      <c r="CJ184" s="84"/>
      <c r="CK184" s="88"/>
      <c r="CL184" s="89"/>
      <c r="CM184" s="84"/>
      <c r="CN184" s="88"/>
      <c r="CO184" s="89"/>
      <c r="CP184" s="84"/>
      <c r="CQ184" s="88"/>
      <c r="CR184" s="89"/>
      <c r="CS184" s="84"/>
    </row>
    <row r="185" spans="1:97" ht="12" customHeight="1" x14ac:dyDescent="0.2">
      <c r="A185" s="3"/>
      <c r="B185" s="87"/>
      <c r="C185" s="89"/>
      <c r="D185" s="84"/>
      <c r="E185" s="87"/>
      <c r="F185" s="89"/>
      <c r="G185" s="84"/>
      <c r="H185" s="88"/>
      <c r="I185" s="89"/>
      <c r="J185" s="84"/>
      <c r="K185" s="88"/>
      <c r="L185" s="89"/>
      <c r="M185" s="84"/>
      <c r="N185" s="88"/>
      <c r="O185" s="89"/>
      <c r="P185" s="84"/>
      <c r="Q185" s="88"/>
      <c r="R185" s="89"/>
      <c r="S185" s="84"/>
      <c r="T185" s="88"/>
      <c r="U185" s="89"/>
      <c r="V185" s="84"/>
      <c r="W185" s="88"/>
      <c r="X185" s="89"/>
      <c r="Y185" s="84"/>
      <c r="Z185" s="88"/>
      <c r="AA185" s="89"/>
      <c r="AB185" s="84"/>
      <c r="AC185" s="88"/>
      <c r="AD185" s="89"/>
      <c r="AE185" s="84"/>
      <c r="AF185" s="88"/>
      <c r="AG185" s="89"/>
      <c r="AH185" s="84"/>
      <c r="AI185" s="88"/>
      <c r="AJ185" s="89"/>
      <c r="AK185" s="84"/>
      <c r="AL185" s="88"/>
      <c r="AM185" s="89"/>
      <c r="AN185" s="84"/>
      <c r="AO185" s="87"/>
      <c r="AP185" s="89"/>
      <c r="AQ185" s="84"/>
      <c r="AR185" s="88"/>
      <c r="AS185" s="89"/>
      <c r="AT185" s="84"/>
      <c r="AU185" s="88"/>
      <c r="AV185" s="89"/>
      <c r="AW185" s="84"/>
      <c r="AX185" s="88"/>
      <c r="AY185" s="89"/>
      <c r="AZ185" s="84"/>
      <c r="BA185" s="88"/>
      <c r="BB185" s="89"/>
      <c r="BC185" s="84"/>
      <c r="BD185" s="87"/>
      <c r="BE185" s="89"/>
      <c r="BF185" s="84"/>
      <c r="BG185" s="88"/>
      <c r="BH185" s="89"/>
      <c r="BI185" s="84"/>
      <c r="BJ185" s="88"/>
      <c r="BK185" s="89"/>
      <c r="BL185" s="84"/>
      <c r="BM185" s="88"/>
      <c r="BN185" s="89"/>
      <c r="BO185" s="84"/>
      <c r="BP185" s="88"/>
      <c r="BQ185" s="89"/>
      <c r="BR185" s="84"/>
      <c r="BS185" s="88"/>
      <c r="BT185" s="89"/>
      <c r="BU185" s="84"/>
      <c r="BV185" s="88"/>
      <c r="BW185" s="89"/>
      <c r="BX185" s="84"/>
      <c r="BY185" s="88"/>
      <c r="BZ185" s="89"/>
      <c r="CA185" s="84"/>
      <c r="CB185" s="88"/>
      <c r="CC185" s="89"/>
      <c r="CD185" s="84"/>
      <c r="CE185" s="88"/>
      <c r="CF185" s="89"/>
      <c r="CG185" s="84"/>
      <c r="CH185" s="88"/>
      <c r="CI185" s="89"/>
      <c r="CJ185" s="84"/>
      <c r="CK185" s="88"/>
      <c r="CL185" s="89"/>
      <c r="CM185" s="84"/>
      <c r="CN185" s="88"/>
      <c r="CO185" s="89"/>
      <c r="CP185" s="84"/>
      <c r="CQ185" s="88"/>
      <c r="CR185" s="89"/>
      <c r="CS185" s="84"/>
    </row>
    <row r="186" spans="1:97" ht="12" customHeight="1" x14ac:dyDescent="0.2">
      <c r="A186" s="3"/>
      <c r="B186" s="87"/>
      <c r="C186" s="89"/>
      <c r="D186" s="84"/>
      <c r="E186" s="87"/>
      <c r="F186" s="89"/>
      <c r="G186" s="84"/>
      <c r="H186" s="88"/>
      <c r="I186" s="89"/>
      <c r="J186" s="84"/>
      <c r="K186" s="88"/>
      <c r="L186" s="89"/>
      <c r="M186" s="84"/>
      <c r="N186" s="88"/>
      <c r="O186" s="89"/>
      <c r="P186" s="84"/>
      <c r="Q186" s="88"/>
      <c r="R186" s="89"/>
      <c r="S186" s="84"/>
      <c r="T186" s="88"/>
      <c r="U186" s="89"/>
      <c r="V186" s="84"/>
      <c r="W186" s="88"/>
      <c r="X186" s="89"/>
      <c r="Y186" s="84"/>
      <c r="Z186" s="88"/>
      <c r="AA186" s="89"/>
      <c r="AB186" s="84"/>
      <c r="AC186" s="88"/>
      <c r="AD186" s="89"/>
      <c r="AE186" s="84"/>
      <c r="AF186" s="88"/>
      <c r="AG186" s="89"/>
      <c r="AH186" s="84"/>
      <c r="AI186" s="88"/>
      <c r="AJ186" s="89"/>
      <c r="AK186" s="84"/>
      <c r="AL186" s="88"/>
      <c r="AM186" s="89"/>
      <c r="AN186" s="84"/>
      <c r="AO186" s="87"/>
      <c r="AP186" s="89"/>
      <c r="AQ186" s="84"/>
      <c r="AR186" s="88"/>
      <c r="AS186" s="89"/>
      <c r="AT186" s="84"/>
      <c r="AU186" s="88"/>
      <c r="AV186" s="89"/>
      <c r="AW186" s="84"/>
      <c r="AX186" s="88"/>
      <c r="AY186" s="89"/>
      <c r="AZ186" s="84"/>
      <c r="BA186" s="88"/>
      <c r="BB186" s="89"/>
      <c r="BC186" s="84"/>
      <c r="BD186" s="87"/>
      <c r="BE186" s="89"/>
      <c r="BF186" s="84"/>
      <c r="BG186" s="88"/>
      <c r="BH186" s="89"/>
      <c r="BI186" s="84"/>
      <c r="BJ186" s="88"/>
      <c r="BK186" s="89"/>
      <c r="BL186" s="84"/>
      <c r="BM186" s="88"/>
      <c r="BN186" s="89"/>
      <c r="BO186" s="84"/>
      <c r="BP186" s="88"/>
      <c r="BQ186" s="89"/>
      <c r="BR186" s="84"/>
      <c r="BS186" s="88"/>
      <c r="BT186" s="89"/>
      <c r="BU186" s="84"/>
      <c r="BV186" s="88"/>
      <c r="BW186" s="89"/>
      <c r="BX186" s="84"/>
      <c r="BY186" s="88"/>
      <c r="BZ186" s="89"/>
      <c r="CA186" s="84"/>
      <c r="CB186" s="88"/>
      <c r="CC186" s="89"/>
      <c r="CD186" s="84"/>
      <c r="CE186" s="88"/>
      <c r="CF186" s="89"/>
      <c r="CG186" s="84"/>
      <c r="CH186" s="88"/>
      <c r="CI186" s="89"/>
      <c r="CJ186" s="84"/>
      <c r="CK186" s="88"/>
      <c r="CL186" s="89"/>
      <c r="CM186" s="84"/>
      <c r="CN186" s="88"/>
      <c r="CO186" s="89"/>
      <c r="CP186" s="84"/>
      <c r="CQ186" s="88"/>
      <c r="CR186" s="89"/>
      <c r="CS186" s="84"/>
    </row>
    <row r="187" spans="1:97" ht="12" customHeight="1" x14ac:dyDescent="0.2">
      <c r="A187" s="3"/>
      <c r="B187" s="87"/>
      <c r="C187" s="89"/>
      <c r="D187" s="84"/>
      <c r="E187" s="87"/>
      <c r="F187" s="89"/>
      <c r="G187" s="84"/>
      <c r="H187" s="88"/>
      <c r="I187" s="89"/>
      <c r="J187" s="84"/>
      <c r="K187" s="88"/>
      <c r="L187" s="89"/>
      <c r="M187" s="84"/>
      <c r="N187" s="88"/>
      <c r="O187" s="89"/>
      <c r="P187" s="84"/>
      <c r="Q187" s="88"/>
      <c r="R187" s="89"/>
      <c r="S187" s="84"/>
      <c r="T187" s="88"/>
      <c r="U187" s="89"/>
      <c r="V187" s="84"/>
      <c r="W187" s="88"/>
      <c r="X187" s="89"/>
      <c r="Y187" s="84"/>
      <c r="Z187" s="88"/>
      <c r="AA187" s="89"/>
      <c r="AB187" s="84"/>
      <c r="AC187" s="88"/>
      <c r="AD187" s="89"/>
      <c r="AE187" s="84"/>
      <c r="AF187" s="88"/>
      <c r="AG187" s="89"/>
      <c r="AH187" s="84"/>
      <c r="AI187" s="88"/>
      <c r="AJ187" s="89"/>
      <c r="AK187" s="84"/>
      <c r="AL187" s="88"/>
      <c r="AM187" s="89"/>
      <c r="AN187" s="84"/>
      <c r="AO187" s="87"/>
      <c r="AP187" s="89"/>
      <c r="AQ187" s="84"/>
      <c r="AR187" s="88"/>
      <c r="AS187" s="89"/>
      <c r="AT187" s="84"/>
      <c r="AU187" s="88"/>
      <c r="AV187" s="89"/>
      <c r="AW187" s="84"/>
      <c r="AX187" s="88"/>
      <c r="AY187" s="89"/>
      <c r="AZ187" s="84"/>
      <c r="BA187" s="88"/>
      <c r="BB187" s="89"/>
      <c r="BC187" s="84"/>
      <c r="BD187" s="87"/>
      <c r="BE187" s="89"/>
      <c r="BF187" s="84"/>
      <c r="BG187" s="88"/>
      <c r="BH187" s="89"/>
      <c r="BI187" s="84"/>
      <c r="BJ187" s="88"/>
      <c r="BK187" s="89"/>
      <c r="BL187" s="84"/>
      <c r="BM187" s="88"/>
      <c r="BN187" s="89"/>
      <c r="BO187" s="84"/>
      <c r="BP187" s="88"/>
      <c r="BQ187" s="89"/>
      <c r="BR187" s="84"/>
      <c r="BS187" s="88"/>
      <c r="BT187" s="89"/>
      <c r="BU187" s="84"/>
      <c r="BV187" s="88"/>
      <c r="BW187" s="89"/>
      <c r="BX187" s="84"/>
      <c r="BY187" s="88"/>
      <c r="BZ187" s="89"/>
      <c r="CA187" s="84"/>
      <c r="CB187" s="88"/>
      <c r="CC187" s="89"/>
      <c r="CD187" s="84"/>
      <c r="CE187" s="88"/>
      <c r="CF187" s="89"/>
      <c r="CG187" s="84"/>
      <c r="CH187" s="88"/>
      <c r="CI187" s="89"/>
      <c r="CJ187" s="84"/>
      <c r="CK187" s="88"/>
      <c r="CL187" s="89"/>
      <c r="CM187" s="84"/>
      <c r="CN187" s="88"/>
      <c r="CO187" s="89"/>
      <c r="CP187" s="84"/>
      <c r="CQ187" s="88"/>
      <c r="CR187" s="89"/>
      <c r="CS187" s="84"/>
    </row>
    <row r="188" spans="1:97" ht="12" customHeight="1" x14ac:dyDescent="0.2">
      <c r="A188" s="3"/>
      <c r="B188" s="87"/>
      <c r="C188" s="89"/>
      <c r="D188" s="84"/>
      <c r="E188" s="87"/>
      <c r="F188" s="89"/>
      <c r="G188" s="84"/>
      <c r="H188" s="88"/>
      <c r="I188" s="89"/>
      <c r="J188" s="84"/>
      <c r="K188" s="88"/>
      <c r="L188" s="89"/>
      <c r="M188" s="84"/>
      <c r="N188" s="88"/>
      <c r="O188" s="89"/>
      <c r="P188" s="84"/>
      <c r="Q188" s="88"/>
      <c r="R188" s="89"/>
      <c r="S188" s="84"/>
      <c r="T188" s="88"/>
      <c r="U188" s="89"/>
      <c r="V188" s="84"/>
      <c r="W188" s="88"/>
      <c r="X188" s="89"/>
      <c r="Y188" s="84"/>
      <c r="Z188" s="88"/>
      <c r="AA188" s="89"/>
      <c r="AB188" s="84"/>
      <c r="AC188" s="88"/>
      <c r="AD188" s="89"/>
      <c r="AE188" s="84"/>
      <c r="AF188" s="88"/>
      <c r="AG188" s="89"/>
      <c r="AH188" s="84"/>
      <c r="AI188" s="88"/>
      <c r="AJ188" s="89"/>
      <c r="AK188" s="84"/>
      <c r="AL188" s="88"/>
      <c r="AM188" s="89"/>
      <c r="AN188" s="84"/>
      <c r="AO188" s="87"/>
      <c r="AP188" s="89"/>
      <c r="AQ188" s="84"/>
      <c r="AR188" s="88"/>
      <c r="AS188" s="89"/>
      <c r="AT188" s="84"/>
      <c r="AU188" s="88"/>
      <c r="AV188" s="89"/>
      <c r="AW188" s="84"/>
      <c r="AX188" s="88"/>
      <c r="AY188" s="89"/>
      <c r="AZ188" s="84"/>
      <c r="BA188" s="88"/>
      <c r="BB188" s="89"/>
      <c r="BC188" s="84"/>
      <c r="BD188" s="87"/>
      <c r="BE188" s="89"/>
      <c r="BF188" s="84"/>
      <c r="BG188" s="88"/>
      <c r="BH188" s="89"/>
      <c r="BI188" s="84"/>
      <c r="BJ188" s="88"/>
      <c r="BK188" s="89"/>
      <c r="BL188" s="84"/>
      <c r="BM188" s="88"/>
      <c r="BN188" s="89"/>
      <c r="BO188" s="84"/>
      <c r="BP188" s="88"/>
      <c r="BQ188" s="89"/>
      <c r="BR188" s="84"/>
      <c r="BS188" s="88"/>
      <c r="BT188" s="89"/>
      <c r="BU188" s="84"/>
      <c r="BV188" s="88"/>
      <c r="BW188" s="89"/>
      <c r="BX188" s="84"/>
      <c r="BY188" s="88"/>
      <c r="BZ188" s="89"/>
      <c r="CA188" s="84"/>
      <c r="CB188" s="88"/>
      <c r="CC188" s="89"/>
      <c r="CD188" s="84"/>
      <c r="CE188" s="88"/>
      <c r="CF188" s="89"/>
      <c r="CG188" s="84"/>
      <c r="CH188" s="88"/>
      <c r="CI188" s="89"/>
      <c r="CJ188" s="84"/>
      <c r="CK188" s="88"/>
      <c r="CL188" s="89"/>
      <c r="CM188" s="84"/>
      <c r="CN188" s="88"/>
      <c r="CO188" s="89"/>
      <c r="CP188" s="84"/>
      <c r="CQ188" s="88"/>
      <c r="CR188" s="89"/>
      <c r="CS188" s="84"/>
    </row>
    <row r="189" spans="1:97" ht="12" customHeight="1" x14ac:dyDescent="0.2">
      <c r="A189" s="3"/>
      <c r="B189" s="87"/>
      <c r="C189" s="89"/>
      <c r="D189" s="84"/>
      <c r="E189" s="87"/>
      <c r="F189" s="89"/>
      <c r="G189" s="84"/>
      <c r="H189" s="88"/>
      <c r="I189" s="89"/>
      <c r="J189" s="84"/>
      <c r="K189" s="88"/>
      <c r="L189" s="89"/>
      <c r="M189" s="84"/>
      <c r="N189" s="88"/>
      <c r="O189" s="89"/>
      <c r="P189" s="84"/>
      <c r="Q189" s="88"/>
      <c r="R189" s="89"/>
      <c r="S189" s="84"/>
      <c r="T189" s="88"/>
      <c r="U189" s="89"/>
      <c r="V189" s="84"/>
      <c r="W189" s="88"/>
      <c r="X189" s="89"/>
      <c r="Y189" s="84"/>
      <c r="Z189" s="88"/>
      <c r="AA189" s="89"/>
      <c r="AB189" s="84"/>
      <c r="AC189" s="88"/>
      <c r="AD189" s="89"/>
      <c r="AE189" s="84"/>
      <c r="AF189" s="88"/>
      <c r="AG189" s="89"/>
      <c r="AH189" s="84"/>
      <c r="AI189" s="88"/>
      <c r="AJ189" s="89"/>
      <c r="AK189" s="84"/>
      <c r="AL189" s="88"/>
      <c r="AM189" s="89"/>
      <c r="AN189" s="84"/>
      <c r="AO189" s="87"/>
      <c r="AP189" s="89"/>
      <c r="AQ189" s="84"/>
      <c r="AR189" s="88"/>
      <c r="AS189" s="89"/>
      <c r="AT189" s="84"/>
      <c r="AU189" s="88"/>
      <c r="AV189" s="89"/>
      <c r="AW189" s="84"/>
      <c r="AX189" s="88"/>
      <c r="AY189" s="89"/>
      <c r="AZ189" s="84"/>
      <c r="BA189" s="88"/>
      <c r="BB189" s="89"/>
      <c r="BC189" s="84"/>
      <c r="BD189" s="87"/>
      <c r="BE189" s="89"/>
      <c r="BF189" s="84"/>
      <c r="BG189" s="88"/>
      <c r="BH189" s="89"/>
      <c r="BI189" s="84"/>
      <c r="BJ189" s="88"/>
      <c r="BK189" s="89"/>
      <c r="BL189" s="84"/>
      <c r="BM189" s="88"/>
      <c r="BN189" s="89"/>
      <c r="BO189" s="84"/>
      <c r="BP189" s="88"/>
      <c r="BQ189" s="89"/>
      <c r="BR189" s="84"/>
      <c r="BS189" s="88"/>
      <c r="BT189" s="89"/>
      <c r="BU189" s="84"/>
      <c r="BV189" s="88"/>
      <c r="BW189" s="89"/>
      <c r="BX189" s="84"/>
      <c r="BY189" s="88"/>
      <c r="BZ189" s="89"/>
      <c r="CA189" s="84"/>
      <c r="CB189" s="88"/>
      <c r="CC189" s="89"/>
      <c r="CD189" s="84"/>
      <c r="CE189" s="88"/>
      <c r="CF189" s="89"/>
      <c r="CG189" s="84"/>
      <c r="CH189" s="88"/>
      <c r="CI189" s="89"/>
      <c r="CJ189" s="84"/>
      <c r="CK189" s="88"/>
      <c r="CL189" s="89"/>
      <c r="CM189" s="84"/>
      <c r="CN189" s="88"/>
      <c r="CO189" s="89"/>
      <c r="CP189" s="84"/>
      <c r="CQ189" s="88"/>
      <c r="CR189" s="89"/>
      <c r="CS189" s="84"/>
    </row>
    <row r="190" spans="1:97" ht="12" customHeight="1" x14ac:dyDescent="0.2">
      <c r="A190" s="3"/>
      <c r="B190" s="87"/>
      <c r="C190" s="89"/>
      <c r="D190" s="84"/>
      <c r="E190" s="87"/>
      <c r="F190" s="89"/>
      <c r="G190" s="84"/>
      <c r="H190" s="88"/>
      <c r="I190" s="89"/>
      <c r="J190" s="84"/>
      <c r="K190" s="88"/>
      <c r="L190" s="89"/>
      <c r="M190" s="84"/>
      <c r="N190" s="88"/>
      <c r="O190" s="89"/>
      <c r="P190" s="84"/>
      <c r="Q190" s="88"/>
      <c r="R190" s="89"/>
      <c r="S190" s="84"/>
      <c r="T190" s="88"/>
      <c r="U190" s="89"/>
      <c r="V190" s="84"/>
      <c r="W190" s="88"/>
      <c r="X190" s="89"/>
      <c r="Y190" s="84"/>
      <c r="Z190" s="88"/>
      <c r="AA190" s="89"/>
      <c r="AB190" s="84"/>
      <c r="AC190" s="88"/>
      <c r="AD190" s="89"/>
      <c r="AE190" s="84"/>
      <c r="AF190" s="88"/>
      <c r="AG190" s="89"/>
      <c r="AH190" s="84"/>
      <c r="AI190" s="88"/>
      <c r="AJ190" s="89"/>
      <c r="AK190" s="84"/>
      <c r="AL190" s="88"/>
      <c r="AM190" s="89"/>
      <c r="AN190" s="84"/>
      <c r="AO190" s="87"/>
      <c r="AP190" s="89"/>
      <c r="AQ190" s="84"/>
      <c r="AR190" s="88"/>
      <c r="AS190" s="89"/>
      <c r="AT190" s="84"/>
      <c r="AU190" s="88"/>
      <c r="AV190" s="89"/>
      <c r="AW190" s="84"/>
      <c r="AX190" s="88"/>
      <c r="AY190" s="89"/>
      <c r="AZ190" s="84"/>
      <c r="BA190" s="88"/>
      <c r="BB190" s="89"/>
      <c r="BC190" s="84"/>
      <c r="BD190" s="87"/>
      <c r="BE190" s="89"/>
      <c r="BF190" s="84"/>
      <c r="BG190" s="88"/>
      <c r="BH190" s="89"/>
      <c r="BI190" s="84"/>
      <c r="BJ190" s="88"/>
      <c r="BK190" s="89"/>
      <c r="BL190" s="84"/>
      <c r="BM190" s="88"/>
      <c r="BN190" s="89"/>
      <c r="BO190" s="84"/>
      <c r="BP190" s="88"/>
      <c r="BQ190" s="89"/>
      <c r="BR190" s="84"/>
      <c r="BS190" s="88"/>
      <c r="BT190" s="89"/>
      <c r="BU190" s="84"/>
      <c r="BV190" s="88"/>
      <c r="BW190" s="89"/>
      <c r="BX190" s="84"/>
      <c r="BY190" s="88"/>
      <c r="BZ190" s="89"/>
      <c r="CA190" s="84"/>
      <c r="CB190" s="88"/>
      <c r="CC190" s="89"/>
      <c r="CD190" s="84"/>
      <c r="CE190" s="88"/>
      <c r="CF190" s="89"/>
      <c r="CG190" s="84"/>
      <c r="CH190" s="88"/>
      <c r="CI190" s="89"/>
      <c r="CJ190" s="84"/>
      <c r="CK190" s="88"/>
      <c r="CL190" s="89"/>
      <c r="CM190" s="84"/>
      <c r="CN190" s="88"/>
      <c r="CO190" s="89"/>
      <c r="CP190" s="84"/>
      <c r="CQ190" s="88"/>
      <c r="CR190" s="89"/>
      <c r="CS190" s="84"/>
    </row>
    <row r="191" spans="1:97" ht="12" customHeight="1" x14ac:dyDescent="0.2">
      <c r="A191" s="3"/>
      <c r="B191" s="87"/>
      <c r="C191" s="89"/>
      <c r="D191" s="84"/>
      <c r="E191" s="87"/>
      <c r="F191" s="89"/>
      <c r="G191" s="84"/>
      <c r="H191" s="88"/>
      <c r="I191" s="89"/>
      <c r="J191" s="84"/>
      <c r="K191" s="88"/>
      <c r="L191" s="89"/>
      <c r="M191" s="84"/>
      <c r="N191" s="88"/>
      <c r="O191" s="89"/>
      <c r="P191" s="84"/>
      <c r="Q191" s="88"/>
      <c r="R191" s="89"/>
      <c r="S191" s="84"/>
      <c r="T191" s="88"/>
      <c r="U191" s="89"/>
      <c r="V191" s="84"/>
      <c r="W191" s="88"/>
      <c r="X191" s="89"/>
      <c r="Y191" s="84"/>
      <c r="Z191" s="88"/>
      <c r="AA191" s="89"/>
      <c r="AB191" s="84"/>
      <c r="AC191" s="88"/>
      <c r="AD191" s="89"/>
      <c r="AE191" s="84"/>
      <c r="AF191" s="88"/>
      <c r="AG191" s="89"/>
      <c r="AH191" s="84"/>
      <c r="AI191" s="88"/>
      <c r="AJ191" s="89"/>
      <c r="AK191" s="84"/>
      <c r="AL191" s="88"/>
      <c r="AM191" s="89"/>
      <c r="AN191" s="84"/>
      <c r="AO191" s="87"/>
      <c r="AP191" s="89"/>
      <c r="AQ191" s="84"/>
      <c r="AR191" s="88"/>
      <c r="AS191" s="89"/>
      <c r="AT191" s="84"/>
      <c r="AU191" s="88"/>
      <c r="AV191" s="89"/>
      <c r="AW191" s="84"/>
      <c r="AX191" s="88"/>
      <c r="AY191" s="89"/>
      <c r="AZ191" s="84"/>
      <c r="BA191" s="88"/>
      <c r="BB191" s="89"/>
      <c r="BC191" s="84"/>
      <c r="BD191" s="87"/>
      <c r="BE191" s="89"/>
      <c r="BF191" s="84"/>
      <c r="BG191" s="88"/>
      <c r="BH191" s="89"/>
      <c r="BI191" s="84"/>
      <c r="BJ191" s="88"/>
      <c r="BK191" s="89"/>
      <c r="BL191" s="84"/>
      <c r="BM191" s="88"/>
      <c r="BN191" s="89"/>
      <c r="BO191" s="84"/>
      <c r="BP191" s="88"/>
      <c r="BQ191" s="89"/>
      <c r="BR191" s="84"/>
      <c r="BS191" s="88"/>
      <c r="BT191" s="89"/>
      <c r="BU191" s="84"/>
      <c r="BV191" s="88"/>
      <c r="BW191" s="89"/>
      <c r="BX191" s="84"/>
      <c r="BY191" s="88"/>
      <c r="BZ191" s="89"/>
      <c r="CA191" s="84"/>
      <c r="CB191" s="88"/>
      <c r="CC191" s="89"/>
      <c r="CD191" s="84"/>
      <c r="CE191" s="88"/>
      <c r="CF191" s="89"/>
      <c r="CG191" s="84"/>
      <c r="CH191" s="88"/>
      <c r="CI191" s="89"/>
      <c r="CJ191" s="84"/>
      <c r="CK191" s="88"/>
      <c r="CL191" s="89"/>
      <c r="CM191" s="84"/>
      <c r="CN191" s="88"/>
      <c r="CO191" s="89"/>
      <c r="CP191" s="84"/>
      <c r="CQ191" s="88"/>
      <c r="CR191" s="89"/>
      <c r="CS191" s="84"/>
    </row>
    <row r="192" spans="1:97" ht="12" customHeight="1" x14ac:dyDescent="0.2">
      <c r="A192" s="3"/>
      <c r="B192" s="87"/>
      <c r="C192" s="89"/>
      <c r="D192" s="84"/>
      <c r="E192" s="87"/>
      <c r="F192" s="89"/>
      <c r="G192" s="84"/>
      <c r="H192" s="88"/>
      <c r="I192" s="89"/>
      <c r="J192" s="84"/>
      <c r="K192" s="88"/>
      <c r="L192" s="89"/>
      <c r="M192" s="84"/>
      <c r="N192" s="88"/>
      <c r="O192" s="89"/>
      <c r="P192" s="84"/>
      <c r="Q192" s="88"/>
      <c r="R192" s="89"/>
      <c r="S192" s="84"/>
      <c r="T192" s="88"/>
      <c r="U192" s="89"/>
      <c r="V192" s="84"/>
      <c r="W192" s="88"/>
      <c r="X192" s="89"/>
      <c r="Y192" s="84"/>
      <c r="Z192" s="88"/>
      <c r="AA192" s="89"/>
      <c r="AB192" s="84"/>
      <c r="AC192" s="88"/>
      <c r="AD192" s="89"/>
      <c r="AE192" s="84"/>
      <c r="AF192" s="88"/>
      <c r="AG192" s="89"/>
      <c r="AH192" s="84"/>
      <c r="AI192" s="88"/>
      <c r="AJ192" s="89"/>
      <c r="AK192" s="84"/>
      <c r="AL192" s="88"/>
      <c r="AM192" s="89"/>
      <c r="AN192" s="84"/>
      <c r="AO192" s="87"/>
      <c r="AP192" s="89"/>
      <c r="AQ192" s="84"/>
      <c r="AR192" s="88"/>
      <c r="AS192" s="89"/>
      <c r="AT192" s="84"/>
      <c r="AU192" s="88"/>
      <c r="AV192" s="89"/>
      <c r="AW192" s="84"/>
      <c r="AX192" s="88"/>
      <c r="AY192" s="89"/>
      <c r="AZ192" s="84"/>
      <c r="BA192" s="88"/>
      <c r="BB192" s="89"/>
      <c r="BC192" s="84"/>
      <c r="BD192" s="87"/>
      <c r="BE192" s="89"/>
      <c r="BF192" s="84"/>
      <c r="BG192" s="88"/>
      <c r="BH192" s="89"/>
      <c r="BI192" s="84"/>
      <c r="BJ192" s="88"/>
      <c r="BK192" s="89"/>
      <c r="BL192" s="84"/>
      <c r="BM192" s="88"/>
      <c r="BN192" s="89"/>
      <c r="BO192" s="84"/>
      <c r="BP192" s="88"/>
      <c r="BQ192" s="89"/>
      <c r="BR192" s="84"/>
      <c r="BS192" s="88"/>
      <c r="BT192" s="89"/>
      <c r="BU192" s="84"/>
      <c r="BV192" s="88"/>
      <c r="BW192" s="89"/>
      <c r="BX192" s="84"/>
      <c r="BY192" s="88"/>
      <c r="BZ192" s="89"/>
      <c r="CA192" s="84"/>
      <c r="CB192" s="88"/>
      <c r="CC192" s="89"/>
      <c r="CD192" s="84"/>
      <c r="CE192" s="88"/>
      <c r="CF192" s="89"/>
      <c r="CG192" s="84"/>
      <c r="CH192" s="88"/>
      <c r="CI192" s="89"/>
      <c r="CJ192" s="84"/>
      <c r="CK192" s="88"/>
      <c r="CL192" s="89"/>
      <c r="CM192" s="84"/>
      <c r="CN192" s="88"/>
      <c r="CO192" s="89"/>
      <c r="CP192" s="84"/>
      <c r="CQ192" s="88"/>
      <c r="CR192" s="89"/>
      <c r="CS192" s="84"/>
    </row>
    <row r="193" spans="1:97" ht="12" customHeight="1" x14ac:dyDescent="0.2">
      <c r="A193" s="3"/>
      <c r="B193" s="87"/>
      <c r="C193" s="89"/>
      <c r="D193" s="84"/>
      <c r="E193" s="87"/>
      <c r="F193" s="89"/>
      <c r="G193" s="84"/>
      <c r="H193" s="88"/>
      <c r="I193" s="89"/>
      <c r="J193" s="84"/>
      <c r="K193" s="88"/>
      <c r="L193" s="89"/>
      <c r="M193" s="84"/>
      <c r="N193" s="88"/>
      <c r="O193" s="89"/>
      <c r="P193" s="84"/>
      <c r="Q193" s="88"/>
      <c r="R193" s="89"/>
      <c r="S193" s="84"/>
      <c r="T193" s="88"/>
      <c r="U193" s="89"/>
      <c r="V193" s="84"/>
      <c r="W193" s="88"/>
      <c r="X193" s="89"/>
      <c r="Y193" s="84"/>
      <c r="Z193" s="88"/>
      <c r="AA193" s="89"/>
      <c r="AB193" s="84"/>
      <c r="AC193" s="88"/>
      <c r="AD193" s="89"/>
      <c r="AE193" s="84"/>
      <c r="AF193" s="88"/>
      <c r="AG193" s="89"/>
      <c r="AH193" s="84"/>
      <c r="AI193" s="88"/>
      <c r="AJ193" s="89"/>
      <c r="AK193" s="84"/>
      <c r="AL193" s="88"/>
      <c r="AM193" s="89"/>
      <c r="AN193" s="84"/>
      <c r="AO193" s="87"/>
      <c r="AP193" s="89"/>
      <c r="AQ193" s="84"/>
      <c r="AR193" s="88"/>
      <c r="AS193" s="89"/>
      <c r="AT193" s="84"/>
      <c r="AU193" s="88"/>
      <c r="AV193" s="89"/>
      <c r="AW193" s="84"/>
      <c r="AX193" s="88"/>
      <c r="AY193" s="89"/>
      <c r="AZ193" s="84"/>
      <c r="BA193" s="88"/>
      <c r="BB193" s="89"/>
      <c r="BC193" s="84"/>
      <c r="BD193" s="87"/>
      <c r="BE193" s="89"/>
      <c r="BF193" s="84"/>
      <c r="BG193" s="88"/>
      <c r="BH193" s="89"/>
      <c r="BI193" s="84"/>
      <c r="BJ193" s="88"/>
      <c r="BK193" s="89"/>
      <c r="BL193" s="84"/>
      <c r="BM193" s="88"/>
      <c r="BN193" s="89"/>
      <c r="BO193" s="84"/>
      <c r="BP193" s="88"/>
      <c r="BQ193" s="89"/>
      <c r="BR193" s="84"/>
      <c r="BS193" s="88"/>
      <c r="BT193" s="89"/>
      <c r="BU193" s="84"/>
      <c r="BV193" s="88"/>
      <c r="BW193" s="89"/>
      <c r="BX193" s="84"/>
      <c r="BY193" s="88"/>
      <c r="BZ193" s="89"/>
      <c r="CA193" s="84"/>
      <c r="CB193" s="88"/>
      <c r="CC193" s="89"/>
      <c r="CD193" s="84"/>
      <c r="CE193" s="88"/>
      <c r="CF193" s="89"/>
      <c r="CG193" s="84"/>
      <c r="CH193" s="88"/>
      <c r="CI193" s="89"/>
      <c r="CJ193" s="84"/>
      <c r="CK193" s="88"/>
      <c r="CL193" s="89"/>
      <c r="CM193" s="84"/>
      <c r="CN193" s="88"/>
      <c r="CO193" s="89"/>
      <c r="CP193" s="84"/>
      <c r="CQ193" s="88"/>
      <c r="CR193" s="89"/>
      <c r="CS193" s="84"/>
    </row>
    <row r="194" spans="1:97" ht="12" customHeight="1" x14ac:dyDescent="0.2">
      <c r="A194" s="3"/>
      <c r="B194" s="87"/>
      <c r="C194" s="89"/>
      <c r="D194" s="84"/>
      <c r="E194" s="87"/>
      <c r="F194" s="89"/>
      <c r="G194" s="84"/>
      <c r="H194" s="88"/>
      <c r="I194" s="89"/>
      <c r="J194" s="84"/>
      <c r="K194" s="88"/>
      <c r="L194" s="89"/>
      <c r="M194" s="84"/>
      <c r="N194" s="88"/>
      <c r="O194" s="89"/>
      <c r="P194" s="84"/>
      <c r="Q194" s="88"/>
      <c r="R194" s="89"/>
      <c r="S194" s="84"/>
      <c r="T194" s="88"/>
      <c r="U194" s="89"/>
      <c r="V194" s="84"/>
      <c r="W194" s="88"/>
      <c r="X194" s="89"/>
      <c r="Y194" s="84"/>
      <c r="Z194" s="88"/>
      <c r="AA194" s="89"/>
      <c r="AB194" s="84"/>
      <c r="AC194" s="88"/>
      <c r="AD194" s="89"/>
      <c r="AE194" s="84"/>
      <c r="AF194" s="88"/>
      <c r="AG194" s="89"/>
      <c r="AH194" s="84"/>
      <c r="AI194" s="88"/>
      <c r="AJ194" s="89"/>
      <c r="AK194" s="84"/>
      <c r="AL194" s="88"/>
      <c r="AM194" s="89"/>
      <c r="AN194" s="84"/>
      <c r="AO194" s="87"/>
      <c r="AP194" s="89"/>
      <c r="AQ194" s="84"/>
      <c r="AR194" s="88"/>
      <c r="AS194" s="89"/>
      <c r="AT194" s="84"/>
      <c r="AU194" s="88"/>
      <c r="AV194" s="89"/>
      <c r="AW194" s="84"/>
      <c r="AX194" s="88"/>
      <c r="AY194" s="89"/>
      <c r="AZ194" s="84"/>
      <c r="BA194" s="88"/>
      <c r="BB194" s="89"/>
      <c r="BC194" s="84"/>
      <c r="BD194" s="87"/>
      <c r="BE194" s="89"/>
      <c r="BF194" s="84"/>
      <c r="BG194" s="88"/>
      <c r="BH194" s="89"/>
      <c r="BI194" s="84"/>
      <c r="BJ194" s="88"/>
      <c r="BK194" s="89"/>
      <c r="BL194" s="84"/>
      <c r="BM194" s="88"/>
      <c r="BN194" s="89"/>
      <c r="BO194" s="84"/>
      <c r="BP194" s="88"/>
      <c r="BQ194" s="89"/>
      <c r="BR194" s="84"/>
      <c r="BS194" s="88"/>
      <c r="BT194" s="89"/>
      <c r="BU194" s="84"/>
      <c r="BV194" s="88"/>
      <c r="BW194" s="89"/>
      <c r="BX194" s="84"/>
      <c r="BY194" s="88"/>
      <c r="BZ194" s="89"/>
      <c r="CA194" s="84"/>
      <c r="CB194" s="88"/>
      <c r="CC194" s="89"/>
      <c r="CD194" s="84"/>
      <c r="CE194" s="88"/>
      <c r="CF194" s="89"/>
      <c r="CG194" s="84"/>
      <c r="CH194" s="88"/>
      <c r="CI194" s="89"/>
      <c r="CJ194" s="84"/>
      <c r="CK194" s="88"/>
      <c r="CL194" s="89"/>
      <c r="CM194" s="84"/>
      <c r="CN194" s="88"/>
      <c r="CO194" s="89"/>
      <c r="CP194" s="84"/>
      <c r="CQ194" s="88"/>
      <c r="CR194" s="89"/>
      <c r="CS194" s="84"/>
    </row>
    <row r="195" spans="1:97" ht="12" customHeight="1" x14ac:dyDescent="0.2">
      <c r="A195" s="3"/>
      <c r="B195" s="87"/>
      <c r="C195" s="89"/>
      <c r="D195" s="84"/>
      <c r="E195" s="87"/>
      <c r="F195" s="89"/>
      <c r="G195" s="84"/>
      <c r="H195" s="88"/>
      <c r="I195" s="89"/>
      <c r="J195" s="84"/>
      <c r="K195" s="88"/>
      <c r="L195" s="89"/>
      <c r="M195" s="84"/>
      <c r="N195" s="88"/>
      <c r="O195" s="89"/>
      <c r="P195" s="84"/>
      <c r="Q195" s="88"/>
      <c r="R195" s="89"/>
      <c r="S195" s="84"/>
      <c r="T195" s="88"/>
      <c r="U195" s="89"/>
      <c r="V195" s="84"/>
      <c r="W195" s="88"/>
      <c r="X195" s="89"/>
      <c r="Y195" s="84"/>
      <c r="Z195" s="88"/>
      <c r="AA195" s="89"/>
      <c r="AB195" s="84"/>
      <c r="AC195" s="88"/>
      <c r="AD195" s="89"/>
      <c r="AE195" s="84"/>
      <c r="AF195" s="88"/>
      <c r="AG195" s="89"/>
      <c r="AH195" s="84"/>
      <c r="AI195" s="88"/>
      <c r="AJ195" s="89"/>
      <c r="AK195" s="84"/>
      <c r="AL195" s="88"/>
      <c r="AM195" s="89"/>
      <c r="AN195" s="84"/>
      <c r="AO195" s="87"/>
      <c r="AP195" s="89"/>
      <c r="AQ195" s="84"/>
      <c r="AR195" s="88"/>
      <c r="AS195" s="89"/>
      <c r="AT195" s="84"/>
      <c r="AU195" s="88"/>
      <c r="AV195" s="89"/>
      <c r="AW195" s="84"/>
      <c r="AX195" s="88"/>
      <c r="AY195" s="89"/>
      <c r="AZ195" s="84"/>
      <c r="BA195" s="88"/>
      <c r="BB195" s="89"/>
      <c r="BC195" s="84"/>
      <c r="BD195" s="87"/>
      <c r="BE195" s="89"/>
      <c r="BF195" s="84"/>
      <c r="BG195" s="88"/>
      <c r="BH195" s="89"/>
      <c r="BI195" s="84"/>
      <c r="BJ195" s="88"/>
      <c r="BK195" s="89"/>
      <c r="BL195" s="84"/>
      <c r="BM195" s="88"/>
      <c r="BN195" s="89"/>
      <c r="BO195" s="84"/>
      <c r="BP195" s="88"/>
      <c r="BQ195" s="89"/>
      <c r="BR195" s="84"/>
      <c r="BS195" s="88"/>
      <c r="BT195" s="89"/>
      <c r="BU195" s="84"/>
      <c r="BV195" s="88"/>
      <c r="BW195" s="89"/>
      <c r="BX195" s="84"/>
      <c r="BY195" s="88"/>
      <c r="BZ195" s="89"/>
      <c r="CA195" s="84"/>
      <c r="CB195" s="88"/>
      <c r="CC195" s="89"/>
      <c r="CD195" s="84"/>
      <c r="CE195" s="88"/>
      <c r="CF195" s="89"/>
      <c r="CG195" s="84"/>
      <c r="CH195" s="88"/>
      <c r="CI195" s="89"/>
      <c r="CJ195" s="84"/>
      <c r="CK195" s="88"/>
      <c r="CL195" s="89"/>
      <c r="CM195" s="84"/>
      <c r="CN195" s="88"/>
      <c r="CO195" s="89"/>
      <c r="CP195" s="84"/>
      <c r="CQ195" s="88"/>
      <c r="CR195" s="89"/>
      <c r="CS195" s="84"/>
    </row>
    <row r="196" spans="1:97" ht="12" customHeight="1" x14ac:dyDescent="0.2">
      <c r="A196" s="3"/>
      <c r="B196" s="87"/>
      <c r="C196" s="89"/>
      <c r="D196" s="84"/>
      <c r="E196" s="87"/>
      <c r="F196" s="89"/>
      <c r="G196" s="84"/>
      <c r="H196" s="88"/>
      <c r="I196" s="89"/>
      <c r="J196" s="84"/>
      <c r="K196" s="88"/>
      <c r="L196" s="89"/>
      <c r="M196" s="84"/>
      <c r="N196" s="88"/>
      <c r="O196" s="89"/>
      <c r="P196" s="84"/>
      <c r="Q196" s="88"/>
      <c r="R196" s="89"/>
      <c r="S196" s="84"/>
      <c r="T196" s="88"/>
      <c r="U196" s="89"/>
      <c r="V196" s="84"/>
      <c r="W196" s="88"/>
      <c r="X196" s="89"/>
      <c r="Y196" s="84"/>
      <c r="Z196" s="88"/>
      <c r="AA196" s="89"/>
      <c r="AB196" s="84"/>
      <c r="AC196" s="88"/>
      <c r="AD196" s="89"/>
      <c r="AE196" s="84"/>
      <c r="AF196" s="88"/>
      <c r="AG196" s="89"/>
      <c r="AH196" s="84"/>
      <c r="AI196" s="88"/>
      <c r="AJ196" s="89"/>
      <c r="AK196" s="84"/>
      <c r="AL196" s="88"/>
      <c r="AM196" s="89"/>
      <c r="AN196" s="84"/>
      <c r="AO196" s="87"/>
      <c r="AP196" s="89"/>
      <c r="AQ196" s="84"/>
      <c r="AR196" s="88"/>
      <c r="AS196" s="89"/>
      <c r="AT196" s="84"/>
      <c r="AU196" s="88"/>
      <c r="AV196" s="89"/>
      <c r="AW196" s="84"/>
      <c r="AX196" s="88"/>
      <c r="AY196" s="89"/>
      <c r="AZ196" s="84"/>
      <c r="BA196" s="88"/>
      <c r="BB196" s="89"/>
      <c r="BC196" s="84"/>
      <c r="BD196" s="87"/>
      <c r="BE196" s="89"/>
      <c r="BF196" s="84"/>
      <c r="BG196" s="88"/>
      <c r="BH196" s="89"/>
      <c r="BI196" s="84"/>
      <c r="BJ196" s="88"/>
      <c r="BK196" s="89"/>
      <c r="BL196" s="84"/>
      <c r="BM196" s="88"/>
      <c r="BN196" s="89"/>
      <c r="BO196" s="84"/>
      <c r="BP196" s="88"/>
      <c r="BQ196" s="89"/>
      <c r="BR196" s="84"/>
      <c r="BS196" s="88"/>
      <c r="BT196" s="89"/>
      <c r="BU196" s="84"/>
      <c r="BV196" s="88"/>
      <c r="BW196" s="89"/>
      <c r="BX196" s="84"/>
      <c r="BY196" s="88"/>
      <c r="BZ196" s="89"/>
      <c r="CA196" s="84"/>
      <c r="CB196" s="88"/>
      <c r="CC196" s="89"/>
      <c r="CD196" s="84"/>
      <c r="CE196" s="88"/>
      <c r="CF196" s="89"/>
      <c r="CG196" s="84"/>
      <c r="CH196" s="88"/>
      <c r="CI196" s="89"/>
      <c r="CJ196" s="84"/>
      <c r="CK196" s="88"/>
      <c r="CL196" s="89"/>
      <c r="CM196" s="84"/>
      <c r="CN196" s="88"/>
      <c r="CO196" s="89"/>
      <c r="CP196" s="84"/>
      <c r="CQ196" s="88"/>
      <c r="CR196" s="89"/>
      <c r="CS196" s="84"/>
    </row>
    <row r="197" spans="1:97" ht="12" customHeight="1" x14ac:dyDescent="0.2">
      <c r="A197" s="3"/>
      <c r="B197" s="87"/>
      <c r="C197" s="89"/>
      <c r="D197" s="84"/>
      <c r="E197" s="87"/>
      <c r="F197" s="89"/>
      <c r="G197" s="84"/>
      <c r="H197" s="88"/>
      <c r="I197" s="89"/>
      <c r="J197" s="84"/>
      <c r="K197" s="88"/>
      <c r="L197" s="89"/>
      <c r="M197" s="84"/>
      <c r="N197" s="88"/>
      <c r="O197" s="89"/>
      <c r="P197" s="84"/>
      <c r="Q197" s="88"/>
      <c r="R197" s="89"/>
      <c r="S197" s="84"/>
      <c r="T197" s="88"/>
      <c r="U197" s="89"/>
      <c r="V197" s="84"/>
      <c r="W197" s="88"/>
      <c r="X197" s="89"/>
      <c r="Y197" s="84"/>
      <c r="Z197" s="88"/>
      <c r="AA197" s="89"/>
      <c r="AB197" s="84"/>
      <c r="AC197" s="88"/>
      <c r="AD197" s="89"/>
      <c r="AE197" s="84"/>
      <c r="AF197" s="88"/>
      <c r="AG197" s="89"/>
      <c r="AH197" s="84"/>
      <c r="AI197" s="88"/>
      <c r="AJ197" s="89"/>
      <c r="AK197" s="84"/>
      <c r="AL197" s="88"/>
      <c r="AM197" s="89"/>
      <c r="AN197" s="84"/>
      <c r="AO197" s="87"/>
      <c r="AP197" s="89"/>
      <c r="AQ197" s="84"/>
      <c r="AR197" s="88"/>
      <c r="AS197" s="89"/>
      <c r="AT197" s="84"/>
      <c r="AU197" s="88"/>
      <c r="AV197" s="89"/>
      <c r="AW197" s="84"/>
      <c r="AX197" s="88"/>
      <c r="AY197" s="89"/>
      <c r="AZ197" s="84"/>
      <c r="BA197" s="88"/>
      <c r="BB197" s="89"/>
      <c r="BC197" s="84"/>
      <c r="BD197" s="87"/>
      <c r="BE197" s="89"/>
      <c r="BF197" s="84"/>
      <c r="BG197" s="88"/>
      <c r="BH197" s="89"/>
      <c r="BI197" s="84"/>
      <c r="BJ197" s="88"/>
      <c r="BK197" s="89"/>
      <c r="BL197" s="84"/>
      <c r="BM197" s="88"/>
      <c r="BN197" s="89"/>
      <c r="BO197" s="84"/>
      <c r="BP197" s="88"/>
      <c r="BQ197" s="89"/>
      <c r="BR197" s="84"/>
      <c r="BS197" s="88"/>
      <c r="BT197" s="89"/>
      <c r="BU197" s="84"/>
      <c r="BV197" s="88"/>
      <c r="BW197" s="89"/>
      <c r="BX197" s="84"/>
      <c r="BY197" s="88"/>
      <c r="BZ197" s="89"/>
      <c r="CA197" s="84"/>
      <c r="CB197" s="88"/>
      <c r="CC197" s="89"/>
      <c r="CD197" s="84"/>
      <c r="CE197" s="88"/>
      <c r="CF197" s="89"/>
      <c r="CG197" s="84"/>
      <c r="CH197" s="88"/>
      <c r="CI197" s="89"/>
      <c r="CJ197" s="84"/>
      <c r="CK197" s="88"/>
      <c r="CL197" s="89"/>
      <c r="CM197" s="84"/>
      <c r="CN197" s="88"/>
      <c r="CO197" s="89"/>
      <c r="CP197" s="84"/>
      <c r="CQ197" s="88"/>
      <c r="CR197" s="89"/>
      <c r="CS197" s="84"/>
    </row>
    <row r="198" spans="1:97" ht="12" customHeight="1" x14ac:dyDescent="0.2">
      <c r="A198" s="3"/>
      <c r="B198" s="87"/>
      <c r="C198" s="89"/>
      <c r="D198" s="84"/>
      <c r="E198" s="87"/>
      <c r="F198" s="89"/>
      <c r="G198" s="84"/>
      <c r="H198" s="88"/>
      <c r="I198" s="89"/>
      <c r="J198" s="84"/>
      <c r="K198" s="88"/>
      <c r="L198" s="89"/>
      <c r="M198" s="84"/>
      <c r="N198" s="88"/>
      <c r="O198" s="89"/>
      <c r="P198" s="84"/>
      <c r="Q198" s="88"/>
      <c r="R198" s="89"/>
      <c r="S198" s="84"/>
      <c r="T198" s="88"/>
      <c r="U198" s="89"/>
      <c r="V198" s="84"/>
      <c r="W198" s="88"/>
      <c r="X198" s="89"/>
      <c r="Y198" s="84"/>
      <c r="Z198" s="88"/>
      <c r="AA198" s="89"/>
      <c r="AB198" s="84"/>
      <c r="AC198" s="88"/>
      <c r="AD198" s="89"/>
      <c r="AE198" s="84"/>
      <c r="AF198" s="88"/>
      <c r="AG198" s="89"/>
      <c r="AH198" s="84"/>
      <c r="AI198" s="88"/>
      <c r="AJ198" s="89"/>
      <c r="AK198" s="84"/>
      <c r="AL198" s="88"/>
      <c r="AM198" s="89"/>
      <c r="AN198" s="84"/>
      <c r="AO198" s="87"/>
      <c r="AP198" s="89"/>
      <c r="AQ198" s="84"/>
      <c r="AR198" s="88"/>
      <c r="AS198" s="89"/>
      <c r="AT198" s="84"/>
      <c r="AU198" s="88"/>
      <c r="AV198" s="89"/>
      <c r="AW198" s="84"/>
      <c r="AX198" s="88"/>
      <c r="AY198" s="89"/>
      <c r="AZ198" s="84"/>
      <c r="BA198" s="88"/>
      <c r="BB198" s="89"/>
      <c r="BC198" s="84"/>
      <c r="BD198" s="87"/>
      <c r="BE198" s="89"/>
      <c r="BF198" s="84"/>
      <c r="BG198" s="88"/>
      <c r="BH198" s="89"/>
      <c r="BI198" s="84"/>
      <c r="BJ198" s="88"/>
      <c r="BK198" s="89"/>
      <c r="BL198" s="84"/>
      <c r="BM198" s="88"/>
      <c r="BN198" s="89"/>
      <c r="BO198" s="84"/>
      <c r="BP198" s="88"/>
      <c r="BQ198" s="89"/>
      <c r="BR198" s="84"/>
      <c r="BS198" s="88"/>
      <c r="BT198" s="89"/>
      <c r="BU198" s="84"/>
      <c r="BV198" s="88"/>
      <c r="BW198" s="89"/>
      <c r="BX198" s="84"/>
      <c r="BY198" s="88"/>
      <c r="BZ198" s="89"/>
      <c r="CA198" s="84"/>
      <c r="CB198" s="88"/>
      <c r="CC198" s="89"/>
      <c r="CD198" s="84"/>
      <c r="CE198" s="88"/>
      <c r="CF198" s="89"/>
      <c r="CG198" s="84"/>
      <c r="CH198" s="88"/>
      <c r="CI198" s="89"/>
      <c r="CJ198" s="84"/>
      <c r="CK198" s="88"/>
      <c r="CL198" s="89"/>
      <c r="CM198" s="84"/>
      <c r="CN198" s="88"/>
      <c r="CO198" s="89"/>
      <c r="CP198" s="84"/>
      <c r="CQ198" s="88"/>
      <c r="CR198" s="89"/>
      <c r="CS198" s="84"/>
    </row>
    <row r="199" spans="1:97" ht="12" customHeight="1" x14ac:dyDescent="0.2">
      <c r="A199" s="3"/>
      <c r="B199" s="87"/>
      <c r="C199" s="89"/>
      <c r="D199" s="84"/>
      <c r="E199" s="87"/>
      <c r="F199" s="89"/>
      <c r="G199" s="84"/>
      <c r="H199" s="88"/>
      <c r="I199" s="89"/>
      <c r="J199" s="84"/>
      <c r="K199" s="88"/>
      <c r="L199" s="89"/>
      <c r="M199" s="84"/>
      <c r="N199" s="88"/>
      <c r="O199" s="89"/>
      <c r="P199" s="84"/>
      <c r="Q199" s="88"/>
      <c r="R199" s="89"/>
      <c r="S199" s="84"/>
      <c r="T199" s="88"/>
      <c r="U199" s="89"/>
      <c r="V199" s="84"/>
      <c r="W199" s="88"/>
      <c r="X199" s="89"/>
      <c r="Y199" s="84"/>
      <c r="Z199" s="88"/>
      <c r="AA199" s="89"/>
      <c r="AB199" s="84"/>
      <c r="AC199" s="88"/>
      <c r="AD199" s="89"/>
      <c r="AE199" s="84"/>
      <c r="AF199" s="88"/>
      <c r="AG199" s="89"/>
      <c r="AH199" s="84"/>
      <c r="AI199" s="88"/>
      <c r="AJ199" s="89"/>
      <c r="AK199" s="84"/>
      <c r="AL199" s="88"/>
      <c r="AM199" s="89"/>
      <c r="AN199" s="84"/>
      <c r="AO199" s="87"/>
      <c r="AP199" s="89"/>
      <c r="AQ199" s="84"/>
      <c r="AR199" s="88"/>
      <c r="AS199" s="89"/>
      <c r="AT199" s="84"/>
      <c r="AU199" s="88"/>
      <c r="AV199" s="89"/>
      <c r="AW199" s="84"/>
      <c r="AX199" s="88"/>
      <c r="AY199" s="89"/>
      <c r="AZ199" s="84"/>
      <c r="BA199" s="88"/>
      <c r="BB199" s="89"/>
      <c r="BC199" s="84"/>
      <c r="BD199" s="87"/>
      <c r="BE199" s="89"/>
      <c r="BF199" s="84"/>
      <c r="BG199" s="88"/>
      <c r="BH199" s="89"/>
      <c r="BI199" s="84"/>
      <c r="BJ199" s="88"/>
      <c r="BK199" s="89"/>
      <c r="BL199" s="84"/>
      <c r="BM199" s="88"/>
      <c r="BN199" s="89"/>
      <c r="BO199" s="84"/>
      <c r="BP199" s="88"/>
      <c r="BQ199" s="89"/>
      <c r="BR199" s="84"/>
      <c r="BS199" s="88"/>
      <c r="BT199" s="89"/>
      <c r="BU199" s="84"/>
      <c r="BV199" s="88"/>
      <c r="BW199" s="89"/>
      <c r="BX199" s="84"/>
      <c r="BY199" s="88"/>
      <c r="BZ199" s="89"/>
      <c r="CA199" s="84"/>
      <c r="CB199" s="88"/>
      <c r="CC199" s="89"/>
      <c r="CD199" s="84"/>
      <c r="CE199" s="88"/>
      <c r="CF199" s="89"/>
      <c r="CG199" s="84"/>
      <c r="CH199" s="88"/>
      <c r="CI199" s="89"/>
      <c r="CJ199" s="84"/>
      <c r="CK199" s="88"/>
      <c r="CL199" s="89"/>
      <c r="CM199" s="84"/>
      <c r="CN199" s="88"/>
      <c r="CO199" s="89"/>
      <c r="CP199" s="84"/>
      <c r="CQ199" s="88"/>
      <c r="CR199" s="89"/>
      <c r="CS199" s="84"/>
    </row>
    <row r="200" spans="1:97" ht="12" customHeight="1" x14ac:dyDescent="0.2">
      <c r="A200" s="3"/>
      <c r="B200" s="87"/>
      <c r="C200" s="89"/>
      <c r="D200" s="84"/>
      <c r="E200" s="87"/>
      <c r="F200" s="89"/>
      <c r="G200" s="84"/>
      <c r="H200" s="88"/>
      <c r="I200" s="89"/>
      <c r="J200" s="84"/>
      <c r="K200" s="88"/>
      <c r="L200" s="89"/>
      <c r="M200" s="84"/>
      <c r="N200" s="88"/>
      <c r="O200" s="89"/>
      <c r="P200" s="84"/>
      <c r="Q200" s="88"/>
      <c r="R200" s="89"/>
      <c r="S200" s="84"/>
      <c r="T200" s="88"/>
      <c r="U200" s="89"/>
      <c r="V200" s="84"/>
      <c r="W200" s="88"/>
      <c r="X200" s="89"/>
      <c r="Y200" s="84"/>
      <c r="Z200" s="88"/>
      <c r="AA200" s="89"/>
      <c r="AB200" s="84"/>
      <c r="AC200" s="88"/>
      <c r="AD200" s="89"/>
      <c r="AE200" s="84"/>
      <c r="AF200" s="88"/>
      <c r="AG200" s="89"/>
      <c r="AH200" s="84"/>
      <c r="AI200" s="88"/>
      <c r="AJ200" s="89"/>
      <c r="AK200" s="84"/>
      <c r="AL200" s="88"/>
      <c r="AM200" s="89"/>
      <c r="AN200" s="84"/>
      <c r="AO200" s="87"/>
      <c r="AP200" s="89"/>
      <c r="AQ200" s="84"/>
      <c r="AR200" s="88"/>
      <c r="AS200" s="89"/>
      <c r="AT200" s="84"/>
      <c r="AU200" s="88"/>
      <c r="AV200" s="89"/>
      <c r="AW200" s="84"/>
      <c r="AX200" s="88"/>
      <c r="AY200" s="89"/>
      <c r="AZ200" s="84"/>
      <c r="BA200" s="88"/>
      <c r="BB200" s="89"/>
      <c r="BC200" s="84"/>
      <c r="BD200" s="87"/>
      <c r="BE200" s="89"/>
      <c r="BF200" s="84"/>
      <c r="BG200" s="88"/>
      <c r="BH200" s="89"/>
      <c r="BI200" s="84"/>
      <c r="BJ200" s="88"/>
      <c r="BK200" s="89"/>
      <c r="BL200" s="84"/>
      <c r="BM200" s="88"/>
      <c r="BN200" s="89"/>
      <c r="BO200" s="84"/>
      <c r="BP200" s="88"/>
      <c r="BQ200" s="89"/>
      <c r="BR200" s="84"/>
      <c r="BS200" s="88"/>
      <c r="BT200" s="89"/>
      <c r="BU200" s="84"/>
      <c r="BV200" s="88"/>
      <c r="BW200" s="89"/>
      <c r="BX200" s="84"/>
      <c r="BY200" s="88"/>
      <c r="BZ200" s="89"/>
      <c r="CA200" s="84"/>
      <c r="CB200" s="88"/>
      <c r="CC200" s="89"/>
      <c r="CD200" s="84"/>
      <c r="CE200" s="88"/>
      <c r="CF200" s="89"/>
      <c r="CG200" s="84"/>
      <c r="CH200" s="88"/>
      <c r="CI200" s="89"/>
      <c r="CJ200" s="84"/>
      <c r="CK200" s="88"/>
      <c r="CL200" s="89"/>
      <c r="CM200" s="84"/>
      <c r="CN200" s="88"/>
      <c r="CO200" s="89"/>
      <c r="CP200" s="84"/>
      <c r="CQ200" s="88"/>
      <c r="CR200" s="89"/>
      <c r="CS200" s="84"/>
    </row>
    <row r="201" spans="1:97" ht="12" customHeight="1" x14ac:dyDescent="0.2">
      <c r="A201" s="3"/>
      <c r="B201" s="87"/>
      <c r="C201" s="89"/>
      <c r="D201" s="84"/>
      <c r="E201" s="87"/>
      <c r="F201" s="89"/>
      <c r="G201" s="84"/>
      <c r="H201" s="88"/>
      <c r="I201" s="89"/>
      <c r="J201" s="84"/>
      <c r="K201" s="88"/>
      <c r="L201" s="89"/>
      <c r="M201" s="84"/>
      <c r="N201" s="88"/>
      <c r="O201" s="89"/>
      <c r="P201" s="84"/>
      <c r="Q201" s="88"/>
      <c r="R201" s="89"/>
      <c r="S201" s="84"/>
      <c r="T201" s="88"/>
      <c r="U201" s="89"/>
      <c r="V201" s="84"/>
      <c r="W201" s="88"/>
      <c r="X201" s="89"/>
      <c r="Y201" s="84"/>
      <c r="Z201" s="88"/>
      <c r="AA201" s="89"/>
      <c r="AB201" s="84"/>
      <c r="AC201" s="88"/>
      <c r="AD201" s="89"/>
      <c r="AE201" s="84"/>
      <c r="AF201" s="88"/>
      <c r="AG201" s="89"/>
      <c r="AH201" s="84"/>
      <c r="AI201" s="88"/>
      <c r="AJ201" s="89"/>
      <c r="AK201" s="84"/>
      <c r="AL201" s="88"/>
      <c r="AM201" s="89"/>
      <c r="AN201" s="84"/>
      <c r="AO201" s="87"/>
      <c r="AP201" s="89"/>
      <c r="AQ201" s="84"/>
      <c r="AR201" s="88"/>
      <c r="AS201" s="89"/>
      <c r="AT201" s="84"/>
      <c r="AU201" s="88"/>
      <c r="AV201" s="89"/>
      <c r="AW201" s="84"/>
      <c r="AX201" s="88"/>
      <c r="AY201" s="89"/>
      <c r="AZ201" s="84"/>
      <c r="BA201" s="88"/>
      <c r="BB201" s="89"/>
      <c r="BC201" s="84"/>
      <c r="BD201" s="87"/>
      <c r="BE201" s="89"/>
      <c r="BF201" s="84"/>
      <c r="BG201" s="88"/>
      <c r="BH201" s="89"/>
      <c r="BI201" s="84"/>
      <c r="BJ201" s="88"/>
      <c r="BK201" s="89"/>
      <c r="BL201" s="84"/>
      <c r="BM201" s="88"/>
      <c r="BN201" s="89"/>
      <c r="BO201" s="84"/>
      <c r="BP201" s="88"/>
      <c r="BQ201" s="89"/>
      <c r="BR201" s="84"/>
      <c r="BS201" s="88"/>
      <c r="BT201" s="89"/>
      <c r="BU201" s="84"/>
      <c r="BV201" s="88"/>
      <c r="BW201" s="89"/>
      <c r="BX201" s="84"/>
      <c r="BY201" s="88"/>
      <c r="BZ201" s="89"/>
      <c r="CA201" s="84"/>
      <c r="CB201" s="88"/>
      <c r="CC201" s="89"/>
      <c r="CD201" s="84"/>
      <c r="CE201" s="88"/>
      <c r="CF201" s="89"/>
      <c r="CG201" s="84"/>
      <c r="CH201" s="88"/>
      <c r="CI201" s="89"/>
      <c r="CJ201" s="84"/>
      <c r="CK201" s="88"/>
      <c r="CL201" s="89"/>
      <c r="CM201" s="84"/>
      <c r="CN201" s="88"/>
      <c r="CO201" s="89"/>
      <c r="CP201" s="84"/>
      <c r="CQ201" s="88"/>
      <c r="CR201" s="89"/>
      <c r="CS201" s="84"/>
    </row>
    <row r="202" spans="1:97" ht="12" customHeight="1" x14ac:dyDescent="0.2">
      <c r="A202" s="3"/>
      <c r="B202" s="87"/>
      <c r="C202" s="89"/>
      <c r="D202" s="84"/>
      <c r="E202" s="87"/>
      <c r="F202" s="89"/>
      <c r="G202" s="84"/>
      <c r="H202" s="88"/>
      <c r="I202" s="89"/>
      <c r="J202" s="84"/>
      <c r="K202" s="88"/>
      <c r="L202" s="89"/>
      <c r="M202" s="84"/>
      <c r="N202" s="88"/>
      <c r="O202" s="89"/>
      <c r="P202" s="84"/>
      <c r="Q202" s="88"/>
      <c r="R202" s="89"/>
      <c r="S202" s="84"/>
      <c r="T202" s="88"/>
      <c r="U202" s="89"/>
      <c r="V202" s="84"/>
      <c r="W202" s="88"/>
      <c r="X202" s="89"/>
      <c r="Y202" s="84"/>
      <c r="Z202" s="88"/>
      <c r="AA202" s="89"/>
      <c r="AB202" s="84"/>
      <c r="AC202" s="88"/>
      <c r="AD202" s="89"/>
      <c r="AE202" s="84"/>
      <c r="AF202" s="88"/>
      <c r="AG202" s="89"/>
      <c r="AH202" s="84"/>
      <c r="AI202" s="88"/>
      <c r="AJ202" s="89"/>
      <c r="AK202" s="84"/>
      <c r="AL202" s="88"/>
      <c r="AM202" s="89"/>
      <c r="AN202" s="84"/>
      <c r="AO202" s="87"/>
      <c r="AP202" s="89"/>
      <c r="AQ202" s="84"/>
      <c r="AR202" s="88"/>
      <c r="AS202" s="89"/>
      <c r="AT202" s="84"/>
      <c r="AU202" s="88"/>
      <c r="AV202" s="89"/>
      <c r="AW202" s="84"/>
      <c r="AX202" s="88"/>
      <c r="AY202" s="89"/>
      <c r="AZ202" s="84"/>
      <c r="BA202" s="88"/>
      <c r="BB202" s="89"/>
      <c r="BC202" s="84"/>
      <c r="BD202" s="87"/>
      <c r="BE202" s="89"/>
      <c r="BF202" s="84"/>
      <c r="BG202" s="88"/>
      <c r="BH202" s="89"/>
      <c r="BI202" s="84"/>
      <c r="BJ202" s="88"/>
      <c r="BK202" s="89"/>
      <c r="BL202" s="84"/>
      <c r="BM202" s="88"/>
      <c r="BN202" s="89"/>
      <c r="BO202" s="84"/>
      <c r="BP202" s="88"/>
      <c r="BQ202" s="89"/>
      <c r="BR202" s="84"/>
      <c r="BS202" s="88"/>
      <c r="BT202" s="89"/>
      <c r="BU202" s="84"/>
      <c r="BV202" s="88"/>
      <c r="BW202" s="89"/>
      <c r="BX202" s="84"/>
      <c r="BY202" s="88"/>
      <c r="BZ202" s="89"/>
      <c r="CA202" s="84"/>
      <c r="CB202" s="88"/>
      <c r="CC202" s="89"/>
      <c r="CD202" s="84"/>
      <c r="CE202" s="88"/>
      <c r="CF202" s="89"/>
      <c r="CG202" s="84"/>
      <c r="CH202" s="88"/>
      <c r="CI202" s="89"/>
      <c r="CJ202" s="84"/>
      <c r="CK202" s="88"/>
      <c r="CL202" s="89"/>
      <c r="CM202" s="84"/>
      <c r="CN202" s="88"/>
      <c r="CO202" s="89"/>
      <c r="CP202" s="84"/>
      <c r="CQ202" s="88"/>
      <c r="CR202" s="89"/>
      <c r="CS202" s="84"/>
    </row>
    <row r="203" spans="1:97" ht="12" customHeight="1" x14ac:dyDescent="0.2">
      <c r="A203" s="3"/>
      <c r="B203" s="87"/>
      <c r="C203" s="89"/>
      <c r="D203" s="84"/>
      <c r="E203" s="87"/>
      <c r="F203" s="89"/>
      <c r="G203" s="84"/>
      <c r="H203" s="88"/>
      <c r="I203" s="89"/>
      <c r="J203" s="84"/>
      <c r="K203" s="88"/>
      <c r="L203" s="89"/>
      <c r="M203" s="84"/>
      <c r="N203" s="88"/>
      <c r="O203" s="89"/>
      <c r="P203" s="84"/>
      <c r="Q203" s="88"/>
      <c r="R203" s="89"/>
      <c r="S203" s="84"/>
      <c r="T203" s="88"/>
      <c r="U203" s="89"/>
      <c r="V203" s="84"/>
      <c r="W203" s="88"/>
      <c r="X203" s="89"/>
      <c r="Y203" s="84"/>
      <c r="Z203" s="88"/>
      <c r="AA203" s="89"/>
      <c r="AB203" s="84"/>
      <c r="AC203" s="88"/>
      <c r="AD203" s="89"/>
      <c r="AE203" s="84"/>
      <c r="AF203" s="88"/>
      <c r="AG203" s="89"/>
      <c r="AH203" s="84"/>
      <c r="AI203" s="88"/>
      <c r="AJ203" s="89"/>
      <c r="AK203" s="84"/>
      <c r="AL203" s="88"/>
      <c r="AM203" s="89"/>
      <c r="AN203" s="84"/>
      <c r="AO203" s="87"/>
      <c r="AP203" s="89"/>
      <c r="AQ203" s="84"/>
      <c r="AR203" s="88"/>
      <c r="AS203" s="89"/>
      <c r="AT203" s="84"/>
      <c r="AU203" s="88"/>
      <c r="AV203" s="89"/>
      <c r="AW203" s="84"/>
      <c r="AX203" s="88"/>
      <c r="AY203" s="89"/>
      <c r="AZ203" s="84"/>
      <c r="BA203" s="88"/>
      <c r="BB203" s="89"/>
      <c r="BC203" s="84"/>
      <c r="BD203" s="87"/>
      <c r="BE203" s="89"/>
      <c r="BF203" s="84"/>
      <c r="BG203" s="88"/>
      <c r="BH203" s="89"/>
      <c r="BI203" s="84"/>
      <c r="BJ203" s="88"/>
      <c r="BK203" s="89"/>
      <c r="BL203" s="84"/>
      <c r="BM203" s="88"/>
      <c r="BN203" s="89"/>
      <c r="BO203" s="84"/>
      <c r="BP203" s="88"/>
      <c r="BQ203" s="89"/>
      <c r="BR203" s="84"/>
      <c r="BS203" s="88"/>
      <c r="BT203" s="89"/>
      <c r="BU203" s="84"/>
      <c r="BV203" s="88"/>
      <c r="BW203" s="89"/>
      <c r="BX203" s="84"/>
      <c r="BY203" s="88"/>
      <c r="BZ203" s="89"/>
      <c r="CA203" s="84"/>
      <c r="CB203" s="88"/>
      <c r="CC203" s="89"/>
      <c r="CD203" s="84"/>
      <c r="CE203" s="88"/>
      <c r="CF203" s="89"/>
      <c r="CG203" s="84"/>
      <c r="CH203" s="88"/>
      <c r="CI203" s="89"/>
      <c r="CJ203" s="84"/>
      <c r="CK203" s="88"/>
      <c r="CL203" s="89"/>
      <c r="CM203" s="84"/>
      <c r="CN203" s="88"/>
      <c r="CO203" s="89"/>
      <c r="CP203" s="84"/>
      <c r="CQ203" s="88"/>
      <c r="CR203" s="89"/>
      <c r="CS203" s="84"/>
    </row>
    <row r="204" spans="1:97" ht="12" customHeight="1" x14ac:dyDescent="0.2">
      <c r="A204" s="3"/>
      <c r="B204" s="87"/>
      <c r="C204" s="89"/>
      <c r="D204" s="84"/>
      <c r="E204" s="87"/>
      <c r="F204" s="89"/>
      <c r="G204" s="84"/>
      <c r="H204" s="88"/>
      <c r="I204" s="89"/>
      <c r="J204" s="84"/>
      <c r="K204" s="88"/>
      <c r="L204" s="89"/>
      <c r="M204" s="84"/>
      <c r="N204" s="88"/>
      <c r="O204" s="89"/>
      <c r="P204" s="84"/>
      <c r="Q204" s="88"/>
      <c r="R204" s="89"/>
      <c r="S204" s="84"/>
      <c r="T204" s="88"/>
      <c r="U204" s="89"/>
      <c r="V204" s="84"/>
      <c r="W204" s="88"/>
      <c r="X204" s="89"/>
      <c r="Y204" s="84"/>
      <c r="Z204" s="88"/>
      <c r="AA204" s="89"/>
      <c r="AB204" s="84"/>
      <c r="AC204" s="88"/>
      <c r="AD204" s="89"/>
      <c r="AE204" s="84"/>
      <c r="AF204" s="88"/>
      <c r="AG204" s="89"/>
      <c r="AH204" s="84"/>
      <c r="AI204" s="88"/>
      <c r="AJ204" s="89"/>
      <c r="AK204" s="84"/>
      <c r="AL204" s="88"/>
      <c r="AM204" s="89"/>
      <c r="AN204" s="84"/>
      <c r="AO204" s="87"/>
      <c r="AP204" s="89"/>
      <c r="AQ204" s="84"/>
      <c r="AR204" s="88"/>
      <c r="AS204" s="89"/>
      <c r="AT204" s="84"/>
      <c r="AU204" s="88"/>
      <c r="AV204" s="89"/>
      <c r="AW204" s="84"/>
      <c r="AX204" s="88"/>
      <c r="AY204" s="89"/>
      <c r="AZ204" s="84"/>
      <c r="BA204" s="88"/>
      <c r="BB204" s="89"/>
      <c r="BC204" s="84"/>
      <c r="BD204" s="87"/>
      <c r="BE204" s="89"/>
      <c r="BF204" s="84"/>
      <c r="BG204" s="88"/>
      <c r="BH204" s="89"/>
      <c r="BI204" s="84"/>
      <c r="BJ204" s="88"/>
      <c r="BK204" s="89"/>
      <c r="BL204" s="84"/>
      <c r="BM204" s="88"/>
      <c r="BN204" s="89"/>
      <c r="BO204" s="84"/>
      <c r="BP204" s="88"/>
      <c r="BQ204" s="89"/>
      <c r="BR204" s="84"/>
      <c r="BS204" s="88"/>
      <c r="BT204" s="89"/>
      <c r="BU204" s="84"/>
      <c r="BV204" s="88"/>
      <c r="BW204" s="89"/>
      <c r="BX204" s="84"/>
      <c r="BY204" s="88"/>
      <c r="BZ204" s="89"/>
      <c r="CA204" s="84"/>
      <c r="CB204" s="88"/>
      <c r="CC204" s="89"/>
      <c r="CD204" s="84"/>
      <c r="CE204" s="88"/>
      <c r="CF204" s="89"/>
      <c r="CG204" s="84"/>
      <c r="CH204" s="88"/>
      <c r="CI204" s="89"/>
      <c r="CJ204" s="84"/>
      <c r="CK204" s="88"/>
      <c r="CL204" s="89"/>
      <c r="CM204" s="84"/>
      <c r="CN204" s="88"/>
      <c r="CO204" s="89"/>
      <c r="CP204" s="84"/>
      <c r="CQ204" s="88"/>
      <c r="CR204" s="89"/>
      <c r="CS204" s="84"/>
    </row>
    <row r="205" spans="1:97" ht="12" customHeight="1" x14ac:dyDescent="0.2">
      <c r="A205" s="3"/>
      <c r="B205" s="87"/>
      <c r="C205" s="89"/>
      <c r="D205" s="84"/>
      <c r="E205" s="87"/>
      <c r="F205" s="89"/>
      <c r="G205" s="84"/>
      <c r="H205" s="88"/>
      <c r="I205" s="89"/>
      <c r="J205" s="84"/>
      <c r="K205" s="88"/>
      <c r="L205" s="89"/>
      <c r="M205" s="84"/>
      <c r="N205" s="88"/>
      <c r="O205" s="89"/>
      <c r="P205" s="84"/>
      <c r="Q205" s="88"/>
      <c r="R205" s="89"/>
      <c r="S205" s="84"/>
      <c r="T205" s="88"/>
      <c r="U205" s="89"/>
      <c r="V205" s="84"/>
      <c r="W205" s="88"/>
      <c r="X205" s="89"/>
      <c r="Y205" s="84"/>
      <c r="Z205" s="88"/>
      <c r="AA205" s="89"/>
      <c r="AB205" s="84"/>
      <c r="AC205" s="88"/>
      <c r="AD205" s="89"/>
      <c r="AE205" s="84"/>
      <c r="AF205" s="88"/>
      <c r="AG205" s="89"/>
      <c r="AH205" s="84"/>
      <c r="AI205" s="88"/>
      <c r="AJ205" s="89"/>
      <c r="AK205" s="84"/>
      <c r="AL205" s="88"/>
      <c r="AM205" s="89"/>
      <c r="AN205" s="84"/>
      <c r="AO205" s="87"/>
      <c r="AP205" s="89"/>
      <c r="AQ205" s="84"/>
      <c r="AR205" s="88"/>
      <c r="AS205" s="89"/>
      <c r="AT205" s="84"/>
      <c r="AU205" s="88"/>
      <c r="AV205" s="89"/>
      <c r="AW205" s="84"/>
      <c r="AX205" s="88"/>
      <c r="AY205" s="89"/>
      <c r="AZ205" s="84"/>
      <c r="BA205" s="88"/>
      <c r="BB205" s="89"/>
      <c r="BC205" s="84"/>
      <c r="BD205" s="87"/>
      <c r="BE205" s="89"/>
      <c r="BF205" s="84"/>
      <c r="BG205" s="88"/>
      <c r="BH205" s="89"/>
      <c r="BI205" s="84"/>
      <c r="BJ205" s="88"/>
      <c r="BK205" s="89"/>
      <c r="BL205" s="84"/>
      <c r="BM205" s="88"/>
      <c r="BN205" s="89"/>
      <c r="BO205" s="84"/>
      <c r="BP205" s="88"/>
      <c r="BQ205" s="89"/>
      <c r="BR205" s="84"/>
      <c r="BS205" s="88"/>
      <c r="BT205" s="89"/>
      <c r="BU205" s="84"/>
      <c r="BV205" s="88"/>
      <c r="BW205" s="89"/>
      <c r="BX205" s="84"/>
      <c r="BY205" s="88"/>
      <c r="BZ205" s="89"/>
      <c r="CA205" s="84"/>
      <c r="CB205" s="88"/>
      <c r="CC205" s="89"/>
      <c r="CD205" s="84"/>
      <c r="CE205" s="88"/>
      <c r="CF205" s="89"/>
      <c r="CG205" s="84"/>
      <c r="CH205" s="88"/>
      <c r="CI205" s="89"/>
      <c r="CJ205" s="84"/>
      <c r="CK205" s="88"/>
      <c r="CL205" s="89"/>
      <c r="CM205" s="84"/>
      <c r="CN205" s="88"/>
      <c r="CO205" s="89"/>
      <c r="CP205" s="84"/>
      <c r="CQ205" s="88"/>
      <c r="CR205" s="89"/>
      <c r="CS205" s="84"/>
    </row>
    <row r="206" spans="1:97" ht="12" customHeight="1" x14ac:dyDescent="0.2">
      <c r="A206" s="3"/>
      <c r="B206" s="87"/>
      <c r="C206" s="89"/>
      <c r="D206" s="84"/>
      <c r="E206" s="87"/>
      <c r="F206" s="89"/>
      <c r="G206" s="84"/>
      <c r="H206" s="88"/>
      <c r="I206" s="89"/>
      <c r="J206" s="84"/>
      <c r="K206" s="88"/>
      <c r="L206" s="89"/>
      <c r="M206" s="84"/>
      <c r="N206" s="88"/>
      <c r="O206" s="89"/>
      <c r="P206" s="84"/>
      <c r="Q206" s="88"/>
      <c r="R206" s="89"/>
      <c r="S206" s="84"/>
      <c r="T206" s="88"/>
      <c r="U206" s="89"/>
      <c r="V206" s="84"/>
      <c r="W206" s="88"/>
      <c r="X206" s="89"/>
      <c r="Y206" s="84"/>
      <c r="Z206" s="88"/>
      <c r="AA206" s="89"/>
      <c r="AB206" s="84"/>
      <c r="AC206" s="88"/>
      <c r="AD206" s="89"/>
      <c r="AE206" s="84"/>
      <c r="AF206" s="88"/>
      <c r="AG206" s="89"/>
      <c r="AH206" s="84"/>
      <c r="AI206" s="88"/>
      <c r="AJ206" s="89"/>
      <c r="AK206" s="84"/>
      <c r="AL206" s="88"/>
      <c r="AM206" s="89"/>
      <c r="AN206" s="84"/>
      <c r="AO206" s="87"/>
      <c r="AP206" s="89"/>
      <c r="AQ206" s="84"/>
      <c r="AR206" s="88"/>
      <c r="AS206" s="89"/>
      <c r="AT206" s="84"/>
      <c r="AU206" s="88"/>
      <c r="AV206" s="89"/>
      <c r="AW206" s="84"/>
      <c r="AX206" s="88"/>
      <c r="AY206" s="89"/>
      <c r="AZ206" s="84"/>
      <c r="BA206" s="88"/>
      <c r="BB206" s="89"/>
      <c r="BC206" s="84"/>
      <c r="BD206" s="87"/>
      <c r="BE206" s="89"/>
      <c r="BF206" s="84"/>
      <c r="BG206" s="88"/>
      <c r="BH206" s="89"/>
      <c r="BI206" s="84"/>
      <c r="BJ206" s="88"/>
      <c r="BK206" s="89"/>
      <c r="BL206" s="84"/>
      <c r="BM206" s="88"/>
      <c r="BN206" s="89"/>
      <c r="BO206" s="84"/>
      <c r="BP206" s="88"/>
      <c r="BQ206" s="89"/>
      <c r="BR206" s="84"/>
      <c r="BS206" s="88"/>
      <c r="BT206" s="89"/>
      <c r="BU206" s="84"/>
      <c r="BV206" s="88"/>
      <c r="BW206" s="89"/>
      <c r="BX206" s="84"/>
      <c r="BY206" s="88"/>
      <c r="BZ206" s="89"/>
      <c r="CA206" s="84"/>
      <c r="CB206" s="88"/>
      <c r="CC206" s="89"/>
      <c r="CD206" s="84"/>
      <c r="CE206" s="88"/>
      <c r="CF206" s="89"/>
      <c r="CG206" s="84"/>
      <c r="CH206" s="88"/>
      <c r="CI206" s="89"/>
      <c r="CJ206" s="84"/>
      <c r="CK206" s="88"/>
      <c r="CL206" s="89"/>
      <c r="CM206" s="84"/>
      <c r="CN206" s="88"/>
      <c r="CO206" s="89"/>
      <c r="CP206" s="84"/>
      <c r="CQ206" s="88"/>
      <c r="CR206" s="89"/>
      <c r="CS206" s="84"/>
    </row>
    <row r="207" spans="1:97" ht="12" customHeight="1" x14ac:dyDescent="0.2">
      <c r="A207" s="3"/>
      <c r="B207" s="87"/>
      <c r="C207" s="89"/>
      <c r="D207" s="84"/>
      <c r="E207" s="87"/>
      <c r="F207" s="89"/>
      <c r="G207" s="84"/>
      <c r="H207" s="88"/>
      <c r="I207" s="89"/>
      <c r="J207" s="84"/>
      <c r="K207" s="88"/>
      <c r="L207" s="89"/>
      <c r="M207" s="84"/>
      <c r="N207" s="88"/>
      <c r="O207" s="89"/>
      <c r="P207" s="84"/>
      <c r="Q207" s="88"/>
      <c r="R207" s="89"/>
      <c r="S207" s="84"/>
      <c r="T207" s="88"/>
      <c r="U207" s="89"/>
      <c r="V207" s="84"/>
      <c r="W207" s="88"/>
      <c r="X207" s="89"/>
      <c r="Y207" s="84"/>
      <c r="Z207" s="88"/>
      <c r="AA207" s="89"/>
      <c r="AB207" s="84"/>
      <c r="AC207" s="88"/>
      <c r="AD207" s="89"/>
      <c r="AE207" s="84"/>
      <c r="AF207" s="88"/>
      <c r="AG207" s="89"/>
      <c r="AH207" s="84"/>
      <c r="AI207" s="88"/>
      <c r="AJ207" s="89"/>
      <c r="AK207" s="84"/>
      <c r="AL207" s="88"/>
      <c r="AM207" s="89"/>
      <c r="AN207" s="84"/>
      <c r="AO207" s="87"/>
      <c r="AP207" s="89"/>
      <c r="AQ207" s="84"/>
      <c r="AR207" s="88"/>
      <c r="AS207" s="89"/>
      <c r="AT207" s="84"/>
      <c r="AU207" s="88"/>
      <c r="AV207" s="89"/>
      <c r="AW207" s="84"/>
      <c r="AX207" s="88"/>
      <c r="AY207" s="89"/>
      <c r="AZ207" s="84"/>
      <c r="BA207" s="88"/>
      <c r="BB207" s="89"/>
      <c r="BC207" s="84"/>
      <c r="BD207" s="87"/>
      <c r="BE207" s="89"/>
      <c r="BF207" s="84"/>
      <c r="BG207" s="88"/>
      <c r="BH207" s="89"/>
      <c r="BI207" s="84"/>
      <c r="BJ207" s="88"/>
      <c r="BK207" s="89"/>
      <c r="BL207" s="84"/>
      <c r="BM207" s="88"/>
      <c r="BN207" s="89"/>
      <c r="BO207" s="84"/>
      <c r="BP207" s="88"/>
      <c r="BQ207" s="89"/>
      <c r="BR207" s="84"/>
      <c r="BS207" s="88"/>
      <c r="BT207" s="89"/>
      <c r="BU207" s="84"/>
      <c r="BV207" s="88"/>
      <c r="BW207" s="89"/>
      <c r="BX207" s="84"/>
      <c r="BY207" s="88"/>
      <c r="BZ207" s="89"/>
      <c r="CA207" s="84"/>
      <c r="CB207" s="88"/>
      <c r="CC207" s="89"/>
      <c r="CD207" s="84"/>
      <c r="CE207" s="88"/>
      <c r="CF207" s="89"/>
      <c r="CG207" s="84"/>
      <c r="CH207" s="88"/>
      <c r="CI207" s="89"/>
      <c r="CJ207" s="84"/>
      <c r="CK207" s="88"/>
      <c r="CL207" s="89"/>
      <c r="CM207" s="84"/>
      <c r="CN207" s="88"/>
      <c r="CO207" s="89"/>
      <c r="CP207" s="84"/>
      <c r="CQ207" s="88"/>
      <c r="CR207" s="89"/>
      <c r="CS207" s="84"/>
    </row>
    <row r="208" spans="1:97" ht="12" customHeight="1" x14ac:dyDescent="0.2">
      <c r="A208" s="3"/>
      <c r="B208" s="87"/>
      <c r="C208" s="89"/>
      <c r="D208" s="84"/>
      <c r="E208" s="87"/>
      <c r="F208" s="89"/>
      <c r="G208" s="84"/>
      <c r="H208" s="88"/>
      <c r="I208" s="89"/>
      <c r="J208" s="84"/>
      <c r="K208" s="88"/>
      <c r="L208" s="89"/>
      <c r="M208" s="84"/>
      <c r="N208" s="88"/>
      <c r="O208" s="89"/>
      <c r="P208" s="84"/>
      <c r="Q208" s="88"/>
      <c r="R208" s="89"/>
      <c r="S208" s="84"/>
      <c r="T208" s="88"/>
      <c r="U208" s="89"/>
      <c r="V208" s="84"/>
      <c r="W208" s="88"/>
      <c r="X208" s="89"/>
      <c r="Y208" s="84"/>
      <c r="Z208" s="88"/>
      <c r="AA208" s="89"/>
      <c r="AB208" s="84"/>
      <c r="AC208" s="88"/>
      <c r="AD208" s="89"/>
      <c r="AE208" s="84"/>
      <c r="AF208" s="88"/>
      <c r="AG208" s="89"/>
      <c r="AH208" s="84"/>
      <c r="AI208" s="88"/>
      <c r="AJ208" s="89"/>
      <c r="AK208" s="84"/>
      <c r="AL208" s="88"/>
      <c r="AM208" s="89"/>
      <c r="AN208" s="84"/>
      <c r="AO208" s="87"/>
      <c r="AP208" s="89"/>
      <c r="AQ208" s="84"/>
      <c r="AR208" s="88"/>
      <c r="AS208" s="89"/>
      <c r="AT208" s="84"/>
      <c r="AU208" s="88"/>
      <c r="AV208" s="89"/>
      <c r="AW208" s="84"/>
      <c r="AX208" s="88"/>
      <c r="AY208" s="89"/>
      <c r="AZ208" s="84"/>
      <c r="BA208" s="88"/>
      <c r="BB208" s="89"/>
      <c r="BC208" s="84"/>
      <c r="BD208" s="87"/>
      <c r="BE208" s="89"/>
      <c r="BF208" s="84"/>
      <c r="BG208" s="88"/>
      <c r="BH208" s="89"/>
      <c r="BI208" s="84"/>
      <c r="BJ208" s="88"/>
      <c r="BK208" s="89"/>
      <c r="BL208" s="84"/>
      <c r="BM208" s="88"/>
      <c r="BN208" s="89"/>
      <c r="BO208" s="84"/>
      <c r="BP208" s="88"/>
      <c r="BQ208" s="89"/>
      <c r="BR208" s="84"/>
      <c r="BS208" s="88"/>
      <c r="BT208" s="89"/>
      <c r="BU208" s="84"/>
      <c r="BV208" s="88"/>
      <c r="BW208" s="89"/>
      <c r="BX208" s="84"/>
      <c r="BY208" s="88"/>
      <c r="BZ208" s="89"/>
      <c r="CA208" s="84"/>
      <c r="CB208" s="88"/>
      <c r="CC208" s="89"/>
      <c r="CD208" s="84"/>
      <c r="CE208" s="88"/>
      <c r="CF208" s="89"/>
      <c r="CG208" s="84"/>
      <c r="CH208" s="88"/>
      <c r="CI208" s="89"/>
      <c r="CJ208" s="84"/>
      <c r="CK208" s="88"/>
      <c r="CL208" s="89"/>
      <c r="CM208" s="84"/>
      <c r="CN208" s="88"/>
      <c r="CO208" s="89"/>
      <c r="CP208" s="84"/>
      <c r="CQ208" s="88"/>
      <c r="CR208" s="89"/>
      <c r="CS208" s="84"/>
    </row>
    <row r="209" spans="1:97" ht="12" customHeight="1" x14ac:dyDescent="0.2">
      <c r="A209" s="3"/>
      <c r="B209" s="87"/>
      <c r="C209" s="89"/>
      <c r="D209" s="84"/>
      <c r="E209" s="87"/>
      <c r="F209" s="89"/>
      <c r="G209" s="84"/>
      <c r="H209" s="88"/>
      <c r="I209" s="89"/>
      <c r="J209" s="84"/>
      <c r="K209" s="88"/>
      <c r="L209" s="89"/>
      <c r="M209" s="84"/>
      <c r="N209" s="88"/>
      <c r="O209" s="89"/>
      <c r="P209" s="84"/>
      <c r="Q209" s="88"/>
      <c r="R209" s="89"/>
      <c r="S209" s="84"/>
      <c r="T209" s="88"/>
      <c r="U209" s="89"/>
      <c r="V209" s="84"/>
      <c r="W209" s="88"/>
      <c r="X209" s="89"/>
      <c r="Y209" s="84"/>
      <c r="Z209" s="88"/>
      <c r="AA209" s="89"/>
      <c r="AB209" s="84"/>
      <c r="AC209" s="88"/>
      <c r="AD209" s="89"/>
      <c r="AE209" s="84"/>
      <c r="AF209" s="88"/>
      <c r="AG209" s="89"/>
      <c r="AH209" s="84"/>
      <c r="AI209" s="88"/>
      <c r="AJ209" s="89"/>
      <c r="AK209" s="84"/>
      <c r="AL209" s="88"/>
      <c r="AM209" s="89"/>
      <c r="AN209" s="84"/>
      <c r="AO209" s="87"/>
      <c r="AP209" s="89"/>
      <c r="AQ209" s="84"/>
      <c r="AR209" s="88"/>
      <c r="AS209" s="89"/>
      <c r="AT209" s="84"/>
      <c r="AU209" s="88"/>
      <c r="AV209" s="89"/>
      <c r="AW209" s="84"/>
      <c r="AX209" s="88"/>
      <c r="AY209" s="89"/>
      <c r="AZ209" s="84"/>
      <c r="BA209" s="88"/>
      <c r="BB209" s="89"/>
      <c r="BC209" s="84"/>
      <c r="BD209" s="87"/>
      <c r="BE209" s="89"/>
      <c r="BF209" s="84"/>
      <c r="BG209" s="88"/>
      <c r="BH209" s="89"/>
      <c r="BI209" s="84"/>
      <c r="BJ209" s="88"/>
      <c r="BK209" s="89"/>
      <c r="BL209" s="84"/>
      <c r="BM209" s="88"/>
      <c r="BN209" s="89"/>
      <c r="BO209" s="84"/>
      <c r="BP209" s="88"/>
      <c r="BQ209" s="89"/>
      <c r="BR209" s="84"/>
      <c r="BS209" s="88"/>
      <c r="BT209" s="89"/>
      <c r="BU209" s="84"/>
      <c r="BV209" s="88"/>
      <c r="BW209" s="89"/>
      <c r="BX209" s="84"/>
      <c r="BY209" s="88"/>
      <c r="BZ209" s="89"/>
      <c r="CA209" s="84"/>
      <c r="CB209" s="88"/>
      <c r="CC209" s="89"/>
      <c r="CD209" s="84"/>
      <c r="CE209" s="88"/>
      <c r="CF209" s="89"/>
      <c r="CG209" s="84"/>
      <c r="CH209" s="88"/>
      <c r="CI209" s="89"/>
      <c r="CJ209" s="84"/>
      <c r="CK209" s="88"/>
      <c r="CL209" s="89"/>
      <c r="CM209" s="84"/>
      <c r="CN209" s="88"/>
      <c r="CO209" s="89"/>
      <c r="CP209" s="84"/>
      <c r="CQ209" s="88"/>
      <c r="CR209" s="89"/>
      <c r="CS209" s="84"/>
    </row>
    <row r="210" spans="1:97" ht="12" customHeight="1" x14ac:dyDescent="0.2">
      <c r="A210" s="3"/>
      <c r="B210" s="87"/>
      <c r="C210" s="89"/>
      <c r="D210" s="84"/>
      <c r="E210" s="87"/>
      <c r="F210" s="89"/>
      <c r="G210" s="84"/>
      <c r="H210" s="88"/>
      <c r="I210" s="89"/>
      <c r="J210" s="84"/>
      <c r="K210" s="88"/>
      <c r="L210" s="89"/>
      <c r="M210" s="84"/>
      <c r="N210" s="88"/>
      <c r="O210" s="89"/>
      <c r="P210" s="84"/>
      <c r="Q210" s="88"/>
      <c r="R210" s="89"/>
      <c r="S210" s="84"/>
      <c r="T210" s="88"/>
      <c r="U210" s="89"/>
      <c r="V210" s="84"/>
      <c r="W210" s="88"/>
      <c r="X210" s="89"/>
      <c r="Y210" s="84"/>
      <c r="Z210" s="88"/>
      <c r="AA210" s="89"/>
      <c r="AB210" s="84"/>
      <c r="AC210" s="88"/>
      <c r="AD210" s="89"/>
      <c r="AE210" s="84"/>
      <c r="AF210" s="88"/>
      <c r="AG210" s="89"/>
      <c r="AH210" s="84"/>
      <c r="AI210" s="88"/>
      <c r="AJ210" s="89"/>
      <c r="AK210" s="84"/>
      <c r="AL210" s="88"/>
      <c r="AM210" s="89"/>
      <c r="AN210" s="84"/>
      <c r="AO210" s="87"/>
      <c r="AP210" s="89"/>
      <c r="AQ210" s="84"/>
      <c r="AR210" s="88"/>
      <c r="AS210" s="89"/>
      <c r="AT210" s="84"/>
      <c r="AU210" s="88"/>
      <c r="AV210" s="89"/>
      <c r="AW210" s="84"/>
      <c r="AX210" s="88"/>
      <c r="AY210" s="89"/>
      <c r="AZ210" s="84"/>
      <c r="BA210" s="88"/>
      <c r="BB210" s="89"/>
      <c r="BC210" s="84"/>
      <c r="BD210" s="87"/>
      <c r="BE210" s="89"/>
      <c r="BF210" s="84"/>
      <c r="BG210" s="88"/>
      <c r="BH210" s="89"/>
      <c r="BI210" s="84"/>
      <c r="BJ210" s="88"/>
      <c r="BK210" s="89"/>
      <c r="BL210" s="84"/>
      <c r="BM210" s="88"/>
      <c r="BN210" s="89"/>
      <c r="BO210" s="84"/>
      <c r="BP210" s="88"/>
      <c r="BQ210" s="89"/>
      <c r="BR210" s="84"/>
      <c r="BS210" s="88"/>
      <c r="BT210" s="89"/>
      <c r="BU210" s="84"/>
      <c r="BV210" s="88"/>
      <c r="BW210" s="89"/>
      <c r="BX210" s="84"/>
      <c r="BY210" s="88"/>
      <c r="BZ210" s="89"/>
      <c r="CA210" s="84"/>
      <c r="CB210" s="88"/>
      <c r="CC210" s="89"/>
      <c r="CD210" s="84"/>
      <c r="CE210" s="88"/>
      <c r="CF210" s="89"/>
      <c r="CG210" s="84"/>
      <c r="CH210" s="88"/>
      <c r="CI210" s="89"/>
      <c r="CJ210" s="84"/>
      <c r="CK210" s="88"/>
      <c r="CL210" s="89"/>
      <c r="CM210" s="84"/>
      <c r="CN210" s="88"/>
      <c r="CO210" s="89"/>
      <c r="CP210" s="84"/>
      <c r="CQ210" s="88"/>
      <c r="CR210" s="89"/>
      <c r="CS210" s="84"/>
    </row>
    <row r="211" spans="1:97" ht="12" customHeight="1" x14ac:dyDescent="0.2">
      <c r="A211" s="3"/>
      <c r="B211" s="87"/>
      <c r="C211" s="89"/>
      <c r="D211" s="84"/>
      <c r="E211" s="87"/>
      <c r="F211" s="89"/>
      <c r="G211" s="84"/>
      <c r="H211" s="88"/>
      <c r="I211" s="89"/>
      <c r="J211" s="84"/>
      <c r="K211" s="88"/>
      <c r="L211" s="89"/>
      <c r="M211" s="84"/>
      <c r="N211" s="88"/>
      <c r="O211" s="89"/>
      <c r="P211" s="84"/>
      <c r="Q211" s="88"/>
      <c r="R211" s="89"/>
      <c r="S211" s="84"/>
      <c r="T211" s="88"/>
      <c r="U211" s="89"/>
      <c r="V211" s="84"/>
      <c r="W211" s="88"/>
      <c r="X211" s="89"/>
      <c r="Y211" s="84"/>
      <c r="Z211" s="88"/>
      <c r="AA211" s="89"/>
      <c r="AB211" s="84"/>
      <c r="AC211" s="88"/>
      <c r="AD211" s="89"/>
      <c r="AE211" s="84"/>
      <c r="AF211" s="88"/>
      <c r="AG211" s="89"/>
      <c r="AH211" s="84"/>
      <c r="AI211" s="88"/>
      <c r="AJ211" s="89"/>
      <c r="AK211" s="84"/>
      <c r="AL211" s="88"/>
      <c r="AM211" s="89"/>
      <c r="AN211" s="84"/>
      <c r="AO211" s="87"/>
      <c r="AP211" s="89"/>
      <c r="AQ211" s="84"/>
      <c r="AR211" s="88"/>
      <c r="AS211" s="89"/>
      <c r="AT211" s="84"/>
      <c r="AU211" s="88"/>
      <c r="AV211" s="89"/>
      <c r="AW211" s="84"/>
      <c r="AX211" s="88"/>
      <c r="AY211" s="89"/>
      <c r="AZ211" s="84"/>
      <c r="BA211" s="88"/>
      <c r="BB211" s="89"/>
      <c r="BC211" s="84"/>
      <c r="BD211" s="87"/>
      <c r="BE211" s="89"/>
      <c r="BF211" s="84"/>
      <c r="BG211" s="88"/>
      <c r="BH211" s="89"/>
      <c r="BI211" s="84"/>
      <c r="BJ211" s="88"/>
      <c r="BK211" s="89"/>
      <c r="BL211" s="84"/>
      <c r="BM211" s="88"/>
      <c r="BN211" s="89"/>
      <c r="BO211" s="84"/>
      <c r="BP211" s="88"/>
      <c r="BQ211" s="89"/>
      <c r="BR211" s="84"/>
      <c r="BS211" s="88"/>
      <c r="BT211" s="89"/>
      <c r="BU211" s="84"/>
      <c r="BV211" s="88"/>
      <c r="BW211" s="89"/>
      <c r="BX211" s="84"/>
      <c r="BY211" s="88"/>
      <c r="BZ211" s="89"/>
      <c r="CA211" s="84"/>
      <c r="CB211" s="88"/>
      <c r="CC211" s="89"/>
      <c r="CD211" s="84"/>
      <c r="CE211" s="88"/>
      <c r="CF211" s="89"/>
      <c r="CG211" s="84"/>
      <c r="CH211" s="88"/>
      <c r="CI211" s="89"/>
      <c r="CJ211" s="84"/>
      <c r="CK211" s="88"/>
      <c r="CL211" s="89"/>
      <c r="CM211" s="84"/>
      <c r="CN211" s="88"/>
      <c r="CO211" s="89"/>
      <c r="CP211" s="84"/>
      <c r="CQ211" s="88"/>
      <c r="CR211" s="89"/>
      <c r="CS211" s="84"/>
    </row>
    <row r="212" spans="1:97" ht="12" customHeight="1" x14ac:dyDescent="0.2">
      <c r="A212" s="3"/>
      <c r="B212" s="87"/>
      <c r="C212" s="89"/>
      <c r="D212" s="84"/>
      <c r="E212" s="87"/>
      <c r="F212" s="89"/>
      <c r="G212" s="84"/>
      <c r="H212" s="88"/>
      <c r="I212" s="89"/>
      <c r="J212" s="84"/>
      <c r="K212" s="88"/>
      <c r="L212" s="89"/>
      <c r="M212" s="84"/>
      <c r="N212" s="88"/>
      <c r="O212" s="89"/>
      <c r="P212" s="84"/>
      <c r="Q212" s="88"/>
      <c r="R212" s="89"/>
      <c r="S212" s="84"/>
      <c r="T212" s="88"/>
      <c r="U212" s="89"/>
      <c r="V212" s="84"/>
      <c r="W212" s="88"/>
      <c r="X212" s="89"/>
      <c r="Y212" s="84"/>
      <c r="Z212" s="88"/>
      <c r="AA212" s="89"/>
      <c r="AB212" s="84"/>
      <c r="AC212" s="88"/>
      <c r="AD212" s="89"/>
      <c r="AE212" s="84"/>
      <c r="AF212" s="88"/>
      <c r="AG212" s="89"/>
      <c r="AH212" s="84"/>
      <c r="AI212" s="88"/>
      <c r="AJ212" s="89"/>
      <c r="AK212" s="84"/>
      <c r="AL212" s="88"/>
      <c r="AM212" s="89"/>
      <c r="AN212" s="84"/>
      <c r="AO212" s="87"/>
      <c r="AP212" s="89"/>
      <c r="AQ212" s="84"/>
      <c r="AR212" s="88"/>
      <c r="AS212" s="89"/>
      <c r="AT212" s="84"/>
      <c r="AU212" s="88"/>
      <c r="AV212" s="89"/>
      <c r="AW212" s="84"/>
      <c r="AX212" s="88"/>
      <c r="AY212" s="89"/>
      <c r="AZ212" s="84"/>
      <c r="BA212" s="88"/>
      <c r="BB212" s="89"/>
      <c r="BC212" s="84"/>
      <c r="BD212" s="87"/>
      <c r="BE212" s="89"/>
      <c r="BF212" s="84"/>
      <c r="BG212" s="88"/>
      <c r="BH212" s="89"/>
      <c r="BI212" s="84"/>
      <c r="BJ212" s="88"/>
      <c r="BK212" s="89"/>
      <c r="BL212" s="84"/>
      <c r="BM212" s="88"/>
      <c r="BN212" s="89"/>
      <c r="BO212" s="84"/>
      <c r="BP212" s="88"/>
      <c r="BQ212" s="89"/>
      <c r="BR212" s="84"/>
      <c r="BS212" s="88"/>
      <c r="BT212" s="89"/>
      <c r="BU212" s="84"/>
      <c r="BV212" s="88"/>
      <c r="BW212" s="89"/>
      <c r="BX212" s="84"/>
      <c r="BY212" s="88"/>
      <c r="BZ212" s="89"/>
      <c r="CA212" s="84"/>
      <c r="CB212" s="88"/>
      <c r="CC212" s="89"/>
      <c r="CD212" s="84"/>
      <c r="CE212" s="88"/>
      <c r="CF212" s="89"/>
      <c r="CG212" s="84"/>
      <c r="CH212" s="88"/>
      <c r="CI212" s="89"/>
      <c r="CJ212" s="84"/>
      <c r="CK212" s="88"/>
      <c r="CL212" s="89"/>
      <c r="CM212" s="84"/>
      <c r="CN212" s="88"/>
      <c r="CO212" s="89"/>
      <c r="CP212" s="84"/>
      <c r="CQ212" s="88"/>
      <c r="CR212" s="89"/>
      <c r="CS212" s="84"/>
    </row>
    <row r="213" spans="1:97" ht="12" customHeight="1" x14ac:dyDescent="0.2">
      <c r="A213" s="3"/>
      <c r="B213" s="87"/>
      <c r="C213" s="89"/>
      <c r="D213" s="84"/>
      <c r="E213" s="87"/>
      <c r="F213" s="89"/>
      <c r="G213" s="84"/>
      <c r="H213" s="88"/>
      <c r="I213" s="89"/>
      <c r="J213" s="84"/>
      <c r="K213" s="88"/>
      <c r="L213" s="89"/>
      <c r="M213" s="84"/>
      <c r="N213" s="88"/>
      <c r="O213" s="89"/>
      <c r="P213" s="84"/>
      <c r="Q213" s="88"/>
      <c r="R213" s="89"/>
      <c r="S213" s="84"/>
      <c r="T213" s="88"/>
      <c r="U213" s="89"/>
      <c r="V213" s="84"/>
      <c r="W213" s="88"/>
      <c r="X213" s="89"/>
      <c r="Y213" s="84"/>
      <c r="Z213" s="88"/>
      <c r="AA213" s="89"/>
      <c r="AB213" s="84"/>
      <c r="AC213" s="88"/>
      <c r="AD213" s="89"/>
      <c r="AE213" s="84"/>
      <c r="AF213" s="88"/>
      <c r="AG213" s="89"/>
      <c r="AH213" s="84"/>
      <c r="AI213" s="88"/>
      <c r="AJ213" s="89"/>
      <c r="AK213" s="84"/>
      <c r="AL213" s="88"/>
      <c r="AM213" s="89"/>
      <c r="AN213" s="84"/>
      <c r="AO213" s="87"/>
      <c r="AP213" s="89"/>
      <c r="AQ213" s="84"/>
      <c r="AR213" s="88"/>
      <c r="AS213" s="89"/>
      <c r="AT213" s="84"/>
      <c r="AU213" s="88"/>
      <c r="AV213" s="89"/>
      <c r="AW213" s="84"/>
      <c r="AX213" s="88"/>
      <c r="AY213" s="89"/>
      <c r="AZ213" s="84"/>
      <c r="BA213" s="88"/>
      <c r="BB213" s="89"/>
      <c r="BC213" s="84"/>
      <c r="BD213" s="87"/>
      <c r="BE213" s="89"/>
      <c r="BF213" s="84"/>
      <c r="BG213" s="88"/>
      <c r="BH213" s="89"/>
      <c r="BI213" s="84"/>
      <c r="BJ213" s="88"/>
      <c r="BK213" s="89"/>
      <c r="BL213" s="84"/>
      <c r="BM213" s="88"/>
      <c r="BN213" s="89"/>
      <c r="BO213" s="84"/>
      <c r="BP213" s="88"/>
      <c r="BQ213" s="89"/>
      <c r="BR213" s="84"/>
      <c r="BS213" s="88"/>
      <c r="BT213" s="89"/>
      <c r="BU213" s="84"/>
      <c r="BV213" s="88"/>
      <c r="BW213" s="89"/>
      <c r="BX213" s="84"/>
      <c r="BY213" s="88"/>
      <c r="BZ213" s="89"/>
      <c r="CA213" s="84"/>
      <c r="CB213" s="88"/>
      <c r="CC213" s="89"/>
      <c r="CD213" s="84"/>
      <c r="CE213" s="88"/>
      <c r="CF213" s="89"/>
      <c r="CG213" s="84"/>
      <c r="CH213" s="88"/>
      <c r="CI213" s="89"/>
      <c r="CJ213" s="84"/>
      <c r="CK213" s="88"/>
      <c r="CL213" s="89"/>
      <c r="CM213" s="84"/>
      <c r="CN213" s="88"/>
      <c r="CO213" s="89"/>
      <c r="CP213" s="84"/>
      <c r="CQ213" s="88"/>
      <c r="CR213" s="89"/>
      <c r="CS213" s="84"/>
    </row>
    <row r="214" spans="1:97" ht="12" customHeight="1" x14ac:dyDescent="0.2">
      <c r="A214" s="3"/>
      <c r="B214" s="87"/>
      <c r="C214" s="89"/>
      <c r="D214" s="84"/>
      <c r="E214" s="87"/>
      <c r="F214" s="89"/>
      <c r="G214" s="84"/>
      <c r="H214" s="88"/>
      <c r="I214" s="89"/>
      <c r="J214" s="84"/>
      <c r="K214" s="88"/>
      <c r="L214" s="89"/>
      <c r="M214" s="84"/>
      <c r="N214" s="88"/>
      <c r="O214" s="89"/>
      <c r="P214" s="84"/>
      <c r="Q214" s="88"/>
      <c r="R214" s="89"/>
      <c r="S214" s="84"/>
      <c r="T214" s="88"/>
      <c r="U214" s="89"/>
      <c r="V214" s="84"/>
      <c r="W214" s="88"/>
      <c r="X214" s="89"/>
      <c r="Y214" s="84"/>
      <c r="Z214" s="88"/>
      <c r="AA214" s="89"/>
      <c r="AB214" s="84"/>
      <c r="AC214" s="88"/>
      <c r="AD214" s="89"/>
      <c r="AE214" s="84"/>
      <c r="AF214" s="88"/>
      <c r="AG214" s="89"/>
      <c r="AH214" s="84"/>
      <c r="AI214" s="88"/>
      <c r="AJ214" s="89"/>
      <c r="AK214" s="84"/>
      <c r="AL214" s="88"/>
      <c r="AM214" s="89"/>
      <c r="AN214" s="84"/>
      <c r="AO214" s="87"/>
      <c r="AP214" s="89"/>
      <c r="AQ214" s="84"/>
      <c r="AR214" s="88"/>
      <c r="AS214" s="89"/>
      <c r="AT214" s="84"/>
      <c r="AU214" s="88"/>
      <c r="AV214" s="89"/>
      <c r="AW214" s="84"/>
      <c r="AX214" s="88"/>
      <c r="AY214" s="89"/>
      <c r="AZ214" s="84"/>
      <c r="BA214" s="88"/>
      <c r="BB214" s="89"/>
      <c r="BC214" s="84"/>
      <c r="BD214" s="87"/>
      <c r="BE214" s="89"/>
      <c r="BF214" s="84"/>
      <c r="BG214" s="88"/>
      <c r="BH214" s="89"/>
      <c r="BI214" s="84"/>
      <c r="BJ214" s="88"/>
      <c r="BK214" s="89"/>
      <c r="BL214" s="84"/>
      <c r="BM214" s="88"/>
      <c r="BN214" s="89"/>
      <c r="BO214" s="84"/>
      <c r="BP214" s="88"/>
      <c r="BQ214" s="89"/>
      <c r="BR214" s="84"/>
      <c r="BS214" s="88"/>
      <c r="BT214" s="89"/>
      <c r="BU214" s="84"/>
      <c r="BV214" s="88"/>
      <c r="BW214" s="89"/>
      <c r="BX214" s="84"/>
      <c r="BY214" s="88"/>
      <c r="BZ214" s="89"/>
      <c r="CA214" s="84"/>
      <c r="CB214" s="88"/>
      <c r="CC214" s="89"/>
      <c r="CD214" s="84"/>
      <c r="CE214" s="88"/>
      <c r="CF214" s="89"/>
      <c r="CG214" s="84"/>
      <c r="CH214" s="88"/>
      <c r="CI214" s="89"/>
      <c r="CJ214" s="84"/>
      <c r="CK214" s="88"/>
      <c r="CL214" s="89"/>
      <c r="CM214" s="84"/>
      <c r="CN214" s="88"/>
      <c r="CO214" s="89"/>
      <c r="CP214" s="84"/>
      <c r="CQ214" s="88"/>
      <c r="CR214" s="89"/>
      <c r="CS214" s="84"/>
    </row>
    <row r="215" spans="1:97" ht="12" customHeight="1" x14ac:dyDescent="0.2">
      <c r="A215" s="3"/>
      <c r="B215" s="87"/>
      <c r="C215" s="89"/>
      <c r="D215" s="84"/>
      <c r="E215" s="87"/>
      <c r="F215" s="89"/>
      <c r="G215" s="84"/>
      <c r="H215" s="88"/>
      <c r="I215" s="89"/>
      <c r="J215" s="84"/>
      <c r="K215" s="88"/>
      <c r="L215" s="89"/>
      <c r="M215" s="84"/>
      <c r="N215" s="88"/>
      <c r="O215" s="89"/>
      <c r="P215" s="84"/>
      <c r="Q215" s="88"/>
      <c r="R215" s="89"/>
      <c r="S215" s="84"/>
      <c r="T215" s="88"/>
      <c r="U215" s="89"/>
      <c r="V215" s="84"/>
      <c r="W215" s="88"/>
      <c r="X215" s="89"/>
      <c r="Y215" s="84"/>
      <c r="Z215" s="88"/>
      <c r="AA215" s="89"/>
      <c r="AB215" s="84"/>
      <c r="AC215" s="88"/>
      <c r="AD215" s="89"/>
      <c r="AE215" s="84"/>
      <c r="AF215" s="88"/>
      <c r="AG215" s="89"/>
      <c r="AH215" s="84"/>
      <c r="AI215" s="88"/>
      <c r="AJ215" s="89"/>
      <c r="AK215" s="84"/>
      <c r="AL215" s="88"/>
      <c r="AM215" s="89"/>
      <c r="AN215" s="84"/>
      <c r="AO215" s="87"/>
      <c r="AP215" s="89"/>
      <c r="AQ215" s="84"/>
      <c r="AR215" s="88"/>
      <c r="AS215" s="89"/>
      <c r="AT215" s="84"/>
      <c r="AU215" s="88"/>
      <c r="AV215" s="89"/>
      <c r="AW215" s="84"/>
      <c r="AX215" s="88"/>
      <c r="AY215" s="89"/>
      <c r="AZ215" s="84"/>
      <c r="BA215" s="88"/>
      <c r="BB215" s="89"/>
      <c r="BC215" s="84"/>
      <c r="BD215" s="87"/>
      <c r="BE215" s="89"/>
      <c r="BF215" s="84"/>
      <c r="BG215" s="88"/>
      <c r="BH215" s="89"/>
      <c r="BI215" s="84"/>
      <c r="BJ215" s="88"/>
      <c r="BK215" s="89"/>
      <c r="BL215" s="84"/>
      <c r="BM215" s="88"/>
      <c r="BN215" s="89"/>
      <c r="BO215" s="84"/>
      <c r="BP215" s="88"/>
      <c r="BQ215" s="89"/>
      <c r="BR215" s="84"/>
      <c r="BS215" s="88"/>
      <c r="BT215" s="89"/>
      <c r="BU215" s="84"/>
      <c r="BV215" s="88"/>
      <c r="BW215" s="89"/>
      <c r="BX215" s="84"/>
      <c r="BY215" s="88"/>
      <c r="BZ215" s="89"/>
      <c r="CA215" s="84"/>
      <c r="CB215" s="88"/>
      <c r="CC215" s="89"/>
      <c r="CD215" s="84"/>
      <c r="CE215" s="88"/>
      <c r="CF215" s="89"/>
      <c r="CG215" s="84"/>
      <c r="CH215" s="88"/>
      <c r="CI215" s="89"/>
      <c r="CJ215" s="84"/>
      <c r="CK215" s="88"/>
      <c r="CL215" s="89"/>
      <c r="CM215" s="84"/>
      <c r="CN215" s="88"/>
      <c r="CO215" s="89"/>
      <c r="CP215" s="84"/>
      <c r="CQ215" s="88"/>
      <c r="CR215" s="89"/>
      <c r="CS215" s="84"/>
    </row>
    <row r="216" spans="1:97" ht="12" customHeight="1" x14ac:dyDescent="0.2">
      <c r="A216" s="3"/>
      <c r="B216" s="87"/>
      <c r="C216" s="89"/>
      <c r="D216" s="84"/>
      <c r="E216" s="87"/>
      <c r="F216" s="89"/>
      <c r="G216" s="84"/>
      <c r="H216" s="88"/>
      <c r="I216" s="89"/>
      <c r="J216" s="84"/>
      <c r="K216" s="88"/>
      <c r="L216" s="89"/>
      <c r="M216" s="84"/>
      <c r="N216" s="88"/>
      <c r="O216" s="89"/>
      <c r="P216" s="84"/>
      <c r="Q216" s="88"/>
      <c r="R216" s="89"/>
      <c r="S216" s="84"/>
      <c r="T216" s="88"/>
      <c r="U216" s="89"/>
      <c r="V216" s="84"/>
      <c r="W216" s="88"/>
      <c r="X216" s="89"/>
      <c r="Y216" s="84"/>
      <c r="Z216" s="88"/>
      <c r="AA216" s="89"/>
      <c r="AB216" s="84"/>
      <c r="AC216" s="88"/>
      <c r="AD216" s="89"/>
      <c r="AE216" s="84"/>
      <c r="AF216" s="88"/>
      <c r="AG216" s="89"/>
      <c r="AH216" s="84"/>
      <c r="AI216" s="88"/>
      <c r="AJ216" s="89"/>
      <c r="AK216" s="84"/>
      <c r="AL216" s="88"/>
      <c r="AM216" s="89"/>
      <c r="AN216" s="84"/>
      <c r="AO216" s="87"/>
      <c r="AP216" s="89"/>
      <c r="AQ216" s="84"/>
      <c r="AR216" s="88"/>
      <c r="AS216" s="89"/>
      <c r="AT216" s="84"/>
      <c r="AU216" s="88"/>
      <c r="AV216" s="89"/>
      <c r="AW216" s="84"/>
      <c r="AX216" s="88"/>
      <c r="AY216" s="89"/>
      <c r="AZ216" s="84"/>
      <c r="BA216" s="88"/>
      <c r="BB216" s="89"/>
      <c r="BC216" s="84"/>
      <c r="BD216" s="87"/>
      <c r="BE216" s="89"/>
      <c r="BF216" s="84"/>
      <c r="BG216" s="88"/>
      <c r="BH216" s="89"/>
      <c r="BI216" s="84"/>
      <c r="BJ216" s="88"/>
      <c r="BK216" s="89"/>
      <c r="BL216" s="84"/>
      <c r="BM216" s="88"/>
      <c r="BN216" s="89"/>
      <c r="BO216" s="84"/>
      <c r="BP216" s="88"/>
      <c r="BQ216" s="89"/>
      <c r="BR216" s="84"/>
      <c r="BS216" s="88"/>
      <c r="BT216" s="89"/>
      <c r="BU216" s="84"/>
      <c r="BV216" s="88"/>
      <c r="BW216" s="89"/>
      <c r="BX216" s="84"/>
      <c r="BY216" s="88"/>
      <c r="BZ216" s="89"/>
      <c r="CA216" s="84"/>
      <c r="CB216" s="88"/>
      <c r="CC216" s="89"/>
      <c r="CD216" s="84"/>
      <c r="CE216" s="88"/>
      <c r="CF216" s="89"/>
      <c r="CG216" s="84"/>
      <c r="CH216" s="88"/>
      <c r="CI216" s="89"/>
      <c r="CJ216" s="84"/>
      <c r="CK216" s="88"/>
      <c r="CL216" s="89"/>
      <c r="CM216" s="84"/>
      <c r="CN216" s="88"/>
      <c r="CO216" s="89"/>
      <c r="CP216" s="84"/>
      <c r="CQ216" s="88"/>
      <c r="CR216" s="89"/>
      <c r="CS216" s="84"/>
    </row>
    <row r="217" spans="1:97" ht="12" customHeight="1" x14ac:dyDescent="0.2">
      <c r="A217" s="3"/>
      <c r="B217" s="87"/>
      <c r="C217" s="89"/>
      <c r="D217" s="84"/>
      <c r="E217" s="87"/>
      <c r="F217" s="89"/>
      <c r="G217" s="84"/>
      <c r="H217" s="88"/>
      <c r="I217" s="89"/>
      <c r="J217" s="84"/>
      <c r="K217" s="88"/>
      <c r="L217" s="89"/>
      <c r="M217" s="84"/>
      <c r="N217" s="88"/>
      <c r="O217" s="89"/>
      <c r="P217" s="84"/>
      <c r="Q217" s="88"/>
      <c r="R217" s="89"/>
      <c r="S217" s="84"/>
      <c r="T217" s="88"/>
      <c r="U217" s="89"/>
      <c r="V217" s="84"/>
      <c r="W217" s="88"/>
      <c r="X217" s="89"/>
      <c r="Y217" s="84"/>
      <c r="Z217" s="88"/>
      <c r="AA217" s="89"/>
      <c r="AB217" s="84"/>
      <c r="AC217" s="88"/>
      <c r="AD217" s="89"/>
      <c r="AE217" s="84"/>
      <c r="AF217" s="88"/>
      <c r="AG217" s="89"/>
      <c r="AH217" s="84"/>
      <c r="AI217" s="88"/>
      <c r="AJ217" s="89"/>
      <c r="AK217" s="84"/>
      <c r="AL217" s="88"/>
      <c r="AM217" s="89"/>
      <c r="AN217" s="84"/>
      <c r="AO217" s="87"/>
      <c r="AP217" s="89"/>
      <c r="AQ217" s="84"/>
      <c r="AR217" s="88"/>
      <c r="AS217" s="89"/>
      <c r="AT217" s="84"/>
      <c r="AU217" s="88"/>
      <c r="AV217" s="89"/>
      <c r="AW217" s="84"/>
      <c r="AX217" s="88"/>
      <c r="AY217" s="89"/>
      <c r="AZ217" s="84"/>
      <c r="BA217" s="88"/>
      <c r="BB217" s="89"/>
      <c r="BC217" s="84"/>
      <c r="BD217" s="87"/>
      <c r="BE217" s="89"/>
      <c r="BF217" s="84"/>
      <c r="BG217" s="88"/>
      <c r="BH217" s="89"/>
      <c r="BI217" s="84"/>
      <c r="BJ217" s="88"/>
      <c r="BK217" s="89"/>
      <c r="BL217" s="84"/>
      <c r="BM217" s="88"/>
      <c r="BN217" s="89"/>
      <c r="BO217" s="84"/>
      <c r="BP217" s="88"/>
      <c r="BQ217" s="89"/>
      <c r="BR217" s="84"/>
      <c r="BS217" s="88"/>
      <c r="BT217" s="89"/>
      <c r="BU217" s="84"/>
      <c r="BV217" s="88"/>
      <c r="BW217" s="89"/>
      <c r="BX217" s="84"/>
      <c r="BY217" s="88"/>
      <c r="BZ217" s="89"/>
      <c r="CA217" s="84"/>
      <c r="CB217" s="88"/>
      <c r="CC217" s="89"/>
      <c r="CD217" s="84"/>
      <c r="CE217" s="88"/>
      <c r="CF217" s="89"/>
      <c r="CG217" s="84"/>
      <c r="CH217" s="88"/>
      <c r="CI217" s="89"/>
      <c r="CJ217" s="84"/>
      <c r="CK217" s="88"/>
      <c r="CL217" s="89"/>
      <c r="CM217" s="84"/>
      <c r="CN217" s="88"/>
      <c r="CO217" s="89"/>
      <c r="CP217" s="84"/>
      <c r="CQ217" s="88"/>
      <c r="CR217" s="89"/>
      <c r="CS217" s="84"/>
    </row>
    <row r="218" spans="1:97" ht="12" customHeight="1" x14ac:dyDescent="0.2">
      <c r="A218" s="3"/>
      <c r="B218" s="87"/>
      <c r="C218" s="89"/>
      <c r="D218" s="84"/>
      <c r="E218" s="87"/>
      <c r="F218" s="89"/>
      <c r="G218" s="84"/>
      <c r="H218" s="88"/>
      <c r="I218" s="89"/>
      <c r="J218" s="84"/>
      <c r="K218" s="88"/>
      <c r="L218" s="89"/>
      <c r="M218" s="84"/>
      <c r="N218" s="88"/>
      <c r="O218" s="89"/>
      <c r="P218" s="84"/>
      <c r="Q218" s="88"/>
      <c r="R218" s="89"/>
      <c r="S218" s="84"/>
      <c r="T218" s="88"/>
      <c r="U218" s="89"/>
      <c r="V218" s="84"/>
      <c r="W218" s="88"/>
      <c r="X218" s="89"/>
      <c r="Y218" s="84"/>
      <c r="Z218" s="88"/>
      <c r="AA218" s="89"/>
      <c r="AB218" s="84"/>
      <c r="AC218" s="88"/>
      <c r="AD218" s="89"/>
      <c r="AE218" s="84"/>
      <c r="AF218" s="88"/>
      <c r="AG218" s="89"/>
      <c r="AH218" s="84"/>
      <c r="AI218" s="88"/>
      <c r="AJ218" s="89"/>
      <c r="AK218" s="84"/>
      <c r="AL218" s="88"/>
      <c r="AM218" s="89"/>
      <c r="AN218" s="84"/>
      <c r="AO218" s="87"/>
      <c r="AP218" s="89"/>
      <c r="AQ218" s="84"/>
      <c r="AR218" s="88"/>
      <c r="AS218" s="89"/>
      <c r="AT218" s="84"/>
      <c r="AU218" s="88"/>
      <c r="AV218" s="89"/>
      <c r="AW218" s="84"/>
      <c r="AX218" s="88"/>
      <c r="AY218" s="89"/>
      <c r="AZ218" s="84"/>
      <c r="BA218" s="88"/>
      <c r="BB218" s="89"/>
      <c r="BC218" s="84"/>
      <c r="BD218" s="87"/>
      <c r="BE218" s="89"/>
      <c r="BF218" s="84"/>
      <c r="BG218" s="88"/>
      <c r="BH218" s="89"/>
      <c r="BI218" s="84"/>
      <c r="BJ218" s="88"/>
      <c r="BK218" s="89"/>
      <c r="BL218" s="84"/>
      <c r="BM218" s="88"/>
      <c r="BN218" s="89"/>
      <c r="BO218" s="84"/>
      <c r="BP218" s="88"/>
      <c r="BQ218" s="89"/>
      <c r="BR218" s="84"/>
      <c r="BS218" s="88"/>
      <c r="BT218" s="89"/>
      <c r="BU218" s="84"/>
      <c r="BV218" s="88"/>
      <c r="BW218" s="89"/>
      <c r="BX218" s="84"/>
      <c r="BY218" s="88"/>
      <c r="BZ218" s="89"/>
      <c r="CA218" s="84"/>
      <c r="CB218" s="88"/>
      <c r="CC218" s="89"/>
      <c r="CD218" s="84"/>
      <c r="CE218" s="88"/>
      <c r="CF218" s="89"/>
      <c r="CG218" s="84"/>
      <c r="CH218" s="88"/>
      <c r="CI218" s="89"/>
      <c r="CJ218" s="84"/>
      <c r="CK218" s="88"/>
      <c r="CL218" s="89"/>
      <c r="CM218" s="84"/>
      <c r="CN218" s="88"/>
      <c r="CO218" s="89"/>
      <c r="CP218" s="84"/>
      <c r="CQ218" s="88"/>
      <c r="CR218" s="89"/>
      <c r="CS218" s="84"/>
    </row>
    <row r="219" spans="1:97" ht="12" customHeight="1" x14ac:dyDescent="0.2">
      <c r="A219" s="3"/>
      <c r="B219" s="87"/>
      <c r="C219" s="89"/>
      <c r="D219" s="84"/>
      <c r="E219" s="87"/>
      <c r="F219" s="89"/>
      <c r="G219" s="84"/>
      <c r="H219" s="88"/>
      <c r="I219" s="89"/>
      <c r="J219" s="84"/>
      <c r="K219" s="88"/>
      <c r="L219" s="89"/>
      <c r="M219" s="84"/>
      <c r="N219" s="88"/>
      <c r="O219" s="89"/>
      <c r="P219" s="84"/>
      <c r="Q219" s="88"/>
      <c r="R219" s="89"/>
      <c r="S219" s="84"/>
      <c r="T219" s="88"/>
      <c r="U219" s="89"/>
      <c r="V219" s="84"/>
      <c r="W219" s="88"/>
      <c r="X219" s="89"/>
      <c r="Y219" s="84"/>
      <c r="Z219" s="88"/>
      <c r="AA219" s="89"/>
      <c r="AB219" s="84"/>
      <c r="AC219" s="88"/>
      <c r="AD219" s="89"/>
      <c r="AE219" s="84"/>
      <c r="AF219" s="88"/>
      <c r="AG219" s="89"/>
      <c r="AH219" s="84"/>
      <c r="AI219" s="88"/>
      <c r="AJ219" s="89"/>
      <c r="AK219" s="84"/>
      <c r="AL219" s="88"/>
      <c r="AM219" s="89"/>
      <c r="AN219" s="84"/>
      <c r="AO219" s="87"/>
      <c r="AP219" s="89"/>
      <c r="AQ219" s="84"/>
      <c r="AR219" s="88"/>
      <c r="AS219" s="89"/>
      <c r="AT219" s="84"/>
      <c r="AU219" s="88"/>
      <c r="AV219" s="89"/>
      <c r="AW219" s="84"/>
      <c r="AX219" s="88"/>
      <c r="AY219" s="89"/>
      <c r="AZ219" s="84"/>
      <c r="BA219" s="88"/>
      <c r="BB219" s="89"/>
      <c r="BC219" s="84"/>
      <c r="BD219" s="87"/>
      <c r="BE219" s="89"/>
      <c r="BF219" s="84"/>
      <c r="BG219" s="88"/>
      <c r="BH219" s="89"/>
      <c r="BI219" s="84"/>
      <c r="BJ219" s="88"/>
      <c r="BK219" s="89"/>
      <c r="BL219" s="84"/>
      <c r="BM219" s="88"/>
      <c r="BN219" s="89"/>
      <c r="BO219" s="84"/>
      <c r="BP219" s="88"/>
      <c r="BQ219" s="89"/>
      <c r="BR219" s="84"/>
      <c r="BS219" s="88"/>
      <c r="BT219" s="89"/>
      <c r="BU219" s="84"/>
      <c r="BV219" s="88"/>
      <c r="BW219" s="89"/>
      <c r="BX219" s="84"/>
      <c r="BY219" s="88"/>
      <c r="BZ219" s="89"/>
      <c r="CA219" s="84"/>
      <c r="CB219" s="88"/>
      <c r="CC219" s="89"/>
      <c r="CD219" s="84"/>
      <c r="CE219" s="88"/>
      <c r="CF219" s="89"/>
      <c r="CG219" s="84"/>
      <c r="CH219" s="88"/>
      <c r="CI219" s="89"/>
      <c r="CJ219" s="84"/>
      <c r="CK219" s="88"/>
      <c r="CL219" s="89"/>
      <c r="CM219" s="84"/>
      <c r="CN219" s="88"/>
      <c r="CO219" s="89"/>
      <c r="CP219" s="84"/>
      <c r="CQ219" s="88"/>
      <c r="CR219" s="89"/>
      <c r="CS219" s="84"/>
    </row>
    <row r="220" spans="1:97" ht="12" customHeight="1" x14ac:dyDescent="0.2">
      <c r="A220" s="3"/>
      <c r="B220" s="87"/>
      <c r="C220" s="89"/>
      <c r="D220" s="84"/>
      <c r="E220" s="87"/>
      <c r="F220" s="89"/>
      <c r="G220" s="84"/>
      <c r="H220" s="88"/>
      <c r="I220" s="89"/>
      <c r="J220" s="84"/>
      <c r="K220" s="88"/>
      <c r="L220" s="89"/>
      <c r="M220" s="84"/>
      <c r="N220" s="88"/>
      <c r="O220" s="89"/>
      <c r="P220" s="84"/>
      <c r="Q220" s="88"/>
      <c r="R220" s="89"/>
      <c r="S220" s="84"/>
      <c r="T220" s="88"/>
      <c r="U220" s="89"/>
      <c r="V220" s="84"/>
      <c r="W220" s="88"/>
      <c r="X220" s="89"/>
      <c r="Y220" s="84"/>
      <c r="Z220" s="88"/>
      <c r="AA220" s="89"/>
      <c r="AB220" s="84"/>
      <c r="AC220" s="88"/>
      <c r="AD220" s="89"/>
      <c r="AE220" s="84"/>
      <c r="AF220" s="88"/>
      <c r="AG220" s="89"/>
      <c r="AH220" s="84"/>
      <c r="AI220" s="88"/>
      <c r="AJ220" s="89"/>
      <c r="AK220" s="84"/>
      <c r="AL220" s="88"/>
      <c r="AM220" s="89"/>
      <c r="AN220" s="84"/>
      <c r="AO220" s="87"/>
      <c r="AP220" s="89"/>
      <c r="AQ220" s="84"/>
      <c r="AR220" s="88"/>
      <c r="AS220" s="89"/>
      <c r="AT220" s="84"/>
      <c r="AU220" s="88"/>
      <c r="AV220" s="89"/>
      <c r="AW220" s="84"/>
      <c r="AX220" s="88"/>
      <c r="AY220" s="89"/>
      <c r="AZ220" s="84"/>
      <c r="BA220" s="88"/>
      <c r="BB220" s="89"/>
      <c r="BC220" s="84"/>
      <c r="BD220" s="87"/>
      <c r="BE220" s="89"/>
      <c r="BF220" s="84"/>
      <c r="BG220" s="88"/>
      <c r="BH220" s="89"/>
      <c r="BI220" s="84"/>
      <c r="BJ220" s="88"/>
      <c r="BK220" s="89"/>
      <c r="BL220" s="84"/>
      <c r="BM220" s="88"/>
      <c r="BN220" s="89"/>
      <c r="BO220" s="84"/>
      <c r="BP220" s="88"/>
      <c r="BQ220" s="89"/>
      <c r="BR220" s="84"/>
      <c r="BS220" s="88"/>
      <c r="BT220" s="89"/>
      <c r="BU220" s="84"/>
      <c r="BV220" s="88"/>
      <c r="BW220" s="89"/>
      <c r="BX220" s="84"/>
      <c r="BY220" s="88"/>
      <c r="BZ220" s="89"/>
      <c r="CA220" s="84"/>
      <c r="CB220" s="88"/>
      <c r="CC220" s="89"/>
      <c r="CD220" s="84"/>
      <c r="CE220" s="88"/>
      <c r="CF220" s="89"/>
      <c r="CG220" s="84"/>
      <c r="CH220" s="88"/>
      <c r="CI220" s="89"/>
      <c r="CJ220" s="84"/>
      <c r="CK220" s="88"/>
      <c r="CL220" s="89"/>
      <c r="CM220" s="84"/>
      <c r="CN220" s="88"/>
      <c r="CO220" s="89"/>
      <c r="CP220" s="84"/>
      <c r="CQ220" s="88"/>
      <c r="CR220" s="89"/>
      <c r="CS220" s="84"/>
    </row>
    <row r="221" spans="1:97" ht="12" customHeight="1" x14ac:dyDescent="0.2">
      <c r="A221" s="3"/>
      <c r="B221" s="87"/>
      <c r="C221" s="89"/>
      <c r="D221" s="84"/>
      <c r="E221" s="87"/>
      <c r="F221" s="89"/>
      <c r="G221" s="84"/>
      <c r="H221" s="88"/>
      <c r="I221" s="89"/>
      <c r="J221" s="84"/>
      <c r="K221" s="88"/>
      <c r="L221" s="89"/>
      <c r="M221" s="84"/>
      <c r="N221" s="88"/>
      <c r="O221" s="89"/>
      <c r="P221" s="84"/>
      <c r="Q221" s="88"/>
      <c r="R221" s="89"/>
      <c r="S221" s="84"/>
      <c r="T221" s="88"/>
      <c r="U221" s="89"/>
      <c r="V221" s="84"/>
      <c r="W221" s="88"/>
      <c r="X221" s="89"/>
      <c r="Y221" s="84"/>
      <c r="Z221" s="88"/>
      <c r="AA221" s="89"/>
      <c r="AB221" s="84"/>
      <c r="AC221" s="88"/>
      <c r="AD221" s="89"/>
      <c r="AE221" s="84"/>
      <c r="AF221" s="88"/>
      <c r="AG221" s="89"/>
      <c r="AH221" s="84"/>
      <c r="AI221" s="88"/>
      <c r="AJ221" s="89"/>
      <c r="AK221" s="84"/>
      <c r="AL221" s="88"/>
      <c r="AM221" s="89"/>
      <c r="AN221" s="84"/>
      <c r="AO221" s="87"/>
      <c r="AP221" s="89"/>
      <c r="AQ221" s="84"/>
      <c r="AR221" s="88"/>
      <c r="AS221" s="89"/>
      <c r="AT221" s="84"/>
      <c r="AU221" s="88"/>
      <c r="AV221" s="89"/>
      <c r="AW221" s="84"/>
      <c r="AX221" s="88"/>
      <c r="AY221" s="89"/>
      <c r="AZ221" s="84"/>
      <c r="BA221" s="88"/>
      <c r="BB221" s="89"/>
      <c r="BC221" s="84"/>
      <c r="BD221" s="87"/>
      <c r="BE221" s="89"/>
      <c r="BF221" s="84"/>
      <c r="BG221" s="88"/>
      <c r="BH221" s="89"/>
      <c r="BI221" s="84"/>
      <c r="BJ221" s="88"/>
      <c r="BK221" s="89"/>
      <c r="BL221" s="84"/>
      <c r="BM221" s="88"/>
      <c r="BN221" s="89"/>
      <c r="BO221" s="84"/>
      <c r="BP221" s="88"/>
      <c r="BQ221" s="89"/>
      <c r="BR221" s="84"/>
      <c r="BS221" s="88"/>
      <c r="BT221" s="89"/>
      <c r="BU221" s="84"/>
      <c r="BV221" s="88"/>
      <c r="BW221" s="89"/>
      <c r="BX221" s="84"/>
      <c r="BY221" s="88"/>
      <c r="BZ221" s="89"/>
      <c r="CA221" s="84"/>
      <c r="CB221" s="88"/>
      <c r="CC221" s="89"/>
      <c r="CD221" s="84"/>
      <c r="CE221" s="88"/>
      <c r="CF221" s="89"/>
      <c r="CG221" s="84"/>
      <c r="CH221" s="88"/>
      <c r="CI221" s="89"/>
      <c r="CJ221" s="84"/>
      <c r="CK221" s="88"/>
      <c r="CL221" s="89"/>
      <c r="CM221" s="84"/>
      <c r="CN221" s="88"/>
      <c r="CO221" s="89"/>
      <c r="CP221" s="84"/>
      <c r="CQ221" s="88"/>
      <c r="CR221" s="89"/>
      <c r="CS221" s="84"/>
    </row>
    <row r="222" spans="1:97" ht="12" customHeight="1" x14ac:dyDescent="0.2">
      <c r="A222" s="3"/>
      <c r="B222" s="87"/>
      <c r="C222" s="89"/>
      <c r="D222" s="84"/>
      <c r="E222" s="87"/>
      <c r="F222" s="89"/>
      <c r="G222" s="84"/>
      <c r="H222" s="88"/>
      <c r="I222" s="89"/>
      <c r="J222" s="84"/>
      <c r="K222" s="88"/>
      <c r="L222" s="89"/>
      <c r="M222" s="84"/>
      <c r="N222" s="88"/>
      <c r="O222" s="89"/>
      <c r="P222" s="84"/>
      <c r="Q222" s="88"/>
      <c r="R222" s="89"/>
      <c r="S222" s="84"/>
      <c r="T222" s="88"/>
      <c r="U222" s="89"/>
      <c r="V222" s="84"/>
      <c r="W222" s="88"/>
      <c r="X222" s="89"/>
      <c r="Y222" s="84"/>
      <c r="Z222" s="88"/>
      <c r="AA222" s="89"/>
      <c r="AB222" s="84"/>
      <c r="AC222" s="88"/>
      <c r="AD222" s="89"/>
      <c r="AE222" s="84"/>
      <c r="AF222" s="88"/>
      <c r="AG222" s="89"/>
      <c r="AH222" s="84"/>
      <c r="AI222" s="88"/>
      <c r="AJ222" s="89"/>
      <c r="AK222" s="84"/>
      <c r="AL222" s="88"/>
      <c r="AM222" s="89"/>
      <c r="AN222" s="84"/>
      <c r="AO222" s="87"/>
      <c r="AP222" s="89"/>
      <c r="AQ222" s="84"/>
      <c r="AR222" s="88"/>
      <c r="AS222" s="89"/>
      <c r="AT222" s="84"/>
      <c r="AU222" s="88"/>
      <c r="AV222" s="89"/>
      <c r="AW222" s="84"/>
      <c r="AX222" s="88"/>
      <c r="AY222" s="89"/>
      <c r="AZ222" s="84"/>
      <c r="BA222" s="88"/>
      <c r="BB222" s="89"/>
      <c r="BC222" s="84"/>
      <c r="BD222" s="87"/>
      <c r="BE222" s="89"/>
      <c r="BF222" s="84"/>
      <c r="BG222" s="88"/>
      <c r="BH222" s="89"/>
      <c r="BI222" s="84"/>
      <c r="BJ222" s="88"/>
      <c r="BK222" s="89"/>
      <c r="BL222" s="84"/>
      <c r="BM222" s="88"/>
      <c r="BN222" s="89"/>
      <c r="BO222" s="84"/>
      <c r="BP222" s="88"/>
      <c r="BQ222" s="89"/>
      <c r="BR222" s="84"/>
      <c r="BS222" s="88"/>
      <c r="BT222" s="89"/>
      <c r="BU222" s="84"/>
      <c r="BV222" s="88"/>
      <c r="BW222" s="89"/>
      <c r="BX222" s="84"/>
      <c r="BY222" s="88"/>
      <c r="BZ222" s="89"/>
      <c r="CA222" s="84"/>
      <c r="CB222" s="88"/>
      <c r="CC222" s="89"/>
      <c r="CD222" s="84"/>
      <c r="CE222" s="88"/>
      <c r="CF222" s="89"/>
      <c r="CG222" s="84"/>
      <c r="CH222" s="88"/>
      <c r="CI222" s="89"/>
      <c r="CJ222" s="84"/>
      <c r="CK222" s="88"/>
      <c r="CL222" s="89"/>
      <c r="CM222" s="84"/>
      <c r="CN222" s="88"/>
      <c r="CO222" s="89"/>
      <c r="CP222" s="84"/>
      <c r="CQ222" s="88"/>
      <c r="CR222" s="89"/>
      <c r="CS222" s="84"/>
    </row>
    <row r="223" spans="1:97" ht="12" customHeight="1" x14ac:dyDescent="0.2">
      <c r="A223" s="3"/>
      <c r="B223" s="87"/>
      <c r="C223" s="89"/>
      <c r="D223" s="84"/>
      <c r="E223" s="87"/>
      <c r="F223" s="89"/>
      <c r="G223" s="84"/>
      <c r="H223" s="88"/>
      <c r="I223" s="89"/>
      <c r="J223" s="84"/>
      <c r="K223" s="88"/>
      <c r="L223" s="89"/>
      <c r="M223" s="84"/>
      <c r="N223" s="88"/>
      <c r="O223" s="89"/>
      <c r="P223" s="84"/>
      <c r="Q223" s="88"/>
      <c r="R223" s="89"/>
      <c r="S223" s="84"/>
      <c r="T223" s="88"/>
      <c r="U223" s="89"/>
      <c r="V223" s="84"/>
      <c r="W223" s="88"/>
      <c r="X223" s="89"/>
      <c r="Y223" s="84"/>
      <c r="Z223" s="88"/>
      <c r="AA223" s="89"/>
      <c r="AB223" s="84"/>
      <c r="AC223" s="88"/>
      <c r="AD223" s="89"/>
      <c r="AE223" s="84"/>
      <c r="AF223" s="88"/>
      <c r="AG223" s="89"/>
      <c r="AH223" s="84"/>
      <c r="AI223" s="88"/>
      <c r="AJ223" s="89"/>
      <c r="AK223" s="84"/>
      <c r="AL223" s="88"/>
      <c r="AM223" s="89"/>
      <c r="AN223" s="84"/>
      <c r="AO223" s="87"/>
      <c r="AP223" s="89"/>
      <c r="AQ223" s="84"/>
      <c r="AR223" s="88"/>
      <c r="AS223" s="89"/>
      <c r="AT223" s="84"/>
      <c r="AU223" s="88"/>
      <c r="AV223" s="89"/>
      <c r="AW223" s="84"/>
      <c r="AX223" s="88"/>
      <c r="AY223" s="89"/>
      <c r="AZ223" s="84"/>
      <c r="BA223" s="88"/>
      <c r="BB223" s="89"/>
      <c r="BC223" s="84"/>
      <c r="BD223" s="87"/>
      <c r="BE223" s="89"/>
      <c r="BF223" s="84"/>
      <c r="BG223" s="88"/>
      <c r="BH223" s="89"/>
      <c r="BI223" s="84"/>
      <c r="BJ223" s="88"/>
      <c r="BK223" s="89"/>
      <c r="BL223" s="84"/>
      <c r="BM223" s="88"/>
      <c r="BN223" s="89"/>
      <c r="BO223" s="84"/>
      <c r="BP223" s="88"/>
      <c r="BQ223" s="89"/>
      <c r="BR223" s="84"/>
      <c r="BS223" s="88"/>
      <c r="BT223" s="89"/>
      <c r="BU223" s="84"/>
      <c r="BV223" s="88"/>
      <c r="BW223" s="89"/>
      <c r="BX223" s="84"/>
      <c r="BY223" s="88"/>
      <c r="BZ223" s="89"/>
      <c r="CA223" s="84"/>
      <c r="CB223" s="88"/>
      <c r="CC223" s="89"/>
      <c r="CD223" s="84"/>
      <c r="CE223" s="88"/>
      <c r="CF223" s="89"/>
      <c r="CG223" s="84"/>
      <c r="CH223" s="88"/>
      <c r="CI223" s="89"/>
      <c r="CJ223" s="84"/>
      <c r="CK223" s="88"/>
      <c r="CL223" s="89"/>
      <c r="CM223" s="84"/>
      <c r="CN223" s="88"/>
      <c r="CO223" s="89"/>
      <c r="CP223" s="84"/>
      <c r="CQ223" s="88"/>
      <c r="CR223" s="89"/>
      <c r="CS223" s="84"/>
    </row>
    <row r="224" spans="1:97" ht="12" customHeight="1" x14ac:dyDescent="0.2">
      <c r="A224" s="3"/>
      <c r="B224" s="87"/>
      <c r="C224" s="89"/>
      <c r="D224" s="84"/>
      <c r="E224" s="87"/>
      <c r="F224" s="89"/>
      <c r="G224" s="84"/>
      <c r="H224" s="88"/>
      <c r="I224" s="89"/>
      <c r="J224" s="84"/>
      <c r="K224" s="88"/>
      <c r="L224" s="89"/>
      <c r="M224" s="84"/>
      <c r="N224" s="88"/>
      <c r="O224" s="89"/>
      <c r="P224" s="84"/>
      <c r="Q224" s="88"/>
      <c r="R224" s="89"/>
      <c r="S224" s="84"/>
      <c r="T224" s="88"/>
      <c r="U224" s="89"/>
      <c r="V224" s="84"/>
      <c r="W224" s="88"/>
      <c r="X224" s="89"/>
      <c r="Y224" s="84"/>
      <c r="Z224" s="88"/>
      <c r="AA224" s="89"/>
      <c r="AB224" s="84"/>
      <c r="AC224" s="88"/>
      <c r="AD224" s="89"/>
      <c r="AE224" s="84"/>
      <c r="AF224" s="88"/>
      <c r="AG224" s="89"/>
      <c r="AH224" s="84"/>
      <c r="AI224" s="88"/>
      <c r="AJ224" s="89"/>
      <c r="AK224" s="84"/>
      <c r="AL224" s="88"/>
      <c r="AM224" s="89"/>
      <c r="AN224" s="84"/>
      <c r="AO224" s="87"/>
      <c r="AP224" s="89"/>
      <c r="AQ224" s="84"/>
      <c r="AR224" s="88"/>
      <c r="AS224" s="89"/>
      <c r="AT224" s="84"/>
      <c r="AU224" s="88"/>
      <c r="AV224" s="89"/>
      <c r="AW224" s="84"/>
      <c r="AX224" s="88"/>
      <c r="AY224" s="89"/>
      <c r="AZ224" s="84"/>
      <c r="BA224" s="88"/>
      <c r="BB224" s="89"/>
      <c r="BC224" s="84"/>
      <c r="BD224" s="87"/>
      <c r="BE224" s="89"/>
      <c r="BF224" s="84"/>
      <c r="BG224" s="88"/>
      <c r="BH224" s="89"/>
      <c r="BI224" s="84"/>
      <c r="BJ224" s="88"/>
      <c r="BK224" s="89"/>
      <c r="BL224" s="84"/>
      <c r="BM224" s="88"/>
      <c r="BN224" s="89"/>
      <c r="BO224" s="84"/>
      <c r="BP224" s="88"/>
      <c r="BQ224" s="89"/>
      <c r="BR224" s="84"/>
      <c r="BS224" s="88"/>
      <c r="BT224" s="89"/>
      <c r="BU224" s="84"/>
      <c r="BV224" s="88"/>
      <c r="BW224" s="89"/>
      <c r="BX224" s="84"/>
      <c r="BY224" s="88"/>
      <c r="BZ224" s="89"/>
      <c r="CA224" s="84"/>
      <c r="CB224" s="88"/>
      <c r="CC224" s="89"/>
      <c r="CD224" s="84"/>
      <c r="CE224" s="88"/>
      <c r="CF224" s="89"/>
      <c r="CG224" s="84"/>
      <c r="CH224" s="88"/>
      <c r="CI224" s="89"/>
      <c r="CJ224" s="84"/>
      <c r="CK224" s="88"/>
      <c r="CL224" s="89"/>
      <c r="CM224" s="84"/>
      <c r="CN224" s="88"/>
      <c r="CO224" s="89"/>
      <c r="CP224" s="84"/>
      <c r="CQ224" s="88"/>
      <c r="CR224" s="89"/>
      <c r="CS224" s="84"/>
    </row>
    <row r="225" spans="1:97" ht="12" customHeight="1" x14ac:dyDescent="0.2">
      <c r="A225" s="3"/>
      <c r="B225" s="87"/>
      <c r="C225" s="89"/>
      <c r="D225" s="84"/>
      <c r="E225" s="87"/>
      <c r="F225" s="89"/>
      <c r="G225" s="84"/>
      <c r="H225" s="88"/>
      <c r="I225" s="89"/>
      <c r="J225" s="84"/>
      <c r="K225" s="88"/>
      <c r="L225" s="89"/>
      <c r="M225" s="84"/>
      <c r="N225" s="88"/>
      <c r="O225" s="89"/>
      <c r="P225" s="84"/>
      <c r="Q225" s="88"/>
      <c r="R225" s="89"/>
      <c r="S225" s="84"/>
      <c r="T225" s="88"/>
      <c r="U225" s="89"/>
      <c r="V225" s="84"/>
      <c r="W225" s="88"/>
      <c r="X225" s="89"/>
      <c r="Y225" s="84"/>
      <c r="Z225" s="88"/>
      <c r="AA225" s="89"/>
      <c r="AB225" s="84"/>
      <c r="AC225" s="88"/>
      <c r="AD225" s="89"/>
      <c r="AE225" s="84"/>
      <c r="AF225" s="88"/>
      <c r="AG225" s="89"/>
      <c r="AH225" s="84"/>
      <c r="AI225" s="88"/>
      <c r="AJ225" s="89"/>
      <c r="AK225" s="84"/>
      <c r="AL225" s="88"/>
      <c r="AM225" s="89"/>
      <c r="AN225" s="84"/>
      <c r="AO225" s="87"/>
      <c r="AP225" s="89"/>
      <c r="AQ225" s="84"/>
      <c r="AR225" s="88"/>
      <c r="AS225" s="89"/>
      <c r="AT225" s="84"/>
      <c r="AU225" s="88"/>
      <c r="AV225" s="89"/>
      <c r="AW225" s="84"/>
      <c r="AX225" s="88"/>
      <c r="AY225" s="89"/>
      <c r="AZ225" s="84"/>
      <c r="BA225" s="88"/>
      <c r="BB225" s="89"/>
      <c r="BC225" s="84"/>
      <c r="BD225" s="87"/>
      <c r="BE225" s="89"/>
      <c r="BF225" s="84"/>
      <c r="BG225" s="88"/>
      <c r="BH225" s="89"/>
      <c r="BI225" s="84"/>
      <c r="BJ225" s="88"/>
      <c r="BK225" s="89"/>
      <c r="BL225" s="84"/>
      <c r="BM225" s="88"/>
      <c r="BN225" s="89"/>
      <c r="BO225" s="84"/>
      <c r="BP225" s="88"/>
      <c r="BQ225" s="89"/>
      <c r="BR225" s="84"/>
      <c r="BS225" s="88"/>
      <c r="BT225" s="89"/>
      <c r="BU225" s="84"/>
      <c r="BV225" s="88"/>
      <c r="BW225" s="89"/>
      <c r="BX225" s="84"/>
      <c r="BY225" s="88"/>
      <c r="BZ225" s="89"/>
      <c r="CA225" s="84"/>
      <c r="CB225" s="88"/>
      <c r="CC225" s="89"/>
      <c r="CD225" s="84"/>
      <c r="CE225" s="88"/>
      <c r="CF225" s="89"/>
      <c r="CG225" s="84"/>
      <c r="CH225" s="88"/>
      <c r="CI225" s="89"/>
      <c r="CJ225" s="84"/>
      <c r="CK225" s="88"/>
      <c r="CL225" s="89"/>
      <c r="CM225" s="84"/>
      <c r="CN225" s="88"/>
      <c r="CO225" s="89"/>
      <c r="CP225" s="84"/>
      <c r="CQ225" s="88"/>
      <c r="CR225" s="89"/>
      <c r="CS225" s="84"/>
    </row>
    <row r="226" spans="1:97" ht="12" customHeight="1" x14ac:dyDescent="0.2">
      <c r="A226" s="3"/>
      <c r="B226" s="87"/>
      <c r="C226" s="89"/>
      <c r="D226" s="84"/>
      <c r="E226" s="87"/>
      <c r="F226" s="89"/>
      <c r="G226" s="84"/>
      <c r="H226" s="88"/>
      <c r="I226" s="89"/>
      <c r="J226" s="84"/>
      <c r="K226" s="88"/>
      <c r="L226" s="89"/>
      <c r="M226" s="84"/>
      <c r="N226" s="88"/>
      <c r="O226" s="89"/>
      <c r="P226" s="84"/>
      <c r="Q226" s="88"/>
      <c r="R226" s="89"/>
      <c r="S226" s="84"/>
      <c r="T226" s="88"/>
      <c r="U226" s="89"/>
      <c r="V226" s="84"/>
      <c r="W226" s="88"/>
      <c r="X226" s="89"/>
      <c r="Y226" s="84"/>
      <c r="Z226" s="88"/>
      <c r="AA226" s="89"/>
      <c r="AB226" s="84"/>
      <c r="AC226" s="88"/>
      <c r="AD226" s="89"/>
      <c r="AE226" s="84"/>
      <c r="AF226" s="88"/>
      <c r="AG226" s="89"/>
      <c r="AH226" s="84"/>
      <c r="AI226" s="88"/>
      <c r="AJ226" s="89"/>
      <c r="AK226" s="84"/>
      <c r="AL226" s="88"/>
      <c r="AM226" s="89"/>
      <c r="AN226" s="84"/>
      <c r="AO226" s="87"/>
      <c r="AP226" s="89"/>
      <c r="AQ226" s="84"/>
      <c r="AR226" s="88"/>
      <c r="AS226" s="89"/>
      <c r="AT226" s="84"/>
      <c r="AU226" s="88"/>
      <c r="AV226" s="89"/>
      <c r="AW226" s="84"/>
      <c r="AX226" s="88"/>
      <c r="AY226" s="89"/>
      <c r="AZ226" s="84"/>
      <c r="BA226" s="88"/>
      <c r="BB226" s="89"/>
      <c r="BC226" s="84"/>
      <c r="BD226" s="87"/>
      <c r="BE226" s="89"/>
      <c r="BF226" s="84"/>
      <c r="BG226" s="88"/>
      <c r="BH226" s="89"/>
      <c r="BI226" s="84"/>
      <c r="BJ226" s="88"/>
      <c r="BK226" s="89"/>
      <c r="BL226" s="84"/>
      <c r="BM226" s="88"/>
      <c r="BN226" s="89"/>
      <c r="BO226" s="84"/>
      <c r="BP226" s="88"/>
      <c r="BQ226" s="89"/>
      <c r="BR226" s="84"/>
      <c r="BS226" s="88"/>
      <c r="BT226" s="89"/>
      <c r="BU226" s="84"/>
      <c r="BV226" s="88"/>
      <c r="BW226" s="89"/>
      <c r="BX226" s="84"/>
      <c r="BY226" s="88"/>
      <c r="BZ226" s="89"/>
      <c r="CA226" s="84"/>
      <c r="CB226" s="88"/>
      <c r="CC226" s="89"/>
      <c r="CD226" s="84"/>
      <c r="CE226" s="88"/>
      <c r="CF226" s="89"/>
      <c r="CG226" s="84"/>
      <c r="CH226" s="88"/>
      <c r="CI226" s="89"/>
      <c r="CJ226" s="84"/>
      <c r="CK226" s="88"/>
      <c r="CL226" s="89"/>
      <c r="CM226" s="84"/>
      <c r="CN226" s="88"/>
      <c r="CO226" s="89"/>
      <c r="CP226" s="84"/>
      <c r="CQ226" s="88"/>
      <c r="CR226" s="89"/>
      <c r="CS226" s="84"/>
    </row>
    <row r="227" spans="1:97" ht="12" customHeight="1" x14ac:dyDescent="0.2">
      <c r="A227" s="3"/>
      <c r="B227" s="87"/>
      <c r="C227" s="89"/>
      <c r="D227" s="84"/>
      <c r="E227" s="87"/>
      <c r="F227" s="89"/>
      <c r="G227" s="84"/>
      <c r="H227" s="88"/>
      <c r="I227" s="89"/>
      <c r="J227" s="84"/>
      <c r="K227" s="88"/>
      <c r="L227" s="89"/>
      <c r="M227" s="84"/>
      <c r="N227" s="88"/>
      <c r="O227" s="89"/>
      <c r="P227" s="84"/>
      <c r="Q227" s="88"/>
      <c r="R227" s="89"/>
      <c r="S227" s="84"/>
      <c r="T227" s="88"/>
      <c r="U227" s="89"/>
      <c r="V227" s="84"/>
      <c r="W227" s="88"/>
      <c r="X227" s="89"/>
      <c r="Y227" s="84"/>
      <c r="Z227" s="88"/>
      <c r="AA227" s="89"/>
      <c r="AB227" s="84"/>
      <c r="AC227" s="88"/>
      <c r="AD227" s="89"/>
      <c r="AE227" s="84"/>
      <c r="AF227" s="88"/>
      <c r="AG227" s="89"/>
      <c r="AH227" s="84"/>
      <c r="AI227" s="88"/>
      <c r="AJ227" s="89"/>
      <c r="AK227" s="84"/>
      <c r="AL227" s="88"/>
      <c r="AM227" s="89"/>
      <c r="AN227" s="84"/>
      <c r="AO227" s="87"/>
      <c r="AP227" s="89"/>
      <c r="AQ227" s="84"/>
      <c r="AR227" s="88"/>
      <c r="AS227" s="89"/>
      <c r="AT227" s="84"/>
      <c r="AU227" s="88"/>
      <c r="AV227" s="89"/>
      <c r="AW227" s="84"/>
      <c r="AX227" s="88"/>
      <c r="AY227" s="89"/>
      <c r="AZ227" s="84"/>
      <c r="BA227" s="88"/>
      <c r="BB227" s="89"/>
      <c r="BC227" s="84"/>
      <c r="BD227" s="87"/>
      <c r="BE227" s="89"/>
      <c r="BF227" s="84"/>
      <c r="BG227" s="88"/>
      <c r="BH227" s="89"/>
      <c r="BI227" s="84"/>
      <c r="BJ227" s="88"/>
      <c r="BK227" s="89"/>
      <c r="BL227" s="84"/>
      <c r="BM227" s="88"/>
      <c r="BN227" s="89"/>
      <c r="BO227" s="84"/>
      <c r="BP227" s="88"/>
      <c r="BQ227" s="89"/>
      <c r="BR227" s="84"/>
      <c r="BS227" s="88"/>
      <c r="BT227" s="89"/>
      <c r="BU227" s="84"/>
      <c r="BV227" s="88"/>
      <c r="BW227" s="89"/>
      <c r="BX227" s="84"/>
      <c r="BY227" s="88"/>
      <c r="BZ227" s="89"/>
      <c r="CA227" s="84"/>
      <c r="CB227" s="88"/>
      <c r="CC227" s="89"/>
      <c r="CD227" s="84"/>
      <c r="CE227" s="88"/>
      <c r="CF227" s="89"/>
      <c r="CG227" s="84"/>
      <c r="CH227" s="88"/>
      <c r="CI227" s="89"/>
      <c r="CJ227" s="84"/>
      <c r="CK227" s="88"/>
      <c r="CL227" s="89"/>
      <c r="CM227" s="84"/>
      <c r="CN227" s="88"/>
      <c r="CO227" s="89"/>
      <c r="CP227" s="84"/>
      <c r="CQ227" s="88"/>
      <c r="CR227" s="89"/>
      <c r="CS227" s="84"/>
    </row>
    <row r="228" spans="1:97" ht="12" customHeight="1" x14ac:dyDescent="0.2">
      <c r="A228" s="3"/>
      <c r="B228" s="87"/>
      <c r="C228" s="89"/>
      <c r="D228" s="84"/>
      <c r="E228" s="87"/>
      <c r="F228" s="89"/>
      <c r="G228" s="84"/>
      <c r="H228" s="88"/>
      <c r="I228" s="89"/>
      <c r="J228" s="84"/>
      <c r="K228" s="88"/>
      <c r="L228" s="89"/>
      <c r="M228" s="84"/>
      <c r="N228" s="88"/>
      <c r="O228" s="89"/>
      <c r="P228" s="84"/>
      <c r="Q228" s="88"/>
      <c r="R228" s="89"/>
      <c r="S228" s="84"/>
      <c r="T228" s="88"/>
      <c r="U228" s="89"/>
      <c r="V228" s="84"/>
      <c r="W228" s="88"/>
      <c r="X228" s="89"/>
      <c r="Y228" s="84"/>
      <c r="Z228" s="88"/>
      <c r="AA228" s="89"/>
      <c r="AB228" s="84"/>
      <c r="AC228" s="88"/>
      <c r="AD228" s="89"/>
      <c r="AE228" s="84"/>
      <c r="AF228" s="88"/>
      <c r="AG228" s="89"/>
      <c r="AH228" s="84"/>
      <c r="AI228" s="88"/>
      <c r="AJ228" s="89"/>
      <c r="AK228" s="84"/>
      <c r="AL228" s="88"/>
      <c r="AM228" s="89"/>
      <c r="AN228" s="84"/>
      <c r="AO228" s="87"/>
      <c r="AP228" s="89"/>
      <c r="AQ228" s="84"/>
      <c r="AR228" s="88"/>
      <c r="AS228" s="89"/>
      <c r="AT228" s="84"/>
      <c r="AU228" s="88"/>
      <c r="AV228" s="89"/>
      <c r="AW228" s="84"/>
      <c r="AX228" s="88"/>
      <c r="AY228" s="89"/>
      <c r="AZ228" s="84"/>
      <c r="BA228" s="88"/>
      <c r="BB228" s="89"/>
      <c r="BC228" s="84"/>
      <c r="BD228" s="87"/>
      <c r="BE228" s="89"/>
      <c r="BF228" s="84"/>
      <c r="BG228" s="88"/>
      <c r="BH228" s="89"/>
      <c r="BI228" s="84"/>
      <c r="BJ228" s="88"/>
      <c r="BK228" s="89"/>
      <c r="BL228" s="84"/>
      <c r="BM228" s="88"/>
      <c r="BN228" s="89"/>
      <c r="BO228" s="84"/>
      <c r="BP228" s="88"/>
      <c r="BQ228" s="89"/>
      <c r="BR228" s="84"/>
      <c r="BS228" s="88"/>
      <c r="BT228" s="89"/>
      <c r="BU228" s="84"/>
      <c r="BV228" s="88"/>
      <c r="BW228" s="89"/>
      <c r="BX228" s="84"/>
      <c r="BY228" s="88"/>
      <c r="BZ228" s="89"/>
      <c r="CA228" s="84"/>
      <c r="CB228" s="88"/>
      <c r="CC228" s="89"/>
      <c r="CD228" s="84"/>
      <c r="CE228" s="88"/>
      <c r="CF228" s="89"/>
      <c r="CG228" s="84"/>
      <c r="CH228" s="88"/>
      <c r="CI228" s="89"/>
      <c r="CJ228" s="84"/>
      <c r="CK228" s="88"/>
      <c r="CL228" s="89"/>
      <c r="CM228" s="84"/>
      <c r="CN228" s="88"/>
      <c r="CO228" s="89"/>
      <c r="CP228" s="84"/>
      <c r="CQ228" s="88"/>
      <c r="CR228" s="89"/>
      <c r="CS228" s="84"/>
    </row>
    <row r="229" spans="1:97" ht="12" customHeight="1" x14ac:dyDescent="0.2">
      <c r="A229" s="3"/>
      <c r="B229" s="87"/>
      <c r="C229" s="89"/>
      <c r="D229" s="84"/>
      <c r="E229" s="87"/>
      <c r="F229" s="89"/>
      <c r="G229" s="84"/>
      <c r="H229" s="88"/>
      <c r="I229" s="89"/>
      <c r="J229" s="84"/>
      <c r="K229" s="88"/>
      <c r="L229" s="89"/>
      <c r="M229" s="84"/>
      <c r="N229" s="88"/>
      <c r="O229" s="89"/>
      <c r="P229" s="84"/>
      <c r="Q229" s="88"/>
      <c r="R229" s="89"/>
      <c r="S229" s="84"/>
      <c r="T229" s="88"/>
      <c r="U229" s="89"/>
      <c r="V229" s="84"/>
      <c r="W229" s="88"/>
      <c r="X229" s="89"/>
      <c r="Y229" s="84"/>
      <c r="Z229" s="88"/>
      <c r="AA229" s="89"/>
      <c r="AB229" s="84"/>
      <c r="AC229" s="88"/>
      <c r="AD229" s="89"/>
      <c r="AE229" s="84"/>
      <c r="AF229" s="88"/>
      <c r="AG229" s="89"/>
      <c r="AH229" s="84"/>
      <c r="AI229" s="88"/>
      <c r="AJ229" s="89"/>
      <c r="AK229" s="84"/>
      <c r="AL229" s="88"/>
      <c r="AM229" s="89"/>
      <c r="AN229" s="84"/>
      <c r="AO229" s="87"/>
      <c r="AP229" s="89"/>
      <c r="AQ229" s="84"/>
      <c r="AR229" s="88"/>
      <c r="AS229" s="89"/>
      <c r="AT229" s="84"/>
      <c r="AU229" s="88"/>
      <c r="AV229" s="89"/>
      <c r="AW229" s="84"/>
      <c r="AX229" s="88"/>
      <c r="AY229" s="89"/>
      <c r="AZ229" s="84"/>
      <c r="BA229" s="88"/>
      <c r="BB229" s="89"/>
      <c r="BC229" s="84"/>
      <c r="BD229" s="87"/>
      <c r="BE229" s="89"/>
      <c r="BF229" s="84"/>
      <c r="BG229" s="88"/>
      <c r="BH229" s="89"/>
      <c r="BI229" s="84"/>
      <c r="BJ229" s="88"/>
      <c r="BK229" s="89"/>
      <c r="BL229" s="84"/>
      <c r="BM229" s="88"/>
      <c r="BN229" s="89"/>
      <c r="BO229" s="84"/>
      <c r="BP229" s="88"/>
      <c r="BQ229" s="89"/>
      <c r="BR229" s="84"/>
      <c r="BS229" s="88"/>
      <c r="BT229" s="89"/>
      <c r="BU229" s="84"/>
      <c r="BV229" s="88"/>
      <c r="BW229" s="89"/>
      <c r="BX229" s="84"/>
      <c r="BY229" s="88"/>
      <c r="BZ229" s="89"/>
      <c r="CA229" s="84"/>
      <c r="CB229" s="88"/>
      <c r="CC229" s="89"/>
      <c r="CD229" s="84"/>
      <c r="CE229" s="88"/>
      <c r="CF229" s="89"/>
      <c r="CG229" s="84"/>
      <c r="CH229" s="88"/>
      <c r="CI229" s="89"/>
      <c r="CJ229" s="84"/>
      <c r="CK229" s="88"/>
      <c r="CL229" s="89"/>
      <c r="CM229" s="84"/>
      <c r="CN229" s="88"/>
      <c r="CO229" s="89"/>
      <c r="CP229" s="84"/>
      <c r="CQ229" s="88"/>
      <c r="CR229" s="89"/>
      <c r="CS229" s="84"/>
    </row>
    <row r="230" spans="1:97" ht="12" customHeight="1" x14ac:dyDescent="0.2">
      <c r="A230" s="3"/>
      <c r="B230" s="87"/>
      <c r="C230" s="89"/>
      <c r="D230" s="84"/>
      <c r="E230" s="87"/>
      <c r="F230" s="89"/>
      <c r="G230" s="84"/>
      <c r="H230" s="88"/>
      <c r="I230" s="89"/>
      <c r="J230" s="84"/>
      <c r="K230" s="88"/>
      <c r="L230" s="89"/>
      <c r="M230" s="84"/>
      <c r="N230" s="88"/>
      <c r="O230" s="89"/>
      <c r="P230" s="84"/>
      <c r="Q230" s="88"/>
      <c r="R230" s="89"/>
      <c r="S230" s="84"/>
      <c r="T230" s="88"/>
      <c r="U230" s="89"/>
      <c r="V230" s="84"/>
      <c r="W230" s="88"/>
      <c r="X230" s="89"/>
      <c r="Y230" s="84"/>
      <c r="Z230" s="88"/>
      <c r="AA230" s="89"/>
      <c r="AB230" s="84"/>
      <c r="AC230" s="88"/>
      <c r="AD230" s="89"/>
      <c r="AE230" s="84"/>
      <c r="AF230" s="88"/>
      <c r="AG230" s="89"/>
      <c r="AH230" s="84"/>
      <c r="AI230" s="88"/>
      <c r="AJ230" s="89"/>
      <c r="AK230" s="84"/>
      <c r="AL230" s="88"/>
      <c r="AM230" s="89"/>
      <c r="AN230" s="84"/>
      <c r="AO230" s="87"/>
      <c r="AP230" s="89"/>
      <c r="AQ230" s="84"/>
      <c r="AR230" s="88"/>
      <c r="AS230" s="89"/>
      <c r="AT230" s="84"/>
      <c r="AU230" s="88"/>
      <c r="AV230" s="89"/>
      <c r="AW230" s="84"/>
      <c r="AX230" s="88"/>
      <c r="AY230" s="89"/>
      <c r="AZ230" s="84"/>
      <c r="BA230" s="88"/>
      <c r="BB230" s="89"/>
      <c r="BC230" s="84"/>
      <c r="BD230" s="87"/>
      <c r="BE230" s="89"/>
      <c r="BF230" s="84"/>
      <c r="BG230" s="88"/>
      <c r="BH230" s="89"/>
      <c r="BI230" s="84"/>
      <c r="BJ230" s="88"/>
      <c r="BK230" s="89"/>
      <c r="BL230" s="84"/>
      <c r="BM230" s="88"/>
      <c r="BN230" s="89"/>
      <c r="BO230" s="84"/>
      <c r="BP230" s="88"/>
      <c r="BQ230" s="89"/>
      <c r="BR230" s="84"/>
      <c r="BS230" s="88"/>
      <c r="BT230" s="89"/>
      <c r="BU230" s="84"/>
      <c r="BV230" s="88"/>
      <c r="BW230" s="89"/>
      <c r="BX230" s="84"/>
      <c r="BY230" s="88"/>
      <c r="BZ230" s="89"/>
      <c r="CA230" s="84"/>
      <c r="CB230" s="88"/>
      <c r="CC230" s="89"/>
      <c r="CD230" s="84"/>
      <c r="CE230" s="88"/>
      <c r="CF230" s="89"/>
      <c r="CG230" s="84"/>
      <c r="CH230" s="88"/>
      <c r="CI230" s="89"/>
      <c r="CJ230" s="84"/>
      <c r="CK230" s="88"/>
      <c r="CL230" s="89"/>
      <c r="CM230" s="84"/>
      <c r="CN230" s="88"/>
      <c r="CO230" s="89"/>
      <c r="CP230" s="84"/>
      <c r="CQ230" s="88"/>
      <c r="CR230" s="89"/>
      <c r="CS230" s="84"/>
    </row>
    <row r="231" spans="1:97" ht="12" customHeight="1" thickBot="1" x14ac:dyDescent="0.25">
      <c r="A231" s="39"/>
      <c r="B231" s="90"/>
      <c r="C231" s="91"/>
      <c r="D231" s="84"/>
      <c r="E231" s="90"/>
      <c r="F231" s="91"/>
      <c r="G231" s="84"/>
      <c r="H231" s="92"/>
      <c r="I231" s="91"/>
      <c r="J231" s="84"/>
      <c r="K231" s="92"/>
      <c r="L231" s="91"/>
      <c r="M231" s="84"/>
      <c r="N231" s="92"/>
      <c r="O231" s="91"/>
      <c r="P231" s="84"/>
      <c r="Q231" s="92"/>
      <c r="R231" s="91"/>
      <c r="S231" s="84"/>
      <c r="T231" s="92"/>
      <c r="U231" s="91"/>
      <c r="V231" s="84"/>
      <c r="W231" s="92"/>
      <c r="X231" s="91"/>
      <c r="Y231" s="84"/>
      <c r="Z231" s="92"/>
      <c r="AA231" s="91"/>
      <c r="AB231" s="84"/>
      <c r="AC231" s="92"/>
      <c r="AD231" s="91"/>
      <c r="AE231" s="84"/>
      <c r="AF231" s="92"/>
      <c r="AG231" s="91"/>
      <c r="AH231" s="84"/>
      <c r="AI231" s="92"/>
      <c r="AJ231" s="91"/>
      <c r="AK231" s="84"/>
      <c r="AL231" s="92"/>
      <c r="AM231" s="91"/>
      <c r="AN231" s="84"/>
      <c r="AO231" s="90"/>
      <c r="AP231" s="91"/>
      <c r="AQ231" s="84"/>
      <c r="AR231" s="92"/>
      <c r="AS231" s="91"/>
      <c r="AT231" s="84"/>
      <c r="AU231" s="92"/>
      <c r="AV231" s="91"/>
      <c r="AW231" s="84"/>
      <c r="AX231" s="92"/>
      <c r="AY231" s="91"/>
      <c r="AZ231" s="84"/>
      <c r="BA231" s="92"/>
      <c r="BB231" s="91"/>
      <c r="BC231" s="84"/>
      <c r="BD231" s="90"/>
      <c r="BE231" s="91"/>
      <c r="BF231" s="84"/>
      <c r="BG231" s="92"/>
      <c r="BH231" s="91"/>
      <c r="BI231" s="84"/>
      <c r="BJ231" s="92"/>
      <c r="BK231" s="91"/>
      <c r="BL231" s="84"/>
      <c r="BM231" s="92"/>
      <c r="BN231" s="91"/>
      <c r="BO231" s="84"/>
      <c r="BP231" s="92"/>
      <c r="BQ231" s="91"/>
      <c r="BR231" s="84"/>
      <c r="BS231" s="92"/>
      <c r="BT231" s="91"/>
      <c r="BU231" s="84"/>
      <c r="BV231" s="92"/>
      <c r="BW231" s="91"/>
      <c r="BX231" s="84"/>
      <c r="BY231" s="92"/>
      <c r="BZ231" s="91"/>
      <c r="CA231" s="84"/>
      <c r="CB231" s="92"/>
      <c r="CC231" s="91"/>
      <c r="CD231" s="84"/>
      <c r="CE231" s="92"/>
      <c r="CF231" s="91"/>
      <c r="CG231" s="84"/>
      <c r="CH231" s="92"/>
      <c r="CI231" s="91"/>
      <c r="CJ231" s="84"/>
      <c r="CK231" s="92"/>
      <c r="CL231" s="91"/>
      <c r="CM231" s="84"/>
      <c r="CN231" s="92"/>
      <c r="CO231" s="91"/>
      <c r="CP231" s="84"/>
      <c r="CQ231" s="92"/>
      <c r="CR231" s="91"/>
      <c r="CS231" s="84"/>
    </row>
  </sheetData>
  <mergeCells count="188">
    <mergeCell ref="U33:U37"/>
    <mergeCell ref="V33:V37"/>
    <mergeCell ref="B2:D2"/>
    <mergeCell ref="F2:H2"/>
    <mergeCell ref="I2:K19"/>
    <mergeCell ref="L2:BF2"/>
    <mergeCell ref="B3:D3"/>
    <mergeCell ref="F3:H3"/>
    <mergeCell ref="L3:BF3"/>
    <mergeCell ref="B6:D6"/>
    <mergeCell ref="F6:H6"/>
    <mergeCell ref="L6:BF6"/>
    <mergeCell ref="B7:D7"/>
    <mergeCell ref="F7:H7"/>
    <mergeCell ref="L7:BF7"/>
    <mergeCell ref="B4:D4"/>
    <mergeCell ref="F4:H4"/>
    <mergeCell ref="L4:BF4"/>
    <mergeCell ref="B5:D5"/>
    <mergeCell ref="F5:H5"/>
    <mergeCell ref="L5:BF5"/>
    <mergeCell ref="B10:D10"/>
    <mergeCell ref="F10:H10"/>
    <mergeCell ref="L10:BF10"/>
    <mergeCell ref="B11:D11"/>
    <mergeCell ref="F11:H11"/>
    <mergeCell ref="L11:BF11"/>
    <mergeCell ref="B8:D8"/>
    <mergeCell ref="F8:H8"/>
    <mergeCell ref="L8:BF8"/>
    <mergeCell ref="B9:D9"/>
    <mergeCell ref="F9:H9"/>
    <mergeCell ref="L9:BF9"/>
    <mergeCell ref="B14:D14"/>
    <mergeCell ref="F14:H14"/>
    <mergeCell ref="L14:BF14"/>
    <mergeCell ref="B15:D15"/>
    <mergeCell ref="F15:H15"/>
    <mergeCell ref="L15:BF15"/>
    <mergeCell ref="B12:D12"/>
    <mergeCell ref="F12:H12"/>
    <mergeCell ref="L12:BF12"/>
    <mergeCell ref="B13:D13"/>
    <mergeCell ref="F13:H13"/>
    <mergeCell ref="L13:BF13"/>
    <mergeCell ref="B18:D18"/>
    <mergeCell ref="F18:H18"/>
    <mergeCell ref="L18:BF18"/>
    <mergeCell ref="B19:D19"/>
    <mergeCell ref="F19:H19"/>
    <mergeCell ref="L19:BF19"/>
    <mergeCell ref="B16:D16"/>
    <mergeCell ref="F16:H16"/>
    <mergeCell ref="L16:BF16"/>
    <mergeCell ref="B17:D17"/>
    <mergeCell ref="F17:H17"/>
    <mergeCell ref="L17:BF17"/>
    <mergeCell ref="B22:D22"/>
    <mergeCell ref="F22:H22"/>
    <mergeCell ref="N22:Q22"/>
    <mergeCell ref="B23:D23"/>
    <mergeCell ref="F23:H23"/>
    <mergeCell ref="N23:Q23"/>
    <mergeCell ref="B20:D20"/>
    <mergeCell ref="F20:H20"/>
    <mergeCell ref="I20:K20"/>
    <mergeCell ref="L20:BF20"/>
    <mergeCell ref="B21:D21"/>
    <mergeCell ref="F21:H21"/>
    <mergeCell ref="I21:K21"/>
    <mergeCell ref="B26:D26"/>
    <mergeCell ref="F26:H26"/>
    <mergeCell ref="L26:BF26"/>
    <mergeCell ref="B27:D27"/>
    <mergeCell ref="F27:H27"/>
    <mergeCell ref="L27:BF27"/>
    <mergeCell ref="B24:D24"/>
    <mergeCell ref="F24:H24"/>
    <mergeCell ref="I24:BF24"/>
    <mergeCell ref="B25:D25"/>
    <mergeCell ref="F25:H25"/>
    <mergeCell ref="L25:BF25"/>
    <mergeCell ref="B30:D30"/>
    <mergeCell ref="F30:H30"/>
    <mergeCell ref="L30:BF30"/>
    <mergeCell ref="B31:D31"/>
    <mergeCell ref="F31:H31"/>
    <mergeCell ref="L31:BF31"/>
    <mergeCell ref="B28:D28"/>
    <mergeCell ref="F28:H28"/>
    <mergeCell ref="L28:BF28"/>
    <mergeCell ref="B29:D29"/>
    <mergeCell ref="F29:H29"/>
    <mergeCell ref="L29:BF29"/>
    <mergeCell ref="W32:Y32"/>
    <mergeCell ref="Z32:AA32"/>
    <mergeCell ref="AC32:AE32"/>
    <mergeCell ref="AF32:AH32"/>
    <mergeCell ref="AI32:AK32"/>
    <mergeCell ref="AL32:AN32"/>
    <mergeCell ref="B32:D32"/>
    <mergeCell ref="E32:G32"/>
    <mergeCell ref="H32:J32"/>
    <mergeCell ref="K32:M32"/>
    <mergeCell ref="N32:P32"/>
    <mergeCell ref="Q32:S32"/>
    <mergeCell ref="T32:V32"/>
    <mergeCell ref="BM32:BO32"/>
    <mergeCell ref="BP32:BR32"/>
    <mergeCell ref="BS32:BU32"/>
    <mergeCell ref="BV32:BX32"/>
    <mergeCell ref="AO32:AQ32"/>
    <mergeCell ref="AR32:AT32"/>
    <mergeCell ref="AU32:AV32"/>
    <mergeCell ref="AX32:AZ32"/>
    <mergeCell ref="BA32:BC32"/>
    <mergeCell ref="BD32:BF32"/>
    <mergeCell ref="P33:P37"/>
    <mergeCell ref="R33:R37"/>
    <mergeCell ref="S33:S37"/>
    <mergeCell ref="X33:X37"/>
    <mergeCell ref="Y33:Y37"/>
    <mergeCell ref="AA33:AA37"/>
    <mergeCell ref="CQ32:CS32"/>
    <mergeCell ref="C33:C37"/>
    <mergeCell ref="D33:D37"/>
    <mergeCell ref="F33:F37"/>
    <mergeCell ref="G33:G37"/>
    <mergeCell ref="I33:I37"/>
    <mergeCell ref="J33:J37"/>
    <mergeCell ref="L33:L37"/>
    <mergeCell ref="M33:M37"/>
    <mergeCell ref="O33:O37"/>
    <mergeCell ref="BY32:CA32"/>
    <mergeCell ref="CB32:CD32"/>
    <mergeCell ref="CE32:CG32"/>
    <mergeCell ref="CH32:CJ32"/>
    <mergeCell ref="CK32:CM32"/>
    <mergeCell ref="CN32:CP32"/>
    <mergeCell ref="BG32:BI32"/>
    <mergeCell ref="BJ32:BL32"/>
    <mergeCell ref="AK33:AK37"/>
    <mergeCell ref="AM33:AM37"/>
    <mergeCell ref="AN33:AN37"/>
    <mergeCell ref="AP33:AP37"/>
    <mergeCell ref="AQ33:AQ37"/>
    <mergeCell ref="AS33:AS37"/>
    <mergeCell ref="AB33:AB37"/>
    <mergeCell ref="AD33:AD37"/>
    <mergeCell ref="AE33:AE37"/>
    <mergeCell ref="AG33:AG37"/>
    <mergeCell ref="AH33:AH37"/>
    <mergeCell ref="AJ33:AJ37"/>
    <mergeCell ref="BC33:BC37"/>
    <mergeCell ref="BE33:BE37"/>
    <mergeCell ref="BF33:BF37"/>
    <mergeCell ref="BH33:BH37"/>
    <mergeCell ref="BI33:BI37"/>
    <mergeCell ref="BK33:BK37"/>
    <mergeCell ref="AT33:AT37"/>
    <mergeCell ref="AV33:AV37"/>
    <mergeCell ref="AW33:AW37"/>
    <mergeCell ref="AY33:AY37"/>
    <mergeCell ref="AZ33:AZ37"/>
    <mergeCell ref="BB33:BB37"/>
    <mergeCell ref="BU33:BU37"/>
    <mergeCell ref="BW33:BW37"/>
    <mergeCell ref="BX33:BX37"/>
    <mergeCell ref="BZ33:BZ37"/>
    <mergeCell ref="CA33:CA37"/>
    <mergeCell ref="CC33:CC37"/>
    <mergeCell ref="BL33:BL37"/>
    <mergeCell ref="BN33:BN37"/>
    <mergeCell ref="BO33:BO37"/>
    <mergeCell ref="BQ33:BQ37"/>
    <mergeCell ref="BR33:BR37"/>
    <mergeCell ref="BT33:BT37"/>
    <mergeCell ref="CP33:CP37"/>
    <mergeCell ref="CD33:CD37"/>
    <mergeCell ref="CF33:CF37"/>
    <mergeCell ref="CG33:CG37"/>
    <mergeCell ref="CR33:CR37"/>
    <mergeCell ref="CS33:CS37"/>
    <mergeCell ref="CI33:CI37"/>
    <mergeCell ref="CJ33:CJ37"/>
    <mergeCell ref="CL33:CL37"/>
    <mergeCell ref="CM33:CM37"/>
    <mergeCell ref="CO33:CO37"/>
  </mergeCells>
  <phoneticPr fontId="23" type="noConversion"/>
  <pageMargins left="0.75" right="0.75" top="1" bottom="1" header="0.4921259845" footer="0.4921259845"/>
  <pageSetup scale="30" fitToHeight="0" orientation="landscape" horizontalDpi="200" verticalDpi="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CS231"/>
  <sheetViews>
    <sheetView topLeftCell="A124" workbookViewId="0">
      <selection sqref="A1:XFD1048576"/>
    </sheetView>
  </sheetViews>
  <sheetFormatPr defaultColWidth="11.42578125" defaultRowHeight="12" customHeight="1" x14ac:dyDescent="0.2"/>
  <cols>
    <col min="1" max="1" width="28.85546875" style="2" customWidth="1"/>
    <col min="2" max="2" width="12.5703125" style="2" customWidth="1"/>
    <col min="3" max="4" width="4.140625" style="2" customWidth="1"/>
    <col min="5" max="5" width="15.140625" style="2" bestFit="1" customWidth="1"/>
    <col min="6" max="7" width="4.140625" style="2" customWidth="1"/>
    <col min="8" max="8" width="12.5703125" style="2" customWidth="1"/>
    <col min="9" max="10" width="4.140625" style="2" customWidth="1"/>
    <col min="11" max="11" width="12.5703125" style="2" customWidth="1"/>
    <col min="12" max="13" width="4.140625" style="2" customWidth="1"/>
    <col min="14" max="14" width="14" style="2" customWidth="1"/>
    <col min="15" max="16" width="4.140625" style="2" customWidth="1"/>
    <col min="17" max="17" width="12.5703125" style="2" customWidth="1"/>
    <col min="18" max="19" width="4.140625" style="2" customWidth="1"/>
    <col min="20" max="20" width="12.5703125" style="2" customWidth="1"/>
    <col min="21" max="22" width="4.140625" style="2" customWidth="1"/>
    <col min="23" max="23" width="12.5703125" style="2" customWidth="1"/>
    <col min="24" max="25" width="4.140625" style="2" customWidth="1"/>
    <col min="26" max="26" width="12.5703125" style="2" customWidth="1"/>
    <col min="27" max="28" width="4.140625" style="2" customWidth="1"/>
    <col min="29" max="29" width="12.5703125" style="2" customWidth="1"/>
    <col min="30" max="31" width="4.140625" style="2" customWidth="1"/>
    <col min="32" max="32" width="12.5703125" style="2" customWidth="1"/>
    <col min="33" max="34" width="4.140625" style="2" customWidth="1"/>
    <col min="35" max="35" width="12.5703125" style="2" customWidth="1"/>
    <col min="36" max="37" width="4.140625" style="2" customWidth="1"/>
    <col min="38" max="38" width="12.5703125" style="2" customWidth="1"/>
    <col min="39" max="40" width="4.140625" style="2" customWidth="1"/>
    <col min="41" max="41" width="14.42578125" style="2" customWidth="1"/>
    <col min="42" max="43" width="4.140625" style="2" customWidth="1"/>
    <col min="44" max="44" width="11.42578125" style="2"/>
    <col min="45" max="46" width="4.140625" style="2" customWidth="1"/>
    <col min="47" max="47" width="11.42578125" style="2"/>
    <col min="48" max="49" width="4.140625" style="2" customWidth="1"/>
    <col min="50" max="50" width="11.42578125" style="2"/>
    <col min="51" max="52" width="4.140625" style="2" customWidth="1"/>
    <col min="53" max="53" width="11.42578125" style="2"/>
    <col min="54" max="55" width="4.140625" style="2" customWidth="1"/>
    <col min="56" max="56" width="11.42578125" style="2"/>
    <col min="57" max="58" width="4.140625" style="2" customWidth="1"/>
    <col min="59" max="59" width="11.42578125" style="2"/>
    <col min="60" max="61" width="4.140625" style="2" customWidth="1"/>
    <col min="62" max="62" width="11.42578125" style="2"/>
    <col min="63" max="64" width="4.140625" style="2" customWidth="1"/>
    <col min="65" max="65" width="11.42578125" style="2"/>
    <col min="66" max="67" width="4.140625" style="2" customWidth="1"/>
    <col min="68" max="68" width="11.42578125" style="2"/>
    <col min="69" max="70" width="4.140625" style="2" customWidth="1"/>
    <col min="71" max="71" width="11.42578125" style="2"/>
    <col min="72" max="73" width="4.140625" style="2" customWidth="1"/>
    <col min="74" max="74" width="11.42578125" style="2"/>
    <col min="75" max="76" width="4.140625" style="2" customWidth="1"/>
    <col min="77" max="77" width="11.42578125" style="2"/>
    <col min="78" max="79" width="4.140625" style="2" customWidth="1"/>
    <col min="80" max="80" width="11.42578125" style="2"/>
    <col min="81" max="82" width="4.140625" style="2" customWidth="1"/>
    <col min="83" max="83" width="11.42578125" style="2"/>
    <col min="84" max="85" width="4.140625" style="2" customWidth="1"/>
    <col min="86" max="86" width="11.42578125" style="2"/>
    <col min="87" max="88" width="4.140625" style="2" customWidth="1"/>
    <col min="89" max="89" width="11.42578125" style="2"/>
    <col min="90" max="91" width="4.140625" style="2" customWidth="1"/>
    <col min="92" max="92" width="11.42578125" style="2"/>
    <col min="93" max="94" width="4.140625" style="2" customWidth="1"/>
    <col min="95" max="95" width="11.42578125" style="2"/>
    <col min="96" max="97" width="4.140625" style="2" customWidth="1"/>
    <col min="98" max="16384" width="11.42578125" style="2"/>
  </cols>
  <sheetData>
    <row r="1" spans="1:97" s="1" customFormat="1" ht="19.5" customHeight="1" thickBot="1" x14ac:dyDescent="0.25">
      <c r="A1" s="4" t="s">
        <v>59</v>
      </c>
      <c r="B1" s="5"/>
      <c r="C1" s="5"/>
      <c r="D1" s="5"/>
      <c r="E1" s="6"/>
      <c r="F1" s="5"/>
      <c r="G1" s="5"/>
      <c r="H1" s="7"/>
      <c r="I1" s="5"/>
      <c r="J1" s="5"/>
      <c r="K1" s="7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5"/>
      <c r="AA1" s="5"/>
      <c r="AB1" s="5"/>
      <c r="AC1" s="7"/>
      <c r="AD1" s="5"/>
      <c r="AE1" s="5"/>
      <c r="AG1" s="5"/>
      <c r="AH1" s="5"/>
      <c r="AI1" s="7"/>
      <c r="AJ1" s="5"/>
      <c r="AK1" s="5"/>
      <c r="AL1" s="7"/>
      <c r="AM1" s="5"/>
      <c r="AN1" s="5"/>
      <c r="AO1" s="8"/>
      <c r="AP1" s="5"/>
      <c r="AQ1" s="5"/>
      <c r="AS1" s="5"/>
      <c r="AT1" s="5"/>
      <c r="AV1" s="5"/>
      <c r="AW1" s="5"/>
      <c r="AY1" s="5"/>
      <c r="AZ1" s="5"/>
      <c r="BB1" s="5"/>
      <c r="BC1" s="5"/>
      <c r="BE1" s="5"/>
      <c r="BF1" s="5"/>
      <c r="BH1" s="5"/>
      <c r="BI1" s="5"/>
      <c r="BK1" s="5"/>
      <c r="BL1" s="5"/>
      <c r="BN1" s="5"/>
      <c r="BO1" s="5"/>
      <c r="BQ1" s="5"/>
      <c r="BR1" s="5"/>
      <c r="BT1" s="5"/>
      <c r="BU1" s="5"/>
      <c r="BW1" s="5"/>
      <c r="BX1" s="5"/>
      <c r="BZ1" s="5"/>
      <c r="CA1" s="5"/>
      <c r="CC1" s="5"/>
      <c r="CD1" s="5"/>
      <c r="CF1" s="5"/>
      <c r="CG1" s="5"/>
      <c r="CI1" s="5"/>
      <c r="CJ1" s="5"/>
      <c r="CL1" s="5"/>
      <c r="CM1" s="5"/>
      <c r="CO1" s="5"/>
      <c r="CP1" s="5"/>
      <c r="CR1" s="5"/>
      <c r="CS1" s="5"/>
    </row>
    <row r="2" spans="1:97" ht="12" customHeight="1" x14ac:dyDescent="0.2">
      <c r="A2" s="9" t="s">
        <v>25</v>
      </c>
      <c r="B2" s="496" t="s">
        <v>57</v>
      </c>
      <c r="C2" s="497"/>
      <c r="D2" s="498"/>
      <c r="E2" s="10" t="s">
        <v>3</v>
      </c>
      <c r="F2" s="416" t="s">
        <v>60</v>
      </c>
      <c r="G2" s="499"/>
      <c r="H2" s="500"/>
      <c r="I2" s="419" t="s">
        <v>66</v>
      </c>
      <c r="J2" s="420"/>
      <c r="K2" s="420"/>
      <c r="L2" s="501" t="s">
        <v>305</v>
      </c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2"/>
      <c r="AI2" s="502"/>
      <c r="AJ2" s="502"/>
      <c r="AK2" s="502"/>
      <c r="AL2" s="502"/>
      <c r="AM2" s="502"/>
      <c r="AN2" s="502"/>
      <c r="AO2" s="502"/>
      <c r="AP2" s="502"/>
      <c r="AQ2" s="502"/>
      <c r="AR2" s="502"/>
      <c r="AS2" s="502"/>
      <c r="AT2" s="502"/>
      <c r="AU2" s="502"/>
      <c r="AV2" s="502"/>
      <c r="AW2" s="502"/>
      <c r="AX2" s="502"/>
      <c r="AY2" s="502"/>
      <c r="AZ2" s="502"/>
      <c r="BA2" s="502"/>
      <c r="BB2" s="502"/>
      <c r="BC2" s="502"/>
      <c r="BD2" s="502"/>
      <c r="BE2" s="502"/>
      <c r="BF2" s="503"/>
    </row>
    <row r="3" spans="1:97" ht="12" customHeight="1" x14ac:dyDescent="0.2">
      <c r="A3" s="11" t="s">
        <v>7</v>
      </c>
      <c r="B3" s="504" t="s">
        <v>38</v>
      </c>
      <c r="C3" s="505"/>
      <c r="D3" s="506"/>
      <c r="E3" s="42" t="s">
        <v>5</v>
      </c>
      <c r="F3" s="385" t="s">
        <v>209</v>
      </c>
      <c r="G3" s="386"/>
      <c r="H3" s="387"/>
      <c r="I3" s="421"/>
      <c r="J3" s="422"/>
      <c r="K3" s="422"/>
      <c r="L3" s="516" t="s">
        <v>306</v>
      </c>
      <c r="M3" s="507"/>
      <c r="N3" s="507"/>
      <c r="O3" s="507"/>
      <c r="P3" s="507"/>
      <c r="Q3" s="507"/>
      <c r="R3" s="507"/>
      <c r="S3" s="507"/>
      <c r="T3" s="507"/>
      <c r="U3" s="507"/>
      <c r="V3" s="507"/>
      <c r="W3" s="507"/>
      <c r="X3" s="507"/>
      <c r="Y3" s="507"/>
      <c r="Z3" s="507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507"/>
      <c r="AL3" s="507"/>
      <c r="AM3" s="507"/>
      <c r="AN3" s="507"/>
      <c r="AO3" s="507"/>
      <c r="AP3" s="507"/>
      <c r="AQ3" s="507"/>
      <c r="AR3" s="507"/>
      <c r="AS3" s="507"/>
      <c r="AT3" s="507"/>
      <c r="AU3" s="507"/>
      <c r="AV3" s="507"/>
      <c r="AW3" s="507"/>
      <c r="AX3" s="507"/>
      <c r="AY3" s="507"/>
      <c r="AZ3" s="507"/>
      <c r="BA3" s="507"/>
      <c r="BB3" s="507"/>
      <c r="BC3" s="507"/>
      <c r="BD3" s="507"/>
      <c r="BE3" s="507"/>
      <c r="BF3" s="508"/>
    </row>
    <row r="4" spans="1:97" ht="12" customHeight="1" x14ac:dyDescent="0.2">
      <c r="A4" s="11" t="s">
        <v>0</v>
      </c>
      <c r="B4" s="321" t="s">
        <v>480</v>
      </c>
      <c r="C4" s="322"/>
      <c r="D4" s="323"/>
      <c r="E4" s="42"/>
      <c r="F4" s="441"/>
      <c r="G4" s="442"/>
      <c r="H4" s="443"/>
      <c r="I4" s="421"/>
      <c r="J4" s="422"/>
      <c r="K4" s="422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  <c r="AG4" s="481"/>
      <c r="AH4" s="481"/>
      <c r="AI4" s="481"/>
      <c r="AJ4" s="481"/>
      <c r="AK4" s="481"/>
      <c r="AL4" s="481"/>
      <c r="AM4" s="481"/>
      <c r="AN4" s="481"/>
      <c r="AO4" s="481"/>
      <c r="AP4" s="481"/>
      <c r="AQ4" s="481"/>
      <c r="AR4" s="481"/>
      <c r="AS4" s="481"/>
      <c r="AT4" s="481"/>
      <c r="AU4" s="481"/>
      <c r="AV4" s="481"/>
      <c r="AW4" s="481"/>
      <c r="AX4" s="481"/>
      <c r="AY4" s="481"/>
      <c r="AZ4" s="481"/>
      <c r="BA4" s="481"/>
      <c r="BB4" s="481"/>
      <c r="BC4" s="481"/>
      <c r="BD4" s="481"/>
      <c r="BE4" s="481"/>
      <c r="BF4" s="483"/>
    </row>
    <row r="5" spans="1:97" ht="12" customHeight="1" thickBot="1" x14ac:dyDescent="0.25">
      <c r="A5" s="11" t="s">
        <v>1</v>
      </c>
      <c r="B5" s="377" t="s">
        <v>2</v>
      </c>
      <c r="C5" s="378"/>
      <c r="D5" s="379"/>
      <c r="E5" s="57" t="s">
        <v>48</v>
      </c>
      <c r="F5" s="444" t="s">
        <v>210</v>
      </c>
      <c r="G5" s="445"/>
      <c r="H5" s="446"/>
      <c r="I5" s="421"/>
      <c r="J5" s="422"/>
      <c r="K5" s="422"/>
      <c r="L5" s="511" t="s">
        <v>309</v>
      </c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511"/>
      <c r="AL5" s="511"/>
      <c r="AM5" s="511"/>
      <c r="AN5" s="511"/>
      <c r="AO5" s="511"/>
      <c r="AP5" s="511"/>
      <c r="AQ5" s="511"/>
      <c r="AR5" s="511"/>
      <c r="AS5" s="511"/>
      <c r="AT5" s="511"/>
      <c r="AU5" s="511"/>
      <c r="AV5" s="511"/>
      <c r="AW5" s="511"/>
      <c r="AX5" s="511"/>
      <c r="AY5" s="511"/>
      <c r="AZ5" s="511"/>
      <c r="BA5" s="511"/>
      <c r="BB5" s="511"/>
      <c r="BC5" s="511"/>
      <c r="BD5" s="511"/>
      <c r="BE5" s="511"/>
      <c r="BF5" s="512"/>
    </row>
    <row r="6" spans="1:97" ht="12" customHeight="1" x14ac:dyDescent="0.2">
      <c r="A6" s="11" t="s">
        <v>4</v>
      </c>
      <c r="B6" s="407" t="s">
        <v>39</v>
      </c>
      <c r="C6" s="492"/>
      <c r="D6" s="493"/>
      <c r="E6" s="40" t="s">
        <v>218</v>
      </c>
      <c r="F6" s="433" t="s">
        <v>311</v>
      </c>
      <c r="G6" s="509"/>
      <c r="H6" s="510"/>
      <c r="I6" s="421"/>
      <c r="J6" s="422"/>
      <c r="K6" s="422"/>
      <c r="L6" s="511" t="s">
        <v>310</v>
      </c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1"/>
      <c r="AG6" s="511"/>
      <c r="AH6" s="511"/>
      <c r="AI6" s="511"/>
      <c r="AJ6" s="511"/>
      <c r="AK6" s="511"/>
      <c r="AL6" s="511"/>
      <c r="AM6" s="511"/>
      <c r="AN6" s="511"/>
      <c r="AO6" s="511"/>
      <c r="AP6" s="511"/>
      <c r="AQ6" s="511"/>
      <c r="AR6" s="511"/>
      <c r="AS6" s="511"/>
      <c r="AT6" s="511"/>
      <c r="AU6" s="511"/>
      <c r="AV6" s="511"/>
      <c r="AW6" s="511"/>
      <c r="AX6" s="511"/>
      <c r="AY6" s="511"/>
      <c r="AZ6" s="511"/>
      <c r="BA6" s="511"/>
      <c r="BB6" s="511"/>
      <c r="BC6" s="511"/>
      <c r="BD6" s="511"/>
      <c r="BE6" s="511"/>
      <c r="BF6" s="512"/>
    </row>
    <row r="7" spans="1:97" ht="12" customHeight="1" x14ac:dyDescent="0.2">
      <c r="A7" s="11" t="s">
        <v>16</v>
      </c>
      <c r="B7" s="407" t="s">
        <v>67</v>
      </c>
      <c r="C7" s="492"/>
      <c r="D7" s="493"/>
      <c r="E7" s="41"/>
      <c r="F7" s="513"/>
      <c r="G7" s="514"/>
      <c r="H7" s="515"/>
      <c r="I7" s="421"/>
      <c r="J7" s="422"/>
      <c r="K7" s="422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81"/>
      <c r="AU7" s="481"/>
      <c r="AV7" s="481"/>
      <c r="AW7" s="481"/>
      <c r="AX7" s="481"/>
      <c r="AY7" s="481"/>
      <c r="AZ7" s="481"/>
      <c r="BA7" s="481"/>
      <c r="BB7" s="481"/>
      <c r="BC7" s="481"/>
      <c r="BD7" s="481"/>
      <c r="BE7" s="481"/>
      <c r="BF7" s="483"/>
    </row>
    <row r="8" spans="1:97" ht="12" customHeight="1" x14ac:dyDescent="0.2">
      <c r="A8" s="13" t="s">
        <v>17</v>
      </c>
      <c r="B8" s="407" t="s">
        <v>61</v>
      </c>
      <c r="C8" s="492"/>
      <c r="D8" s="493"/>
      <c r="E8" s="29"/>
      <c r="F8" s="410"/>
      <c r="G8" s="411"/>
      <c r="H8" s="412"/>
      <c r="I8" s="421"/>
      <c r="J8" s="422"/>
      <c r="K8" s="422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481"/>
      <c r="AN8" s="481"/>
      <c r="AO8" s="481"/>
      <c r="AP8" s="481"/>
      <c r="AQ8" s="481"/>
      <c r="AR8" s="481"/>
      <c r="AS8" s="481"/>
      <c r="AT8" s="481"/>
      <c r="AU8" s="481"/>
      <c r="AV8" s="481"/>
      <c r="AW8" s="481"/>
      <c r="AX8" s="481"/>
      <c r="AY8" s="481"/>
      <c r="AZ8" s="481"/>
      <c r="BA8" s="481"/>
      <c r="BB8" s="481"/>
      <c r="BC8" s="481"/>
      <c r="BD8" s="481"/>
      <c r="BE8" s="481"/>
      <c r="BF8" s="483"/>
    </row>
    <row r="9" spans="1:97" ht="12" customHeight="1" x14ac:dyDescent="0.2">
      <c r="A9" s="13" t="s">
        <v>26</v>
      </c>
      <c r="B9" s="377" t="s">
        <v>68</v>
      </c>
      <c r="C9" s="494"/>
      <c r="D9" s="495"/>
      <c r="E9" s="29"/>
      <c r="F9" s="410"/>
      <c r="G9" s="411"/>
      <c r="H9" s="412"/>
      <c r="I9" s="421"/>
      <c r="J9" s="422"/>
      <c r="K9" s="422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481"/>
      <c r="AL9" s="481"/>
      <c r="AM9" s="481"/>
      <c r="AN9" s="481"/>
      <c r="AO9" s="481"/>
      <c r="AP9" s="481"/>
      <c r="AQ9" s="481"/>
      <c r="AR9" s="481"/>
      <c r="AS9" s="481"/>
      <c r="AT9" s="481"/>
      <c r="AU9" s="481"/>
      <c r="AV9" s="481"/>
      <c r="AW9" s="481"/>
      <c r="AX9" s="481"/>
      <c r="AY9" s="481"/>
      <c r="AZ9" s="481"/>
      <c r="BA9" s="481"/>
      <c r="BB9" s="481"/>
      <c r="BC9" s="481"/>
      <c r="BD9" s="481"/>
      <c r="BE9" s="481"/>
      <c r="BF9" s="483"/>
    </row>
    <row r="10" spans="1:97" ht="12" customHeight="1" thickBot="1" x14ac:dyDescent="0.25">
      <c r="A10" s="26" t="s">
        <v>28</v>
      </c>
      <c r="B10" s="374" t="s">
        <v>39</v>
      </c>
      <c r="C10" s="468"/>
      <c r="D10" s="469"/>
      <c r="E10" s="24"/>
      <c r="F10" s="447"/>
      <c r="G10" s="448"/>
      <c r="H10" s="449"/>
      <c r="I10" s="421"/>
      <c r="J10" s="422"/>
      <c r="K10" s="422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  <c r="AI10" s="481"/>
      <c r="AJ10" s="481"/>
      <c r="AK10" s="481"/>
      <c r="AL10" s="481"/>
      <c r="AM10" s="481"/>
      <c r="AN10" s="481"/>
      <c r="AO10" s="481"/>
      <c r="AP10" s="481"/>
      <c r="AQ10" s="481"/>
      <c r="AR10" s="481"/>
      <c r="AS10" s="481"/>
      <c r="AT10" s="481"/>
      <c r="AU10" s="481"/>
      <c r="AV10" s="481"/>
      <c r="AW10" s="481"/>
      <c r="AX10" s="481"/>
      <c r="AY10" s="481"/>
      <c r="AZ10" s="481"/>
      <c r="BA10" s="481"/>
      <c r="BB10" s="481"/>
      <c r="BC10" s="481"/>
      <c r="BD10" s="481"/>
      <c r="BE10" s="481"/>
      <c r="BF10" s="483"/>
    </row>
    <row r="11" spans="1:97" ht="12" customHeight="1" x14ac:dyDescent="0.2">
      <c r="A11" s="11" t="s">
        <v>27</v>
      </c>
      <c r="B11" s="404" t="s">
        <v>88</v>
      </c>
      <c r="C11" s="489"/>
      <c r="D11" s="490"/>
      <c r="E11" s="43" t="s">
        <v>51</v>
      </c>
      <c r="F11" s="491" t="s">
        <v>29</v>
      </c>
      <c r="G11" s="489"/>
      <c r="H11" s="490"/>
      <c r="I11" s="421"/>
      <c r="J11" s="422"/>
      <c r="K11" s="422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481"/>
      <c r="BC11" s="481"/>
      <c r="BD11" s="481"/>
      <c r="BE11" s="481"/>
      <c r="BF11" s="483"/>
    </row>
    <row r="12" spans="1:97" ht="12" customHeight="1" x14ac:dyDescent="0.2">
      <c r="A12" s="11" t="s">
        <v>18</v>
      </c>
      <c r="B12" s="377" t="s">
        <v>58</v>
      </c>
      <c r="C12" s="378"/>
      <c r="D12" s="379"/>
      <c r="E12" s="11"/>
      <c r="F12" s="477"/>
      <c r="G12" s="478"/>
      <c r="H12" s="479"/>
      <c r="I12" s="421"/>
      <c r="J12" s="422"/>
      <c r="K12" s="422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81"/>
      <c r="AJ12" s="481"/>
      <c r="AK12" s="481"/>
      <c r="AL12" s="481"/>
      <c r="AM12" s="481"/>
      <c r="AN12" s="481"/>
      <c r="AO12" s="481"/>
      <c r="AP12" s="481"/>
      <c r="AQ12" s="481"/>
      <c r="AR12" s="481"/>
      <c r="AS12" s="481"/>
      <c r="AT12" s="481"/>
      <c r="AU12" s="481"/>
      <c r="AV12" s="481"/>
      <c r="AW12" s="481"/>
      <c r="AX12" s="481"/>
      <c r="AY12" s="481"/>
      <c r="AZ12" s="481"/>
      <c r="BA12" s="481"/>
      <c r="BB12" s="481"/>
      <c r="BC12" s="481"/>
      <c r="BD12" s="481"/>
      <c r="BE12" s="481"/>
      <c r="BF12" s="483"/>
    </row>
    <row r="13" spans="1:97" ht="12" customHeight="1" x14ac:dyDescent="0.2">
      <c r="A13" s="11" t="s">
        <v>19</v>
      </c>
      <c r="B13" s="377" t="s">
        <v>42</v>
      </c>
      <c r="C13" s="378"/>
      <c r="D13" s="379"/>
      <c r="E13" s="11"/>
      <c r="F13" s="477"/>
      <c r="G13" s="478"/>
      <c r="H13" s="479"/>
      <c r="I13" s="421"/>
      <c r="J13" s="422"/>
      <c r="K13" s="422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1"/>
      <c r="AL13" s="481"/>
      <c r="AM13" s="481"/>
      <c r="AN13" s="481"/>
      <c r="AO13" s="481"/>
      <c r="AP13" s="481"/>
      <c r="AQ13" s="481"/>
      <c r="AR13" s="481"/>
      <c r="AS13" s="481"/>
      <c r="AT13" s="481"/>
      <c r="AU13" s="481"/>
      <c r="AV13" s="481"/>
      <c r="AW13" s="481"/>
      <c r="AX13" s="481"/>
      <c r="AY13" s="481"/>
      <c r="AZ13" s="481"/>
      <c r="BA13" s="481"/>
      <c r="BB13" s="481"/>
      <c r="BC13" s="481"/>
      <c r="BD13" s="481"/>
      <c r="BE13" s="481"/>
      <c r="BF13" s="483"/>
    </row>
    <row r="14" spans="1:97" ht="12" customHeight="1" x14ac:dyDescent="0.2">
      <c r="A14" s="43" t="s">
        <v>62</v>
      </c>
      <c r="B14" s="377" t="s">
        <v>43</v>
      </c>
      <c r="C14" s="378"/>
      <c r="D14" s="379"/>
      <c r="E14" s="11"/>
      <c r="F14" s="477"/>
      <c r="G14" s="478"/>
      <c r="H14" s="479"/>
      <c r="I14" s="421"/>
      <c r="J14" s="422"/>
      <c r="K14" s="422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  <c r="AI14" s="481"/>
      <c r="AJ14" s="481"/>
      <c r="AK14" s="481"/>
      <c r="AL14" s="481"/>
      <c r="AM14" s="481"/>
      <c r="AN14" s="481"/>
      <c r="AO14" s="481"/>
      <c r="AP14" s="481"/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  <c r="BB14" s="481"/>
      <c r="BC14" s="481"/>
      <c r="BD14" s="481"/>
      <c r="BE14" s="481"/>
      <c r="BF14" s="483"/>
    </row>
    <row r="15" spans="1:97" ht="12" customHeight="1" x14ac:dyDescent="0.2">
      <c r="A15" s="43" t="s">
        <v>63</v>
      </c>
      <c r="B15" s="377" t="s">
        <v>64</v>
      </c>
      <c r="C15" s="378"/>
      <c r="D15" s="379"/>
      <c r="E15" s="11"/>
      <c r="F15" s="477"/>
      <c r="G15" s="478"/>
      <c r="H15" s="479"/>
      <c r="I15" s="421"/>
      <c r="J15" s="422"/>
      <c r="K15" s="422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81"/>
      <c r="AO15" s="481"/>
      <c r="AP15" s="481"/>
      <c r="AQ15" s="481"/>
      <c r="AR15" s="481"/>
      <c r="AS15" s="481"/>
      <c r="AT15" s="481"/>
      <c r="AU15" s="481"/>
      <c r="AV15" s="481"/>
      <c r="AW15" s="481"/>
      <c r="AX15" s="481"/>
      <c r="AY15" s="481"/>
      <c r="AZ15" s="481"/>
      <c r="BA15" s="481"/>
      <c r="BB15" s="481"/>
      <c r="BC15" s="481"/>
      <c r="BD15" s="481"/>
      <c r="BE15" s="481"/>
      <c r="BF15" s="483"/>
    </row>
    <row r="16" spans="1:97" ht="12" customHeight="1" x14ac:dyDescent="0.2">
      <c r="A16" s="11" t="s">
        <v>20</v>
      </c>
      <c r="B16" s="377" t="s">
        <v>135</v>
      </c>
      <c r="C16" s="378"/>
      <c r="D16" s="379"/>
      <c r="E16" s="11"/>
      <c r="F16" s="477"/>
      <c r="G16" s="478"/>
      <c r="H16" s="479"/>
      <c r="I16" s="421"/>
      <c r="J16" s="422"/>
      <c r="K16" s="422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  <c r="AN16" s="481"/>
      <c r="AO16" s="481"/>
      <c r="AP16" s="481"/>
      <c r="AQ16" s="481"/>
      <c r="AR16" s="481"/>
      <c r="AS16" s="481"/>
      <c r="AT16" s="481"/>
      <c r="AU16" s="481"/>
      <c r="AV16" s="481"/>
      <c r="AW16" s="481"/>
      <c r="AX16" s="481"/>
      <c r="AY16" s="481"/>
      <c r="AZ16" s="481"/>
      <c r="BA16" s="481"/>
      <c r="BB16" s="481"/>
      <c r="BC16" s="481"/>
      <c r="BD16" s="481"/>
      <c r="BE16" s="481"/>
      <c r="BF16" s="483"/>
    </row>
    <row r="17" spans="1:97" ht="12" customHeight="1" thickBot="1" x14ac:dyDescent="0.25">
      <c r="A17" s="43" t="s">
        <v>21</v>
      </c>
      <c r="B17" s="377" t="s">
        <v>214</v>
      </c>
      <c r="C17" s="378"/>
      <c r="D17" s="379"/>
      <c r="E17" s="12"/>
      <c r="F17" s="486"/>
      <c r="G17" s="487"/>
      <c r="H17" s="488"/>
      <c r="I17" s="421"/>
      <c r="J17" s="422"/>
      <c r="K17" s="422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1"/>
      <c r="AK17" s="481"/>
      <c r="AL17" s="481"/>
      <c r="AM17" s="481"/>
      <c r="AN17" s="481"/>
      <c r="AO17" s="481"/>
      <c r="AP17" s="481"/>
      <c r="AQ17" s="481"/>
      <c r="AR17" s="481"/>
      <c r="AS17" s="481"/>
      <c r="AT17" s="481"/>
      <c r="AU17" s="481"/>
      <c r="AV17" s="481"/>
      <c r="AW17" s="481"/>
      <c r="AX17" s="481"/>
      <c r="AY17" s="481"/>
      <c r="AZ17" s="481"/>
      <c r="BA17" s="481"/>
      <c r="BB17" s="481"/>
      <c r="BC17" s="481"/>
      <c r="BD17" s="481"/>
      <c r="BE17" s="481"/>
      <c r="BF17" s="483"/>
    </row>
    <row r="18" spans="1:97" ht="12" customHeight="1" x14ac:dyDescent="0.2">
      <c r="A18" s="11" t="s">
        <v>33</v>
      </c>
      <c r="B18" s="377" t="s">
        <v>213</v>
      </c>
      <c r="C18" s="378"/>
      <c r="D18" s="379"/>
      <c r="E18" s="50" t="s">
        <v>53</v>
      </c>
      <c r="F18" s="470"/>
      <c r="G18" s="471"/>
      <c r="H18" s="472"/>
      <c r="I18" s="421"/>
      <c r="J18" s="422"/>
      <c r="K18" s="422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  <c r="AI18" s="481"/>
      <c r="AJ18" s="481"/>
      <c r="AK18" s="481"/>
      <c r="AL18" s="481"/>
      <c r="AM18" s="481"/>
      <c r="AN18" s="481"/>
      <c r="AO18" s="481"/>
      <c r="AP18" s="481"/>
      <c r="AQ18" s="481"/>
      <c r="AR18" s="481"/>
      <c r="AS18" s="481"/>
      <c r="AT18" s="481"/>
      <c r="AU18" s="481"/>
      <c r="AV18" s="481"/>
      <c r="AW18" s="481"/>
      <c r="AX18" s="481"/>
      <c r="AY18" s="481"/>
      <c r="AZ18" s="481"/>
      <c r="BA18" s="481"/>
      <c r="BB18" s="481"/>
      <c r="BC18" s="481"/>
      <c r="BD18" s="481"/>
      <c r="BE18" s="481"/>
      <c r="BF18" s="483"/>
    </row>
    <row r="19" spans="1:97" ht="12" customHeight="1" thickBot="1" x14ac:dyDescent="0.25">
      <c r="A19" s="43" t="s">
        <v>44</v>
      </c>
      <c r="B19" s="465"/>
      <c r="C19" s="466"/>
      <c r="D19" s="467"/>
      <c r="E19" s="14"/>
      <c r="F19" s="477"/>
      <c r="G19" s="478"/>
      <c r="H19" s="479"/>
      <c r="I19" s="423"/>
      <c r="J19" s="424"/>
      <c r="K19" s="424"/>
      <c r="L19" s="484"/>
      <c r="M19" s="484"/>
      <c r="N19" s="484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4"/>
      <c r="AF19" s="484"/>
      <c r="AG19" s="484"/>
      <c r="AH19" s="484"/>
      <c r="AI19" s="484"/>
      <c r="AJ19" s="484"/>
      <c r="AK19" s="484"/>
      <c r="AL19" s="484"/>
      <c r="AM19" s="484"/>
      <c r="AN19" s="484"/>
      <c r="AO19" s="484"/>
      <c r="AP19" s="484"/>
      <c r="AQ19" s="484"/>
      <c r="AR19" s="484"/>
      <c r="AS19" s="484"/>
      <c r="AT19" s="484"/>
      <c r="AU19" s="484"/>
      <c r="AV19" s="484"/>
      <c r="AW19" s="484"/>
      <c r="AX19" s="484"/>
      <c r="AY19" s="484"/>
      <c r="AZ19" s="484"/>
      <c r="BA19" s="484"/>
      <c r="BB19" s="484"/>
      <c r="BC19" s="484"/>
      <c r="BD19" s="484"/>
      <c r="BE19" s="484"/>
      <c r="BF19" s="485"/>
    </row>
    <row r="20" spans="1:97" ht="12" customHeight="1" x14ac:dyDescent="0.2">
      <c r="A20" s="11" t="s">
        <v>22</v>
      </c>
      <c r="B20" s="465"/>
      <c r="C20" s="466"/>
      <c r="D20" s="467"/>
      <c r="E20" s="14"/>
      <c r="F20" s="477"/>
      <c r="G20" s="478"/>
      <c r="H20" s="479"/>
      <c r="I20" s="393" t="s">
        <v>312</v>
      </c>
      <c r="J20" s="394"/>
      <c r="K20" s="394"/>
      <c r="L20" s="480" t="s">
        <v>316</v>
      </c>
      <c r="M20" s="481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1"/>
      <c r="AI20" s="481"/>
      <c r="AJ20" s="481"/>
      <c r="AK20" s="481"/>
      <c r="AL20" s="481"/>
      <c r="AM20" s="481"/>
      <c r="AN20" s="481"/>
      <c r="AO20" s="481"/>
      <c r="AP20" s="481"/>
      <c r="AQ20" s="481"/>
      <c r="AR20" s="481"/>
      <c r="AS20" s="481"/>
      <c r="AT20" s="481"/>
      <c r="AU20" s="481"/>
      <c r="AV20" s="481"/>
      <c r="AW20" s="481"/>
      <c r="AX20" s="481"/>
      <c r="AY20" s="481"/>
      <c r="AZ20" s="481"/>
      <c r="BA20" s="481"/>
      <c r="BB20" s="481"/>
      <c r="BC20" s="481"/>
      <c r="BD20" s="481"/>
      <c r="BE20" s="481"/>
      <c r="BF20" s="481"/>
    </row>
    <row r="21" spans="1:97" ht="12" customHeight="1" thickBot="1" x14ac:dyDescent="0.25">
      <c r="A21" s="43" t="s">
        <v>45</v>
      </c>
      <c r="B21" s="465"/>
      <c r="C21" s="466"/>
      <c r="D21" s="467"/>
      <c r="E21" s="14"/>
      <c r="F21" s="477"/>
      <c r="G21" s="478"/>
      <c r="H21" s="479"/>
      <c r="I21" s="396" t="s">
        <v>313</v>
      </c>
      <c r="J21" s="482"/>
      <c r="K21" s="482"/>
      <c r="L21" s="23" t="s">
        <v>314</v>
      </c>
      <c r="M21" s="37"/>
      <c r="N21" s="37"/>
      <c r="O21" s="23"/>
      <c r="P21" s="37"/>
      <c r="Q21" s="37"/>
      <c r="R21" s="23"/>
      <c r="S21" s="37"/>
      <c r="T21" s="37"/>
      <c r="U21" s="23"/>
      <c r="V21" s="37"/>
      <c r="W21" s="37"/>
      <c r="X21" s="23"/>
      <c r="Y21" s="37"/>
      <c r="Z21" s="37"/>
      <c r="AA21" s="23"/>
      <c r="AB21" s="37"/>
      <c r="AC21" s="37"/>
      <c r="AD21" s="21"/>
      <c r="AE21" s="21"/>
      <c r="AF21" s="23"/>
      <c r="AG21" s="37"/>
      <c r="AH21" s="37"/>
      <c r="AI21" s="23"/>
      <c r="AJ21" s="37"/>
      <c r="AK21" s="37"/>
      <c r="AL21" s="23"/>
      <c r="AM21" s="37"/>
      <c r="AN21" s="37"/>
      <c r="AO21" s="23"/>
      <c r="AP21" s="37"/>
      <c r="AQ21" s="37"/>
      <c r="AR21" s="23"/>
      <c r="AS21" s="37"/>
      <c r="AT21" s="37"/>
      <c r="AU21" s="23"/>
      <c r="AV21" s="37"/>
      <c r="AW21" s="37"/>
      <c r="AX21" s="23"/>
      <c r="AY21" s="37"/>
      <c r="AZ21" s="37"/>
      <c r="BA21" s="23"/>
      <c r="BB21" s="37"/>
      <c r="BC21" s="37"/>
      <c r="BD21" s="23"/>
      <c r="BE21" s="37"/>
      <c r="BF21" s="38"/>
    </row>
    <row r="22" spans="1:97" ht="12" customHeight="1" x14ac:dyDescent="0.2">
      <c r="A22" s="11" t="s">
        <v>31</v>
      </c>
      <c r="B22" s="465"/>
      <c r="C22" s="466"/>
      <c r="D22" s="467"/>
      <c r="E22" s="49" t="s">
        <v>55</v>
      </c>
      <c r="F22" s="453"/>
      <c r="G22" s="454"/>
      <c r="H22" s="455"/>
      <c r="I22" s="16"/>
      <c r="J22" s="28"/>
      <c r="K22" s="17"/>
      <c r="L22" s="35"/>
      <c r="M22" s="28"/>
      <c r="N22" s="475"/>
      <c r="O22" s="475"/>
      <c r="P22" s="475"/>
      <c r="Q22" s="475"/>
      <c r="R22" s="31"/>
      <c r="S22" s="31"/>
      <c r="T22" s="25"/>
      <c r="U22" s="31"/>
      <c r="V22" s="31"/>
      <c r="W22" s="25"/>
      <c r="X22" s="31"/>
      <c r="Y22" s="31"/>
      <c r="Z22" s="25"/>
      <c r="AA22" s="31"/>
      <c r="AB22" s="32"/>
      <c r="AC22" s="9" t="s">
        <v>6</v>
      </c>
      <c r="AD22" s="31"/>
      <c r="AE22" s="31"/>
      <c r="AF22" s="47" t="s">
        <v>90</v>
      </c>
      <c r="AG22" s="31"/>
      <c r="AH22" s="31"/>
      <c r="AI22" s="17"/>
      <c r="AJ22" s="31"/>
      <c r="AK22" s="31"/>
      <c r="AL22" s="17"/>
      <c r="AM22" s="31"/>
      <c r="AN22" s="31"/>
      <c r="AO22" s="17"/>
      <c r="AP22" s="31"/>
      <c r="AQ22" s="31"/>
      <c r="AR22" s="17"/>
      <c r="AS22" s="31"/>
      <c r="AT22" s="31"/>
      <c r="AU22" s="17"/>
      <c r="AV22" s="31"/>
      <c r="AW22" s="31"/>
      <c r="AX22" s="17"/>
      <c r="AY22" s="31"/>
      <c r="AZ22" s="31"/>
      <c r="BA22" s="17"/>
      <c r="BB22" s="31"/>
      <c r="BC22" s="31"/>
      <c r="BD22" s="17"/>
      <c r="BE22" s="31"/>
      <c r="BF22" s="32"/>
    </row>
    <row r="23" spans="1:97" ht="12" customHeight="1" thickBot="1" x14ac:dyDescent="0.25">
      <c r="A23" s="42" t="s">
        <v>40</v>
      </c>
      <c r="B23" s="377" t="s">
        <v>61</v>
      </c>
      <c r="C23" s="378"/>
      <c r="D23" s="379"/>
      <c r="E23" s="48" t="s">
        <v>54</v>
      </c>
      <c r="F23" s="459"/>
      <c r="G23" s="460"/>
      <c r="H23" s="461"/>
      <c r="I23" s="20"/>
      <c r="J23" s="27"/>
      <c r="K23" s="30"/>
      <c r="L23" s="36"/>
      <c r="M23" s="27"/>
      <c r="N23" s="476"/>
      <c r="O23" s="476"/>
      <c r="P23" s="476"/>
      <c r="Q23" s="476"/>
      <c r="R23" s="33"/>
      <c r="S23" s="33"/>
      <c r="T23" s="15"/>
      <c r="U23" s="33"/>
      <c r="V23" s="33"/>
      <c r="W23" s="15"/>
      <c r="X23" s="33"/>
      <c r="Y23" s="33"/>
      <c r="Z23" s="15"/>
      <c r="AA23" s="33"/>
      <c r="AB23" s="34"/>
      <c r="AC23" s="12" t="s">
        <v>8</v>
      </c>
      <c r="AD23" s="33"/>
      <c r="AE23" s="33"/>
      <c r="AF23" s="46" t="s">
        <v>91</v>
      </c>
      <c r="AG23" s="33"/>
      <c r="AH23" s="33"/>
      <c r="AI23" s="30"/>
      <c r="AJ23" s="33"/>
      <c r="AK23" s="33"/>
      <c r="AL23" s="30"/>
      <c r="AM23" s="33"/>
      <c r="AN23" s="33"/>
      <c r="AO23" s="30"/>
      <c r="AP23" s="33"/>
      <c r="AQ23" s="33"/>
      <c r="AR23" s="30"/>
      <c r="AS23" s="33"/>
      <c r="AT23" s="33"/>
      <c r="AU23" s="30"/>
      <c r="AV23" s="33"/>
      <c r="AW23" s="33"/>
      <c r="AX23" s="30"/>
      <c r="AY23" s="33"/>
      <c r="AZ23" s="33"/>
      <c r="BA23" s="30"/>
      <c r="BB23" s="33"/>
      <c r="BC23" s="33"/>
      <c r="BD23" s="30"/>
      <c r="BE23" s="33"/>
      <c r="BF23" s="34"/>
    </row>
    <row r="24" spans="1:97" ht="12" customHeight="1" x14ac:dyDescent="0.2">
      <c r="A24" s="18" t="s">
        <v>23</v>
      </c>
      <c r="B24" s="377" t="s">
        <v>30</v>
      </c>
      <c r="C24" s="378"/>
      <c r="D24" s="379"/>
      <c r="E24" s="50" t="s">
        <v>46</v>
      </c>
      <c r="F24" s="470"/>
      <c r="G24" s="471"/>
      <c r="H24" s="472"/>
      <c r="I24" s="383" t="s">
        <v>47</v>
      </c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4"/>
    </row>
    <row r="25" spans="1:97" ht="12" customHeight="1" x14ac:dyDescent="0.2">
      <c r="A25" s="42" t="s">
        <v>56</v>
      </c>
      <c r="B25" s="385" t="s">
        <v>29</v>
      </c>
      <c r="C25" s="473"/>
      <c r="D25" s="474"/>
      <c r="E25" s="49"/>
      <c r="F25" s="453"/>
      <c r="G25" s="454"/>
      <c r="H25" s="455"/>
      <c r="I25" s="51"/>
      <c r="J25" s="52"/>
      <c r="K25" s="53" t="s">
        <v>52</v>
      </c>
      <c r="L25" s="361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2"/>
      <c r="BC25" s="362"/>
      <c r="BD25" s="362"/>
      <c r="BE25" s="362"/>
      <c r="BF25" s="362"/>
    </row>
    <row r="26" spans="1:97" ht="12" customHeight="1" x14ac:dyDescent="0.2">
      <c r="A26" s="18" t="s">
        <v>32</v>
      </c>
      <c r="B26" s="465"/>
      <c r="C26" s="466"/>
      <c r="D26" s="467"/>
      <c r="E26" s="49" t="s">
        <v>9</v>
      </c>
      <c r="F26" s="453"/>
      <c r="G26" s="454"/>
      <c r="H26" s="455"/>
      <c r="I26" s="51"/>
      <c r="J26" s="52"/>
      <c r="K26" s="53"/>
      <c r="L26" s="361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</row>
    <row r="27" spans="1:97" ht="12" customHeight="1" thickBot="1" x14ac:dyDescent="0.25">
      <c r="A27" s="57" t="s">
        <v>24</v>
      </c>
      <c r="B27" s="374" t="s">
        <v>70</v>
      </c>
      <c r="C27" s="468"/>
      <c r="D27" s="469"/>
      <c r="E27" s="14" t="s">
        <v>10</v>
      </c>
      <c r="F27" s="453"/>
      <c r="G27" s="454"/>
      <c r="H27" s="455"/>
      <c r="I27" s="51"/>
      <c r="J27" s="52"/>
      <c r="K27" s="53"/>
      <c r="L27" s="361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62"/>
      <c r="BB27" s="362"/>
      <c r="BC27" s="362"/>
      <c r="BD27" s="362"/>
      <c r="BE27" s="362"/>
      <c r="BF27" s="362"/>
    </row>
    <row r="28" spans="1:97" ht="12" customHeight="1" x14ac:dyDescent="0.2">
      <c r="A28" s="3"/>
      <c r="B28" s="462"/>
      <c r="C28" s="463"/>
      <c r="D28" s="464"/>
      <c r="E28" s="14" t="s">
        <v>11</v>
      </c>
      <c r="F28" s="453"/>
      <c r="G28" s="454"/>
      <c r="H28" s="455"/>
      <c r="I28" s="51"/>
      <c r="J28" s="52"/>
      <c r="K28" s="53"/>
      <c r="L28" s="361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  <c r="AR28" s="362"/>
      <c r="AS28" s="362"/>
      <c r="AT28" s="362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</row>
    <row r="29" spans="1:97" ht="12" customHeight="1" x14ac:dyDescent="0.2">
      <c r="A29" s="3"/>
      <c r="B29" s="450"/>
      <c r="C29" s="451"/>
      <c r="D29" s="452"/>
      <c r="E29" s="14" t="s">
        <v>12</v>
      </c>
      <c r="F29" s="453"/>
      <c r="G29" s="454"/>
      <c r="H29" s="455"/>
      <c r="I29" s="51"/>
      <c r="J29" s="52"/>
      <c r="K29" s="53"/>
      <c r="L29" s="361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</row>
    <row r="30" spans="1:97" ht="12" customHeight="1" x14ac:dyDescent="0.2">
      <c r="A30" s="3"/>
      <c r="B30" s="450"/>
      <c r="C30" s="451"/>
      <c r="D30" s="452"/>
      <c r="E30" s="14"/>
      <c r="F30" s="453"/>
      <c r="G30" s="454"/>
      <c r="H30" s="455"/>
      <c r="I30" s="51"/>
      <c r="J30" s="52"/>
      <c r="K30" s="53"/>
      <c r="L30" s="361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  <c r="AZ30" s="362"/>
      <c r="BA30" s="362"/>
      <c r="BB30" s="362"/>
      <c r="BC30" s="362"/>
      <c r="BD30" s="362"/>
      <c r="BE30" s="362"/>
      <c r="BF30" s="362"/>
    </row>
    <row r="31" spans="1:97" ht="12" customHeight="1" thickBot="1" x14ac:dyDescent="0.25">
      <c r="A31" s="3"/>
      <c r="B31" s="456"/>
      <c r="C31" s="457"/>
      <c r="D31" s="458"/>
      <c r="E31" s="19" t="s">
        <v>13</v>
      </c>
      <c r="F31" s="459"/>
      <c r="G31" s="460"/>
      <c r="H31" s="461"/>
      <c r="I31" s="54"/>
      <c r="J31" s="55"/>
      <c r="K31" s="56"/>
      <c r="L31" s="366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  <c r="AW31" s="367"/>
      <c r="AX31" s="367"/>
      <c r="AY31" s="367"/>
      <c r="AZ31" s="367"/>
      <c r="BA31" s="367"/>
      <c r="BB31" s="367"/>
      <c r="BC31" s="367"/>
      <c r="BD31" s="367"/>
      <c r="BE31" s="367"/>
      <c r="BF31" s="367"/>
    </row>
    <row r="32" spans="1:97" ht="56.25" customHeight="1" x14ac:dyDescent="0.2">
      <c r="A32" s="3"/>
      <c r="B32" s="232" t="s">
        <v>123</v>
      </c>
      <c r="C32" s="233"/>
      <c r="D32" s="233"/>
      <c r="E32" s="233" t="s">
        <v>72</v>
      </c>
      <c r="F32" s="233"/>
      <c r="G32" s="233"/>
      <c r="H32" s="357" t="s">
        <v>78</v>
      </c>
      <c r="I32" s="357"/>
      <c r="J32" s="357"/>
      <c r="K32" s="357" t="s">
        <v>79</v>
      </c>
      <c r="L32" s="357"/>
      <c r="M32" s="357"/>
      <c r="N32" s="233" t="s">
        <v>82</v>
      </c>
      <c r="O32" s="233"/>
      <c r="P32" s="233"/>
      <c r="Q32" s="233" t="s">
        <v>85</v>
      </c>
      <c r="R32" s="233"/>
      <c r="S32" s="234"/>
      <c r="T32" s="232" t="s">
        <v>137</v>
      </c>
      <c r="U32" s="233"/>
      <c r="V32" s="233"/>
      <c r="W32" s="232" t="s">
        <v>124</v>
      </c>
      <c r="X32" s="233"/>
      <c r="Y32" s="233"/>
      <c r="Z32" s="233" t="s">
        <v>72</v>
      </c>
      <c r="AA32" s="233"/>
      <c r="AB32" s="61"/>
      <c r="AC32" s="357" t="s">
        <v>78</v>
      </c>
      <c r="AD32" s="357"/>
      <c r="AE32" s="357"/>
      <c r="AF32" s="357" t="s">
        <v>79</v>
      </c>
      <c r="AG32" s="357"/>
      <c r="AH32" s="357"/>
      <c r="AI32" s="233" t="s">
        <v>82</v>
      </c>
      <c r="AJ32" s="233"/>
      <c r="AK32" s="233"/>
      <c r="AL32" s="233" t="s">
        <v>85</v>
      </c>
      <c r="AM32" s="233"/>
      <c r="AN32" s="234"/>
      <c r="AO32" s="232" t="s">
        <v>125</v>
      </c>
      <c r="AP32" s="233"/>
      <c r="AQ32" s="233"/>
      <c r="AR32" s="233" t="s">
        <v>93</v>
      </c>
      <c r="AS32" s="233"/>
      <c r="AT32" s="233"/>
      <c r="AU32" s="233" t="s">
        <v>72</v>
      </c>
      <c r="AV32" s="233"/>
      <c r="AW32" s="61"/>
      <c r="AX32" s="357" t="s">
        <v>78</v>
      </c>
      <c r="AY32" s="357"/>
      <c r="AZ32" s="357"/>
      <c r="BA32" s="357" t="s">
        <v>79</v>
      </c>
      <c r="BB32" s="357"/>
      <c r="BC32" s="357"/>
      <c r="BD32" s="233" t="s">
        <v>82</v>
      </c>
      <c r="BE32" s="233"/>
      <c r="BF32" s="233"/>
      <c r="BG32" s="233" t="s">
        <v>85</v>
      </c>
      <c r="BH32" s="233"/>
      <c r="BI32" s="234"/>
      <c r="BJ32" s="232" t="s">
        <v>126</v>
      </c>
      <c r="BK32" s="233"/>
      <c r="BL32" s="233"/>
      <c r="BM32" s="233" t="s">
        <v>93</v>
      </c>
      <c r="BN32" s="233"/>
      <c r="BO32" s="233"/>
      <c r="BP32" s="233" t="s">
        <v>72</v>
      </c>
      <c r="BQ32" s="233"/>
      <c r="BR32" s="233"/>
      <c r="BS32" s="357" t="s">
        <v>78</v>
      </c>
      <c r="BT32" s="357"/>
      <c r="BU32" s="357"/>
      <c r="BV32" s="357" t="s">
        <v>79</v>
      </c>
      <c r="BW32" s="357"/>
      <c r="BX32" s="357"/>
      <c r="BY32" s="233" t="s">
        <v>82</v>
      </c>
      <c r="BZ32" s="233"/>
      <c r="CA32" s="233"/>
      <c r="CB32" s="233" t="s">
        <v>85</v>
      </c>
      <c r="CC32" s="233"/>
      <c r="CD32" s="234"/>
      <c r="CE32" s="232" t="s">
        <v>127</v>
      </c>
      <c r="CF32" s="233"/>
      <c r="CG32" s="234"/>
      <c r="CH32" s="232" t="s">
        <v>128</v>
      </c>
      <c r="CI32" s="233"/>
      <c r="CJ32" s="234"/>
      <c r="CK32" s="232" t="s">
        <v>129</v>
      </c>
      <c r="CL32" s="233"/>
      <c r="CM32" s="234"/>
      <c r="CN32" s="232" t="s">
        <v>130</v>
      </c>
      <c r="CO32" s="233"/>
      <c r="CP32" s="234"/>
      <c r="CQ32" s="232" t="s">
        <v>121</v>
      </c>
      <c r="CR32" s="233"/>
      <c r="CS32" s="234"/>
    </row>
    <row r="33" spans="1:97" ht="12" customHeight="1" x14ac:dyDescent="0.2">
      <c r="A33" s="44" t="s">
        <v>41</v>
      </c>
      <c r="B33" s="62" t="s">
        <v>15</v>
      </c>
      <c r="C33" s="355" t="s">
        <v>34</v>
      </c>
      <c r="D33" s="237" t="s">
        <v>35</v>
      </c>
      <c r="E33" s="62" t="s">
        <v>73</v>
      </c>
      <c r="F33" s="355" t="s">
        <v>34</v>
      </c>
      <c r="G33" s="237" t="s">
        <v>35</v>
      </c>
      <c r="H33" s="62" t="s">
        <v>76</v>
      </c>
      <c r="I33" s="355" t="s">
        <v>34</v>
      </c>
      <c r="J33" s="237" t="s">
        <v>35</v>
      </c>
      <c r="K33" s="62" t="s">
        <v>80</v>
      </c>
      <c r="L33" s="355" t="s">
        <v>34</v>
      </c>
      <c r="M33" s="237" t="s">
        <v>35</v>
      </c>
      <c r="N33" s="62" t="s">
        <v>83</v>
      </c>
      <c r="O33" s="355" t="s">
        <v>34</v>
      </c>
      <c r="P33" s="237" t="s">
        <v>35</v>
      </c>
      <c r="Q33" s="62" t="s">
        <v>87</v>
      </c>
      <c r="R33" s="355" t="s">
        <v>34</v>
      </c>
      <c r="S33" s="237" t="s">
        <v>35</v>
      </c>
      <c r="T33" s="62" t="s">
        <v>15</v>
      </c>
      <c r="U33" s="355" t="s">
        <v>34</v>
      </c>
      <c r="V33" s="237" t="s">
        <v>35</v>
      </c>
      <c r="W33" s="62" t="s">
        <v>15</v>
      </c>
      <c r="X33" s="355" t="s">
        <v>34</v>
      </c>
      <c r="Y33" s="237" t="s">
        <v>35</v>
      </c>
      <c r="Z33" s="62" t="s">
        <v>73</v>
      </c>
      <c r="AA33" s="355" t="s">
        <v>34</v>
      </c>
      <c r="AB33" s="237" t="s">
        <v>35</v>
      </c>
      <c r="AC33" s="62" t="s">
        <v>76</v>
      </c>
      <c r="AD33" s="355" t="s">
        <v>34</v>
      </c>
      <c r="AE33" s="237" t="s">
        <v>35</v>
      </c>
      <c r="AF33" s="62" t="s">
        <v>80</v>
      </c>
      <c r="AG33" s="355" t="s">
        <v>34</v>
      </c>
      <c r="AH33" s="237" t="s">
        <v>35</v>
      </c>
      <c r="AI33" s="62" t="s">
        <v>83</v>
      </c>
      <c r="AJ33" s="355" t="s">
        <v>34</v>
      </c>
      <c r="AK33" s="237" t="s">
        <v>35</v>
      </c>
      <c r="AL33" s="62" t="s">
        <v>87</v>
      </c>
      <c r="AM33" s="355" t="s">
        <v>34</v>
      </c>
      <c r="AN33" s="237" t="s">
        <v>35</v>
      </c>
      <c r="AO33" s="62" t="s">
        <v>15</v>
      </c>
      <c r="AP33" s="355" t="s">
        <v>34</v>
      </c>
      <c r="AQ33" s="237" t="s">
        <v>35</v>
      </c>
      <c r="AR33" s="62" t="s">
        <v>50</v>
      </c>
      <c r="AS33" s="355" t="s">
        <v>34</v>
      </c>
      <c r="AT33" s="237" t="s">
        <v>35</v>
      </c>
      <c r="AU33" s="62" t="s">
        <v>73</v>
      </c>
      <c r="AV33" s="355" t="s">
        <v>34</v>
      </c>
      <c r="AW33" s="237" t="s">
        <v>35</v>
      </c>
      <c r="AX33" s="62" t="s">
        <v>76</v>
      </c>
      <c r="AY33" s="355" t="s">
        <v>34</v>
      </c>
      <c r="AZ33" s="237" t="s">
        <v>35</v>
      </c>
      <c r="BA33" s="62" t="s">
        <v>80</v>
      </c>
      <c r="BB33" s="355" t="s">
        <v>34</v>
      </c>
      <c r="BC33" s="237" t="s">
        <v>35</v>
      </c>
      <c r="BD33" s="62" t="s">
        <v>83</v>
      </c>
      <c r="BE33" s="355" t="s">
        <v>34</v>
      </c>
      <c r="BF33" s="237" t="s">
        <v>35</v>
      </c>
      <c r="BG33" s="62" t="s">
        <v>87</v>
      </c>
      <c r="BH33" s="355" t="s">
        <v>34</v>
      </c>
      <c r="BI33" s="237" t="s">
        <v>35</v>
      </c>
      <c r="BJ33" s="62" t="s">
        <v>15</v>
      </c>
      <c r="BK33" s="355" t="s">
        <v>34</v>
      </c>
      <c r="BL33" s="237" t="s">
        <v>35</v>
      </c>
      <c r="BM33" s="62" t="s">
        <v>50</v>
      </c>
      <c r="BN33" s="355" t="s">
        <v>34</v>
      </c>
      <c r="BO33" s="237" t="s">
        <v>35</v>
      </c>
      <c r="BP33" s="62" t="s">
        <v>73</v>
      </c>
      <c r="BQ33" s="355" t="s">
        <v>34</v>
      </c>
      <c r="BR33" s="237" t="s">
        <v>35</v>
      </c>
      <c r="BS33" s="62" t="s">
        <v>76</v>
      </c>
      <c r="BT33" s="355" t="s">
        <v>34</v>
      </c>
      <c r="BU33" s="237" t="s">
        <v>35</v>
      </c>
      <c r="BV33" s="62" t="s">
        <v>80</v>
      </c>
      <c r="BW33" s="355" t="s">
        <v>34</v>
      </c>
      <c r="BX33" s="237" t="s">
        <v>35</v>
      </c>
      <c r="BY33" s="62" t="s">
        <v>83</v>
      </c>
      <c r="BZ33" s="355" t="s">
        <v>34</v>
      </c>
      <c r="CA33" s="237" t="s">
        <v>35</v>
      </c>
      <c r="CB33" s="62" t="s">
        <v>87</v>
      </c>
      <c r="CC33" s="355" t="s">
        <v>34</v>
      </c>
      <c r="CD33" s="237" t="s">
        <v>35</v>
      </c>
      <c r="CE33" s="62" t="s">
        <v>15</v>
      </c>
      <c r="CF33" s="355" t="s">
        <v>34</v>
      </c>
      <c r="CG33" s="237" t="s">
        <v>35</v>
      </c>
      <c r="CH33" s="62" t="s">
        <v>15</v>
      </c>
      <c r="CI33" s="355" t="s">
        <v>34</v>
      </c>
      <c r="CJ33" s="237" t="s">
        <v>35</v>
      </c>
      <c r="CK33" s="62" t="s">
        <v>119</v>
      </c>
      <c r="CL33" s="355" t="s">
        <v>34</v>
      </c>
      <c r="CM33" s="237" t="s">
        <v>35</v>
      </c>
      <c r="CN33" s="62" t="s">
        <v>120</v>
      </c>
      <c r="CO33" s="355" t="s">
        <v>34</v>
      </c>
      <c r="CP33" s="237" t="s">
        <v>35</v>
      </c>
      <c r="CQ33" s="62" t="s">
        <v>76</v>
      </c>
      <c r="CR33" s="355" t="s">
        <v>34</v>
      </c>
      <c r="CS33" s="237" t="s">
        <v>35</v>
      </c>
    </row>
    <row r="34" spans="1:97" ht="12" customHeight="1" x14ac:dyDescent="0.2">
      <c r="A34" s="44" t="s">
        <v>69</v>
      </c>
      <c r="B34" s="59" t="s">
        <v>37</v>
      </c>
      <c r="C34" s="355"/>
      <c r="D34" s="237"/>
      <c r="E34" s="59" t="s">
        <v>37</v>
      </c>
      <c r="F34" s="355"/>
      <c r="G34" s="237"/>
      <c r="H34" s="59" t="s">
        <v>37</v>
      </c>
      <c r="I34" s="355"/>
      <c r="J34" s="237"/>
      <c r="K34" s="59" t="s">
        <v>37</v>
      </c>
      <c r="L34" s="355"/>
      <c r="M34" s="237"/>
      <c r="N34" s="59" t="s">
        <v>37</v>
      </c>
      <c r="O34" s="355"/>
      <c r="P34" s="237"/>
      <c r="Q34" s="59" t="s">
        <v>37</v>
      </c>
      <c r="R34" s="355"/>
      <c r="S34" s="237"/>
      <c r="T34" s="59" t="s">
        <v>30</v>
      </c>
      <c r="U34" s="355"/>
      <c r="V34" s="237"/>
      <c r="W34" s="59" t="s">
        <v>86</v>
      </c>
      <c r="X34" s="355"/>
      <c r="Y34" s="237"/>
      <c r="Z34" s="59" t="s">
        <v>86</v>
      </c>
      <c r="AA34" s="355"/>
      <c r="AB34" s="237"/>
      <c r="AC34" s="59" t="s">
        <v>86</v>
      </c>
      <c r="AD34" s="355"/>
      <c r="AE34" s="237"/>
      <c r="AF34" s="59" t="s">
        <v>86</v>
      </c>
      <c r="AG34" s="355"/>
      <c r="AH34" s="237"/>
      <c r="AI34" s="59" t="s">
        <v>86</v>
      </c>
      <c r="AJ34" s="355"/>
      <c r="AK34" s="237"/>
      <c r="AL34" s="59" t="s">
        <v>86</v>
      </c>
      <c r="AM34" s="355"/>
      <c r="AN34" s="237"/>
      <c r="AO34" s="59" t="s">
        <v>92</v>
      </c>
      <c r="AP34" s="355"/>
      <c r="AQ34" s="237"/>
      <c r="AR34" s="59" t="s">
        <v>92</v>
      </c>
      <c r="AS34" s="355"/>
      <c r="AT34" s="237"/>
      <c r="AU34" s="59" t="s">
        <v>92</v>
      </c>
      <c r="AV34" s="355"/>
      <c r="AW34" s="237"/>
      <c r="AX34" s="59" t="s">
        <v>92</v>
      </c>
      <c r="AY34" s="355"/>
      <c r="AZ34" s="237"/>
      <c r="BA34" s="59" t="s">
        <v>92</v>
      </c>
      <c r="BB34" s="355"/>
      <c r="BC34" s="237"/>
      <c r="BD34" s="59" t="s">
        <v>92</v>
      </c>
      <c r="BE34" s="355"/>
      <c r="BF34" s="237"/>
      <c r="BG34" s="59" t="s">
        <v>92</v>
      </c>
      <c r="BH34" s="355"/>
      <c r="BI34" s="237"/>
      <c r="BJ34" s="59" t="s">
        <v>94</v>
      </c>
      <c r="BK34" s="355"/>
      <c r="BL34" s="237"/>
      <c r="BM34" s="59" t="s">
        <v>94</v>
      </c>
      <c r="BN34" s="355"/>
      <c r="BO34" s="237"/>
      <c r="BP34" s="59" t="s">
        <v>94</v>
      </c>
      <c r="BQ34" s="355"/>
      <c r="BR34" s="237"/>
      <c r="BS34" s="59" t="s">
        <v>94</v>
      </c>
      <c r="BT34" s="355"/>
      <c r="BU34" s="237"/>
      <c r="BV34" s="59" t="s">
        <v>94</v>
      </c>
      <c r="BW34" s="355"/>
      <c r="BX34" s="237"/>
      <c r="BY34" s="59" t="s">
        <v>94</v>
      </c>
      <c r="BZ34" s="355"/>
      <c r="CA34" s="237"/>
      <c r="CB34" s="59" t="s">
        <v>94</v>
      </c>
      <c r="CC34" s="355"/>
      <c r="CD34" s="237"/>
      <c r="CE34" s="59" t="s">
        <v>94</v>
      </c>
      <c r="CF34" s="355"/>
      <c r="CG34" s="237"/>
      <c r="CH34" s="59" t="s">
        <v>94</v>
      </c>
      <c r="CI34" s="355"/>
      <c r="CJ34" s="237"/>
      <c r="CK34" s="59" t="s">
        <v>94</v>
      </c>
      <c r="CL34" s="355"/>
      <c r="CM34" s="237"/>
      <c r="CN34" s="59" t="s">
        <v>94</v>
      </c>
      <c r="CO34" s="355"/>
      <c r="CP34" s="237"/>
      <c r="CQ34" s="59" t="s">
        <v>94</v>
      </c>
      <c r="CR34" s="355"/>
      <c r="CS34" s="237"/>
    </row>
    <row r="35" spans="1:97" ht="12.75" customHeight="1" x14ac:dyDescent="0.2">
      <c r="A35" s="44" t="s">
        <v>71</v>
      </c>
      <c r="B35" s="60" t="s">
        <v>64</v>
      </c>
      <c r="C35" s="355"/>
      <c r="D35" s="237"/>
      <c r="E35" s="60" t="s">
        <v>64</v>
      </c>
      <c r="F35" s="355"/>
      <c r="G35" s="237"/>
      <c r="H35" s="60" t="s">
        <v>64</v>
      </c>
      <c r="I35" s="355"/>
      <c r="J35" s="237"/>
      <c r="K35" s="60" t="s">
        <v>64</v>
      </c>
      <c r="L35" s="355"/>
      <c r="M35" s="237"/>
      <c r="N35" s="60" t="s">
        <v>64</v>
      </c>
      <c r="O35" s="355"/>
      <c r="P35" s="237"/>
      <c r="Q35" s="60" t="s">
        <v>64</v>
      </c>
      <c r="R35" s="355"/>
      <c r="S35" s="237"/>
      <c r="T35" s="60" t="s">
        <v>64</v>
      </c>
      <c r="U35" s="355"/>
      <c r="V35" s="237"/>
      <c r="W35" s="60" t="s">
        <v>64</v>
      </c>
      <c r="X35" s="355"/>
      <c r="Y35" s="237"/>
      <c r="Z35" s="60" t="s">
        <v>64</v>
      </c>
      <c r="AA35" s="355"/>
      <c r="AB35" s="237"/>
      <c r="AC35" s="60" t="s">
        <v>64</v>
      </c>
      <c r="AD35" s="355"/>
      <c r="AE35" s="237"/>
      <c r="AF35" s="60" t="s">
        <v>64</v>
      </c>
      <c r="AG35" s="355"/>
      <c r="AH35" s="237"/>
      <c r="AI35" s="60" t="s">
        <v>64</v>
      </c>
      <c r="AJ35" s="355"/>
      <c r="AK35" s="237"/>
      <c r="AL35" s="60" t="s">
        <v>64</v>
      </c>
      <c r="AM35" s="355"/>
      <c r="AN35" s="237"/>
      <c r="AO35" s="60" t="s">
        <v>64</v>
      </c>
      <c r="AP35" s="355"/>
      <c r="AQ35" s="237"/>
      <c r="AR35" s="60" t="s">
        <v>64</v>
      </c>
      <c r="AS35" s="355"/>
      <c r="AT35" s="237"/>
      <c r="AU35" s="60" t="s">
        <v>64</v>
      </c>
      <c r="AV35" s="355"/>
      <c r="AW35" s="237"/>
      <c r="AX35" s="60" t="s">
        <v>64</v>
      </c>
      <c r="AY35" s="355"/>
      <c r="AZ35" s="237"/>
      <c r="BA35" s="60" t="s">
        <v>64</v>
      </c>
      <c r="BB35" s="355"/>
      <c r="BC35" s="237"/>
      <c r="BD35" s="60" t="s">
        <v>64</v>
      </c>
      <c r="BE35" s="355"/>
      <c r="BF35" s="237"/>
      <c r="BG35" s="60" t="s">
        <v>64</v>
      </c>
      <c r="BH35" s="355"/>
      <c r="BI35" s="237"/>
      <c r="BJ35" s="60" t="s">
        <v>64</v>
      </c>
      <c r="BK35" s="355"/>
      <c r="BL35" s="237"/>
      <c r="BM35" s="60" t="s">
        <v>64</v>
      </c>
      <c r="BN35" s="355"/>
      <c r="BO35" s="237"/>
      <c r="BP35" s="60" t="s">
        <v>64</v>
      </c>
      <c r="BQ35" s="355"/>
      <c r="BR35" s="237"/>
      <c r="BS35" s="60" t="s">
        <v>64</v>
      </c>
      <c r="BT35" s="355"/>
      <c r="BU35" s="237"/>
      <c r="BV35" s="60" t="s">
        <v>64</v>
      </c>
      <c r="BW35" s="355"/>
      <c r="BX35" s="237"/>
      <c r="BY35" s="60" t="s">
        <v>64</v>
      </c>
      <c r="BZ35" s="355"/>
      <c r="CA35" s="237"/>
      <c r="CB35" s="60" t="s">
        <v>64</v>
      </c>
      <c r="CC35" s="355"/>
      <c r="CD35" s="237"/>
      <c r="CE35" s="60" t="s">
        <v>68</v>
      </c>
      <c r="CF35" s="355"/>
      <c r="CG35" s="237"/>
      <c r="CH35" s="60" t="s">
        <v>212</v>
      </c>
      <c r="CI35" s="355"/>
      <c r="CJ35" s="237"/>
      <c r="CK35" s="60" t="s">
        <v>64</v>
      </c>
      <c r="CL35" s="355"/>
      <c r="CM35" s="237"/>
      <c r="CN35" s="60" t="s">
        <v>64</v>
      </c>
      <c r="CO35" s="355"/>
      <c r="CP35" s="237"/>
      <c r="CQ35" s="60" t="s">
        <v>64</v>
      </c>
      <c r="CR35" s="355"/>
      <c r="CS35" s="237"/>
    </row>
    <row r="36" spans="1:97" ht="12.75" customHeight="1" x14ac:dyDescent="0.2">
      <c r="A36" s="44" t="s">
        <v>89</v>
      </c>
      <c r="B36" s="60" t="s">
        <v>39</v>
      </c>
      <c r="C36" s="355"/>
      <c r="D36" s="237"/>
      <c r="E36" s="60" t="s">
        <v>39</v>
      </c>
      <c r="F36" s="355"/>
      <c r="G36" s="237"/>
      <c r="H36" s="60" t="s">
        <v>39</v>
      </c>
      <c r="I36" s="355"/>
      <c r="J36" s="237"/>
      <c r="K36" s="60" t="s">
        <v>39</v>
      </c>
      <c r="L36" s="355"/>
      <c r="M36" s="237"/>
      <c r="N36" s="60" t="s">
        <v>39</v>
      </c>
      <c r="O36" s="355"/>
      <c r="P36" s="237"/>
      <c r="Q36" s="60" t="s">
        <v>39</v>
      </c>
      <c r="R36" s="355"/>
      <c r="S36" s="237"/>
      <c r="T36" s="60" t="s">
        <v>39</v>
      </c>
      <c r="U36" s="355"/>
      <c r="V36" s="237"/>
      <c r="W36" s="60" t="s">
        <v>39</v>
      </c>
      <c r="X36" s="355"/>
      <c r="Y36" s="237"/>
      <c r="Z36" s="60" t="s">
        <v>39</v>
      </c>
      <c r="AA36" s="355"/>
      <c r="AB36" s="237"/>
      <c r="AC36" s="60" t="s">
        <v>39</v>
      </c>
      <c r="AD36" s="355"/>
      <c r="AE36" s="237"/>
      <c r="AF36" s="60" t="s">
        <v>39</v>
      </c>
      <c r="AG36" s="355"/>
      <c r="AH36" s="237"/>
      <c r="AI36" s="60" t="s">
        <v>39</v>
      </c>
      <c r="AJ36" s="355"/>
      <c r="AK36" s="237"/>
      <c r="AL36" s="60" t="s">
        <v>39</v>
      </c>
      <c r="AM36" s="355"/>
      <c r="AN36" s="237"/>
      <c r="AO36" s="60" t="s">
        <v>39</v>
      </c>
      <c r="AP36" s="355"/>
      <c r="AQ36" s="237"/>
      <c r="AR36" s="60" t="s">
        <v>39</v>
      </c>
      <c r="AS36" s="355"/>
      <c r="AT36" s="237"/>
      <c r="AU36" s="60" t="s">
        <v>39</v>
      </c>
      <c r="AV36" s="355"/>
      <c r="AW36" s="237"/>
      <c r="AX36" s="60" t="s">
        <v>39</v>
      </c>
      <c r="AY36" s="355"/>
      <c r="AZ36" s="237"/>
      <c r="BA36" s="60" t="s">
        <v>39</v>
      </c>
      <c r="BB36" s="355"/>
      <c r="BC36" s="237"/>
      <c r="BD36" s="60" t="s">
        <v>39</v>
      </c>
      <c r="BE36" s="355"/>
      <c r="BF36" s="237"/>
      <c r="BG36" s="60" t="s">
        <v>39</v>
      </c>
      <c r="BH36" s="355"/>
      <c r="BI36" s="237"/>
      <c r="BJ36" s="60" t="s">
        <v>39</v>
      </c>
      <c r="BK36" s="355"/>
      <c r="BL36" s="237"/>
      <c r="BM36" s="60" t="s">
        <v>39</v>
      </c>
      <c r="BN36" s="355"/>
      <c r="BO36" s="237"/>
      <c r="BP36" s="60" t="s">
        <v>39</v>
      </c>
      <c r="BQ36" s="355"/>
      <c r="BR36" s="237"/>
      <c r="BS36" s="60" t="s">
        <v>39</v>
      </c>
      <c r="BT36" s="355"/>
      <c r="BU36" s="237"/>
      <c r="BV36" s="60" t="s">
        <v>39</v>
      </c>
      <c r="BW36" s="355"/>
      <c r="BX36" s="237"/>
      <c r="BY36" s="60" t="s">
        <v>39</v>
      </c>
      <c r="BZ36" s="355"/>
      <c r="CA36" s="237"/>
      <c r="CB36" s="60" t="s">
        <v>39</v>
      </c>
      <c r="CC36" s="355"/>
      <c r="CD36" s="237"/>
      <c r="CE36" s="60" t="s">
        <v>39</v>
      </c>
      <c r="CF36" s="355"/>
      <c r="CG36" s="237"/>
      <c r="CH36" s="60" t="s">
        <v>39</v>
      </c>
      <c r="CI36" s="355"/>
      <c r="CJ36" s="237"/>
      <c r="CK36" s="60" t="s">
        <v>39</v>
      </c>
      <c r="CL36" s="355"/>
      <c r="CM36" s="237"/>
      <c r="CN36" s="60" t="s">
        <v>39</v>
      </c>
      <c r="CO36" s="355"/>
      <c r="CP36" s="237"/>
      <c r="CQ36" s="60" t="s">
        <v>36</v>
      </c>
      <c r="CR36" s="355"/>
      <c r="CS36" s="237"/>
    </row>
    <row r="37" spans="1:97" ht="12" customHeight="1" thickBot="1" x14ac:dyDescent="0.25">
      <c r="A37" s="22" t="s">
        <v>14</v>
      </c>
      <c r="B37" s="45" t="s">
        <v>74</v>
      </c>
      <c r="C37" s="356"/>
      <c r="D37" s="238"/>
      <c r="E37" s="45" t="s">
        <v>75</v>
      </c>
      <c r="F37" s="356"/>
      <c r="G37" s="238"/>
      <c r="H37" s="45" t="s">
        <v>77</v>
      </c>
      <c r="I37" s="356"/>
      <c r="J37" s="238"/>
      <c r="K37" s="45" t="s">
        <v>81</v>
      </c>
      <c r="L37" s="356"/>
      <c r="M37" s="238"/>
      <c r="N37" s="45" t="s">
        <v>84</v>
      </c>
      <c r="O37" s="356"/>
      <c r="P37" s="238"/>
      <c r="Q37" s="45" t="s">
        <v>60</v>
      </c>
      <c r="R37" s="356"/>
      <c r="S37" s="238"/>
      <c r="T37" s="45" t="s">
        <v>95</v>
      </c>
      <c r="U37" s="356"/>
      <c r="V37" s="238"/>
      <c r="W37" s="45" t="s">
        <v>96</v>
      </c>
      <c r="X37" s="356"/>
      <c r="Y37" s="238"/>
      <c r="Z37" s="45" t="s">
        <v>97</v>
      </c>
      <c r="AA37" s="356"/>
      <c r="AB37" s="238"/>
      <c r="AC37" s="45" t="s">
        <v>98</v>
      </c>
      <c r="AD37" s="356"/>
      <c r="AE37" s="238"/>
      <c r="AF37" s="45" t="s">
        <v>99</v>
      </c>
      <c r="AG37" s="356"/>
      <c r="AH37" s="238"/>
      <c r="AI37" s="45" t="s">
        <v>100</v>
      </c>
      <c r="AJ37" s="356"/>
      <c r="AK37" s="238"/>
      <c r="AL37" s="45" t="s">
        <v>101</v>
      </c>
      <c r="AM37" s="356"/>
      <c r="AN37" s="238"/>
      <c r="AO37" s="45" t="s">
        <v>102</v>
      </c>
      <c r="AP37" s="356"/>
      <c r="AQ37" s="238"/>
      <c r="AR37" s="45" t="s">
        <v>103</v>
      </c>
      <c r="AS37" s="356"/>
      <c r="AT37" s="238"/>
      <c r="AU37" s="45" t="s">
        <v>104</v>
      </c>
      <c r="AV37" s="356"/>
      <c r="AW37" s="238"/>
      <c r="AX37" s="45" t="s">
        <v>105</v>
      </c>
      <c r="AY37" s="356"/>
      <c r="AZ37" s="238"/>
      <c r="BA37" s="45" t="s">
        <v>106</v>
      </c>
      <c r="BB37" s="356"/>
      <c r="BC37" s="238"/>
      <c r="BD37" s="45" t="s">
        <v>107</v>
      </c>
      <c r="BE37" s="356"/>
      <c r="BF37" s="238"/>
      <c r="BG37" s="45" t="s">
        <v>108</v>
      </c>
      <c r="BH37" s="356"/>
      <c r="BI37" s="238"/>
      <c r="BJ37" s="45" t="s">
        <v>109</v>
      </c>
      <c r="BK37" s="356"/>
      <c r="BL37" s="238"/>
      <c r="BM37" s="45" t="s">
        <v>110</v>
      </c>
      <c r="BN37" s="356"/>
      <c r="BO37" s="238"/>
      <c r="BP37" s="45" t="s">
        <v>111</v>
      </c>
      <c r="BQ37" s="356"/>
      <c r="BR37" s="238"/>
      <c r="BS37" s="45" t="s">
        <v>112</v>
      </c>
      <c r="BT37" s="356"/>
      <c r="BU37" s="238"/>
      <c r="BV37" s="45" t="s">
        <v>113</v>
      </c>
      <c r="BW37" s="356"/>
      <c r="BX37" s="238"/>
      <c r="BY37" s="45" t="s">
        <v>114</v>
      </c>
      <c r="BZ37" s="356"/>
      <c r="CA37" s="238"/>
      <c r="CB37" s="45" t="s">
        <v>115</v>
      </c>
      <c r="CC37" s="356"/>
      <c r="CD37" s="238"/>
      <c r="CE37" s="45" t="s">
        <v>116</v>
      </c>
      <c r="CF37" s="356"/>
      <c r="CG37" s="238"/>
      <c r="CH37" s="45" t="s">
        <v>117</v>
      </c>
      <c r="CI37" s="356"/>
      <c r="CJ37" s="238"/>
      <c r="CK37" s="45" t="s">
        <v>118</v>
      </c>
      <c r="CL37" s="356"/>
      <c r="CM37" s="238"/>
      <c r="CN37" s="45" t="s">
        <v>122</v>
      </c>
      <c r="CO37" s="356"/>
      <c r="CP37" s="238"/>
      <c r="CQ37" s="45" t="s">
        <v>136</v>
      </c>
      <c r="CR37" s="356"/>
      <c r="CS37" s="238"/>
    </row>
    <row r="38" spans="1:97" ht="12" customHeight="1" x14ac:dyDescent="0.2">
      <c r="A38" s="58" t="s">
        <v>222</v>
      </c>
      <c r="B38" s="82"/>
      <c r="C38" s="83" t="s">
        <v>307</v>
      </c>
      <c r="D38" s="84" t="s">
        <v>15</v>
      </c>
      <c r="E38" s="82"/>
      <c r="F38" s="83" t="s">
        <v>307</v>
      </c>
      <c r="G38" s="84" t="s">
        <v>15</v>
      </c>
      <c r="H38" s="85"/>
      <c r="I38" s="83" t="s">
        <v>307</v>
      </c>
      <c r="J38" s="84" t="s">
        <v>15</v>
      </c>
      <c r="K38" s="85"/>
      <c r="L38" s="83" t="s">
        <v>307</v>
      </c>
      <c r="M38" s="84" t="s">
        <v>15</v>
      </c>
      <c r="N38" s="85"/>
      <c r="O38" s="83" t="s">
        <v>307</v>
      </c>
      <c r="P38" s="84" t="s">
        <v>15</v>
      </c>
      <c r="Q38" s="85"/>
      <c r="R38" s="83" t="s">
        <v>307</v>
      </c>
      <c r="S38" s="84" t="s">
        <v>15</v>
      </c>
      <c r="T38" s="85"/>
      <c r="U38" s="83" t="s">
        <v>307</v>
      </c>
      <c r="V38" s="84" t="s">
        <v>15</v>
      </c>
      <c r="W38" s="85"/>
      <c r="X38" s="83" t="s">
        <v>307</v>
      </c>
      <c r="Y38" s="84" t="s">
        <v>15</v>
      </c>
      <c r="Z38" s="85"/>
      <c r="AA38" s="83" t="s">
        <v>307</v>
      </c>
      <c r="AB38" s="84" t="s">
        <v>15</v>
      </c>
      <c r="AC38" s="85"/>
      <c r="AD38" s="83" t="s">
        <v>307</v>
      </c>
      <c r="AE38" s="84" t="s">
        <v>15</v>
      </c>
      <c r="AF38" s="85"/>
      <c r="AG38" s="83" t="s">
        <v>307</v>
      </c>
      <c r="AH38" s="84" t="s">
        <v>15</v>
      </c>
      <c r="AI38" s="85"/>
      <c r="AJ38" s="83" t="s">
        <v>307</v>
      </c>
      <c r="AK38" s="84" t="s">
        <v>15</v>
      </c>
      <c r="AL38" s="82"/>
      <c r="AM38" s="83" t="s">
        <v>307</v>
      </c>
      <c r="AN38" s="84" t="s">
        <v>15</v>
      </c>
      <c r="AO38" s="85"/>
      <c r="AP38" s="83" t="s">
        <v>307</v>
      </c>
      <c r="AQ38" s="84" t="s">
        <v>15</v>
      </c>
      <c r="AR38" s="85"/>
      <c r="AS38" s="83" t="s">
        <v>307</v>
      </c>
      <c r="AT38" s="84" t="s">
        <v>15</v>
      </c>
      <c r="AU38" s="85"/>
      <c r="AV38" s="83" t="s">
        <v>307</v>
      </c>
      <c r="AW38" s="84" t="s">
        <v>15</v>
      </c>
      <c r="AX38" s="85"/>
      <c r="AY38" s="83" t="s">
        <v>307</v>
      </c>
      <c r="AZ38" s="84" t="s">
        <v>15</v>
      </c>
      <c r="BA38" s="82"/>
      <c r="BB38" s="83" t="s">
        <v>307</v>
      </c>
      <c r="BC38" s="84" t="s">
        <v>15</v>
      </c>
      <c r="BD38" s="85"/>
      <c r="BE38" s="83" t="s">
        <v>307</v>
      </c>
      <c r="BF38" s="84" t="s">
        <v>15</v>
      </c>
      <c r="BG38" s="85"/>
      <c r="BH38" s="83" t="s">
        <v>307</v>
      </c>
      <c r="BI38" s="84" t="s">
        <v>15</v>
      </c>
      <c r="BJ38" s="85"/>
      <c r="BK38" s="83" t="s">
        <v>307</v>
      </c>
      <c r="BL38" s="84" t="s">
        <v>15</v>
      </c>
      <c r="BM38" s="85"/>
      <c r="BN38" s="83" t="s">
        <v>307</v>
      </c>
      <c r="BO38" s="84" t="s">
        <v>15</v>
      </c>
      <c r="BP38" s="85"/>
      <c r="BQ38" s="83" t="s">
        <v>307</v>
      </c>
      <c r="BR38" s="84" t="s">
        <v>15</v>
      </c>
      <c r="BS38" s="85"/>
      <c r="BT38" s="83" t="s">
        <v>307</v>
      </c>
      <c r="BU38" s="84" t="s">
        <v>15</v>
      </c>
      <c r="BV38" s="85"/>
      <c r="BW38" s="83" t="s">
        <v>307</v>
      </c>
      <c r="BX38" s="84" t="s">
        <v>15</v>
      </c>
      <c r="BY38" s="85"/>
      <c r="BZ38" s="83" t="s">
        <v>307</v>
      </c>
      <c r="CA38" s="84" t="s">
        <v>15</v>
      </c>
      <c r="CB38" s="85"/>
      <c r="CC38" s="83" t="s">
        <v>307</v>
      </c>
      <c r="CD38" s="84" t="s">
        <v>15</v>
      </c>
      <c r="CE38" s="171"/>
      <c r="CF38" s="83" t="s">
        <v>307</v>
      </c>
      <c r="CG38" s="84" t="s">
        <v>15</v>
      </c>
      <c r="CH38" s="171"/>
      <c r="CI38" s="83" t="s">
        <v>307</v>
      </c>
      <c r="CJ38" s="84" t="s">
        <v>15</v>
      </c>
      <c r="CK38" s="171"/>
      <c r="CL38" s="83" t="s">
        <v>307</v>
      </c>
      <c r="CM38" s="84" t="s">
        <v>15</v>
      </c>
      <c r="CN38" s="171"/>
      <c r="CO38" s="83" t="s">
        <v>307</v>
      </c>
      <c r="CP38" s="84" t="s">
        <v>15</v>
      </c>
      <c r="CQ38" s="86"/>
      <c r="CR38" s="83" t="s">
        <v>307</v>
      </c>
      <c r="CS38" s="84" t="s">
        <v>15</v>
      </c>
    </row>
    <row r="39" spans="1:97" ht="12" customHeight="1" x14ac:dyDescent="0.2">
      <c r="A39" s="80" t="s">
        <v>223</v>
      </c>
      <c r="B39" s="87"/>
      <c r="C39" s="83" t="s">
        <v>307</v>
      </c>
      <c r="D39" s="84" t="s">
        <v>15</v>
      </c>
      <c r="E39" s="87"/>
      <c r="F39" s="83" t="s">
        <v>307</v>
      </c>
      <c r="G39" s="84" t="s">
        <v>15</v>
      </c>
      <c r="H39" s="88"/>
      <c r="I39" s="83" t="s">
        <v>307</v>
      </c>
      <c r="J39" s="84" t="s">
        <v>15</v>
      </c>
      <c r="K39" s="88"/>
      <c r="L39" s="83" t="s">
        <v>307</v>
      </c>
      <c r="M39" s="84" t="s">
        <v>15</v>
      </c>
      <c r="N39" s="88"/>
      <c r="O39" s="83" t="s">
        <v>307</v>
      </c>
      <c r="P39" s="84" t="s">
        <v>15</v>
      </c>
      <c r="Q39" s="88"/>
      <c r="R39" s="83" t="s">
        <v>307</v>
      </c>
      <c r="S39" s="84" t="s">
        <v>15</v>
      </c>
      <c r="T39" s="88"/>
      <c r="U39" s="83" t="s">
        <v>307</v>
      </c>
      <c r="V39" s="84" t="s">
        <v>15</v>
      </c>
      <c r="W39" s="88"/>
      <c r="X39" s="83" t="s">
        <v>307</v>
      </c>
      <c r="Y39" s="84" t="s">
        <v>15</v>
      </c>
      <c r="Z39" s="88"/>
      <c r="AA39" s="83" t="s">
        <v>307</v>
      </c>
      <c r="AB39" s="84" t="s">
        <v>15</v>
      </c>
      <c r="AC39" s="88"/>
      <c r="AD39" s="83" t="s">
        <v>307</v>
      </c>
      <c r="AE39" s="84" t="s">
        <v>15</v>
      </c>
      <c r="AF39" s="88"/>
      <c r="AG39" s="83" t="s">
        <v>307</v>
      </c>
      <c r="AH39" s="84" t="s">
        <v>15</v>
      </c>
      <c r="AI39" s="88"/>
      <c r="AJ39" s="83" t="s">
        <v>307</v>
      </c>
      <c r="AK39" s="84" t="s">
        <v>15</v>
      </c>
      <c r="AL39" s="88"/>
      <c r="AM39" s="83" t="s">
        <v>307</v>
      </c>
      <c r="AN39" s="84" t="s">
        <v>15</v>
      </c>
      <c r="AO39" s="87"/>
      <c r="AP39" s="83" t="s">
        <v>307</v>
      </c>
      <c r="AQ39" s="84" t="s">
        <v>15</v>
      </c>
      <c r="AR39" s="88"/>
      <c r="AS39" s="83" t="s">
        <v>307</v>
      </c>
      <c r="AT39" s="84" t="s">
        <v>15</v>
      </c>
      <c r="AU39" s="88"/>
      <c r="AV39" s="83" t="s">
        <v>307</v>
      </c>
      <c r="AW39" s="84" t="s">
        <v>15</v>
      </c>
      <c r="AX39" s="88"/>
      <c r="AY39" s="83" t="s">
        <v>307</v>
      </c>
      <c r="AZ39" s="84" t="s">
        <v>15</v>
      </c>
      <c r="BA39" s="88"/>
      <c r="BB39" s="83" t="s">
        <v>307</v>
      </c>
      <c r="BC39" s="84" t="s">
        <v>15</v>
      </c>
      <c r="BD39" s="87"/>
      <c r="BE39" s="83" t="s">
        <v>307</v>
      </c>
      <c r="BF39" s="84" t="s">
        <v>15</v>
      </c>
      <c r="BG39" s="88"/>
      <c r="BH39" s="83" t="s">
        <v>307</v>
      </c>
      <c r="BI39" s="84" t="s">
        <v>15</v>
      </c>
      <c r="BJ39" s="88"/>
      <c r="BK39" s="83" t="s">
        <v>307</v>
      </c>
      <c r="BL39" s="84" t="s">
        <v>15</v>
      </c>
      <c r="BM39" s="88"/>
      <c r="BN39" s="83" t="s">
        <v>307</v>
      </c>
      <c r="BO39" s="84" t="s">
        <v>15</v>
      </c>
      <c r="BP39" s="88"/>
      <c r="BQ39" s="83" t="s">
        <v>307</v>
      </c>
      <c r="BR39" s="84" t="s">
        <v>15</v>
      </c>
      <c r="BS39" s="88"/>
      <c r="BT39" s="83" t="s">
        <v>307</v>
      </c>
      <c r="BU39" s="84" t="s">
        <v>15</v>
      </c>
      <c r="BV39" s="88"/>
      <c r="BW39" s="83" t="s">
        <v>307</v>
      </c>
      <c r="BX39" s="84" t="s">
        <v>15</v>
      </c>
      <c r="BY39" s="88"/>
      <c r="BZ39" s="83" t="s">
        <v>307</v>
      </c>
      <c r="CA39" s="84" t="s">
        <v>15</v>
      </c>
      <c r="CB39" s="88"/>
      <c r="CC39" s="83" t="s">
        <v>307</v>
      </c>
      <c r="CD39" s="84" t="s">
        <v>15</v>
      </c>
      <c r="CE39" s="172"/>
      <c r="CF39" s="83" t="s">
        <v>307</v>
      </c>
      <c r="CG39" s="84" t="s">
        <v>15</v>
      </c>
      <c r="CH39" s="172"/>
      <c r="CI39" s="83" t="s">
        <v>307</v>
      </c>
      <c r="CJ39" s="84" t="s">
        <v>15</v>
      </c>
      <c r="CK39" s="172"/>
      <c r="CL39" s="83" t="s">
        <v>307</v>
      </c>
      <c r="CM39" s="84" t="s">
        <v>15</v>
      </c>
      <c r="CN39" s="172"/>
      <c r="CO39" s="83" t="s">
        <v>307</v>
      </c>
      <c r="CP39" s="84" t="s">
        <v>15</v>
      </c>
      <c r="CQ39" s="88"/>
      <c r="CR39" s="83" t="s">
        <v>307</v>
      </c>
      <c r="CS39" s="84" t="s">
        <v>15</v>
      </c>
    </row>
    <row r="40" spans="1:97" ht="12" customHeight="1" x14ac:dyDescent="0.2">
      <c r="A40" s="80" t="s">
        <v>224</v>
      </c>
      <c r="B40" s="87"/>
      <c r="C40" s="83" t="s">
        <v>307</v>
      </c>
      <c r="D40" s="84" t="s">
        <v>15</v>
      </c>
      <c r="E40" s="87"/>
      <c r="F40" s="83" t="s">
        <v>307</v>
      </c>
      <c r="G40" s="84" t="s">
        <v>15</v>
      </c>
      <c r="H40" s="88"/>
      <c r="I40" s="83" t="s">
        <v>307</v>
      </c>
      <c r="J40" s="84" t="s">
        <v>15</v>
      </c>
      <c r="K40" s="88"/>
      <c r="L40" s="83" t="s">
        <v>307</v>
      </c>
      <c r="M40" s="84" t="s">
        <v>15</v>
      </c>
      <c r="N40" s="88"/>
      <c r="O40" s="83" t="s">
        <v>307</v>
      </c>
      <c r="P40" s="84" t="s">
        <v>15</v>
      </c>
      <c r="Q40" s="88"/>
      <c r="R40" s="83" t="s">
        <v>307</v>
      </c>
      <c r="S40" s="84" t="s">
        <v>15</v>
      </c>
      <c r="T40" s="88"/>
      <c r="U40" s="83" t="s">
        <v>307</v>
      </c>
      <c r="V40" s="84" t="s">
        <v>15</v>
      </c>
      <c r="W40" s="88"/>
      <c r="X40" s="83" t="s">
        <v>307</v>
      </c>
      <c r="Y40" s="84" t="s">
        <v>15</v>
      </c>
      <c r="Z40" s="88"/>
      <c r="AA40" s="83" t="s">
        <v>307</v>
      </c>
      <c r="AB40" s="84" t="s">
        <v>15</v>
      </c>
      <c r="AC40" s="88"/>
      <c r="AD40" s="83" t="s">
        <v>307</v>
      </c>
      <c r="AE40" s="84" t="s">
        <v>15</v>
      </c>
      <c r="AF40" s="88"/>
      <c r="AG40" s="83" t="s">
        <v>307</v>
      </c>
      <c r="AH40" s="84" t="s">
        <v>15</v>
      </c>
      <c r="AI40" s="88"/>
      <c r="AJ40" s="83" t="s">
        <v>307</v>
      </c>
      <c r="AK40" s="84" t="s">
        <v>15</v>
      </c>
      <c r="AL40" s="88"/>
      <c r="AM40" s="83" t="s">
        <v>307</v>
      </c>
      <c r="AN40" s="84" t="s">
        <v>15</v>
      </c>
      <c r="AO40" s="87"/>
      <c r="AP40" s="83" t="s">
        <v>307</v>
      </c>
      <c r="AQ40" s="84" t="s">
        <v>15</v>
      </c>
      <c r="AR40" s="88"/>
      <c r="AS40" s="83" t="s">
        <v>307</v>
      </c>
      <c r="AT40" s="84" t="s">
        <v>15</v>
      </c>
      <c r="AU40" s="88"/>
      <c r="AV40" s="83" t="s">
        <v>307</v>
      </c>
      <c r="AW40" s="84" t="s">
        <v>15</v>
      </c>
      <c r="AX40" s="88"/>
      <c r="AY40" s="83" t="s">
        <v>307</v>
      </c>
      <c r="AZ40" s="84" t="s">
        <v>15</v>
      </c>
      <c r="BA40" s="88"/>
      <c r="BB40" s="83" t="s">
        <v>307</v>
      </c>
      <c r="BC40" s="84" t="s">
        <v>15</v>
      </c>
      <c r="BD40" s="87"/>
      <c r="BE40" s="83" t="s">
        <v>307</v>
      </c>
      <c r="BF40" s="84" t="s">
        <v>15</v>
      </c>
      <c r="BG40" s="88"/>
      <c r="BH40" s="83" t="s">
        <v>307</v>
      </c>
      <c r="BI40" s="84" t="s">
        <v>15</v>
      </c>
      <c r="BJ40" s="88"/>
      <c r="BK40" s="83" t="s">
        <v>307</v>
      </c>
      <c r="BL40" s="84" t="s">
        <v>15</v>
      </c>
      <c r="BM40" s="88"/>
      <c r="BN40" s="83" t="s">
        <v>307</v>
      </c>
      <c r="BO40" s="84" t="s">
        <v>15</v>
      </c>
      <c r="BP40" s="88"/>
      <c r="BQ40" s="83" t="s">
        <v>307</v>
      </c>
      <c r="BR40" s="84" t="s">
        <v>15</v>
      </c>
      <c r="BS40" s="88"/>
      <c r="BT40" s="83" t="s">
        <v>307</v>
      </c>
      <c r="BU40" s="84" t="s">
        <v>15</v>
      </c>
      <c r="BV40" s="88"/>
      <c r="BW40" s="83" t="s">
        <v>307</v>
      </c>
      <c r="BX40" s="84" t="s">
        <v>15</v>
      </c>
      <c r="BY40" s="88"/>
      <c r="BZ40" s="83" t="s">
        <v>307</v>
      </c>
      <c r="CA40" s="84" t="s">
        <v>15</v>
      </c>
      <c r="CB40" s="88"/>
      <c r="CC40" s="83" t="s">
        <v>307</v>
      </c>
      <c r="CD40" s="84" t="s">
        <v>15</v>
      </c>
      <c r="CE40" s="172"/>
      <c r="CF40" s="83" t="s">
        <v>307</v>
      </c>
      <c r="CG40" s="84" t="s">
        <v>15</v>
      </c>
      <c r="CH40" s="172"/>
      <c r="CI40" s="83" t="s">
        <v>307</v>
      </c>
      <c r="CJ40" s="84" t="s">
        <v>15</v>
      </c>
      <c r="CK40" s="172"/>
      <c r="CL40" s="83" t="s">
        <v>307</v>
      </c>
      <c r="CM40" s="84" t="s">
        <v>15</v>
      </c>
      <c r="CN40" s="172"/>
      <c r="CO40" s="83" t="s">
        <v>307</v>
      </c>
      <c r="CP40" s="84" t="s">
        <v>15</v>
      </c>
      <c r="CQ40" s="88"/>
      <c r="CR40" s="83" t="s">
        <v>307</v>
      </c>
      <c r="CS40" s="84" t="s">
        <v>15</v>
      </c>
    </row>
    <row r="41" spans="1:97" ht="12" customHeight="1" x14ac:dyDescent="0.2">
      <c r="A41" s="80" t="s">
        <v>225</v>
      </c>
      <c r="B41" s="87"/>
      <c r="C41" s="83" t="s">
        <v>307</v>
      </c>
      <c r="D41" s="84" t="s">
        <v>15</v>
      </c>
      <c r="E41" s="87"/>
      <c r="F41" s="83" t="s">
        <v>307</v>
      </c>
      <c r="G41" s="84" t="s">
        <v>15</v>
      </c>
      <c r="H41" s="88"/>
      <c r="I41" s="83" t="s">
        <v>307</v>
      </c>
      <c r="J41" s="84" t="s">
        <v>15</v>
      </c>
      <c r="K41" s="88"/>
      <c r="L41" s="83" t="s">
        <v>307</v>
      </c>
      <c r="M41" s="84" t="s">
        <v>15</v>
      </c>
      <c r="N41" s="88"/>
      <c r="O41" s="83" t="s">
        <v>307</v>
      </c>
      <c r="P41" s="84" t="s">
        <v>15</v>
      </c>
      <c r="Q41" s="88"/>
      <c r="R41" s="83" t="s">
        <v>307</v>
      </c>
      <c r="S41" s="84" t="s">
        <v>15</v>
      </c>
      <c r="T41" s="88"/>
      <c r="U41" s="83" t="s">
        <v>307</v>
      </c>
      <c r="V41" s="84" t="s">
        <v>15</v>
      </c>
      <c r="W41" s="88"/>
      <c r="X41" s="83" t="s">
        <v>307</v>
      </c>
      <c r="Y41" s="84" t="s">
        <v>15</v>
      </c>
      <c r="Z41" s="88"/>
      <c r="AA41" s="83" t="s">
        <v>307</v>
      </c>
      <c r="AB41" s="84" t="s">
        <v>15</v>
      </c>
      <c r="AC41" s="88"/>
      <c r="AD41" s="83" t="s">
        <v>307</v>
      </c>
      <c r="AE41" s="84" t="s">
        <v>15</v>
      </c>
      <c r="AF41" s="88"/>
      <c r="AG41" s="83" t="s">
        <v>307</v>
      </c>
      <c r="AH41" s="84" t="s">
        <v>15</v>
      </c>
      <c r="AI41" s="88"/>
      <c r="AJ41" s="83" t="s">
        <v>307</v>
      </c>
      <c r="AK41" s="84" t="s">
        <v>15</v>
      </c>
      <c r="AL41" s="88"/>
      <c r="AM41" s="83" t="s">
        <v>307</v>
      </c>
      <c r="AN41" s="84" t="s">
        <v>15</v>
      </c>
      <c r="AO41" s="87"/>
      <c r="AP41" s="83" t="s">
        <v>307</v>
      </c>
      <c r="AQ41" s="84" t="s">
        <v>15</v>
      </c>
      <c r="AR41" s="88"/>
      <c r="AS41" s="83" t="s">
        <v>307</v>
      </c>
      <c r="AT41" s="84" t="s">
        <v>15</v>
      </c>
      <c r="AU41" s="88"/>
      <c r="AV41" s="83" t="s">
        <v>307</v>
      </c>
      <c r="AW41" s="84" t="s">
        <v>15</v>
      </c>
      <c r="AX41" s="88"/>
      <c r="AY41" s="83" t="s">
        <v>307</v>
      </c>
      <c r="AZ41" s="84" t="s">
        <v>15</v>
      </c>
      <c r="BA41" s="88"/>
      <c r="BB41" s="83" t="s">
        <v>307</v>
      </c>
      <c r="BC41" s="84" t="s">
        <v>15</v>
      </c>
      <c r="BD41" s="87"/>
      <c r="BE41" s="83" t="s">
        <v>307</v>
      </c>
      <c r="BF41" s="84" t="s">
        <v>15</v>
      </c>
      <c r="BG41" s="88"/>
      <c r="BH41" s="83" t="s">
        <v>307</v>
      </c>
      <c r="BI41" s="84" t="s">
        <v>15</v>
      </c>
      <c r="BJ41" s="88"/>
      <c r="BK41" s="83" t="s">
        <v>307</v>
      </c>
      <c r="BL41" s="84" t="s">
        <v>15</v>
      </c>
      <c r="BM41" s="88"/>
      <c r="BN41" s="83" t="s">
        <v>307</v>
      </c>
      <c r="BO41" s="84" t="s">
        <v>15</v>
      </c>
      <c r="BP41" s="88"/>
      <c r="BQ41" s="83" t="s">
        <v>307</v>
      </c>
      <c r="BR41" s="84" t="s">
        <v>15</v>
      </c>
      <c r="BS41" s="88"/>
      <c r="BT41" s="83" t="s">
        <v>307</v>
      </c>
      <c r="BU41" s="84" t="s">
        <v>15</v>
      </c>
      <c r="BV41" s="88"/>
      <c r="BW41" s="83" t="s">
        <v>307</v>
      </c>
      <c r="BX41" s="84" t="s">
        <v>15</v>
      </c>
      <c r="BY41" s="88"/>
      <c r="BZ41" s="83" t="s">
        <v>307</v>
      </c>
      <c r="CA41" s="84" t="s">
        <v>15</v>
      </c>
      <c r="CB41" s="88"/>
      <c r="CC41" s="83" t="s">
        <v>307</v>
      </c>
      <c r="CD41" s="84" t="s">
        <v>15</v>
      </c>
      <c r="CE41" s="172"/>
      <c r="CF41" s="83" t="s">
        <v>307</v>
      </c>
      <c r="CG41" s="84" t="s">
        <v>15</v>
      </c>
      <c r="CH41" s="172"/>
      <c r="CI41" s="83" t="s">
        <v>307</v>
      </c>
      <c r="CJ41" s="84" t="s">
        <v>15</v>
      </c>
      <c r="CK41" s="172"/>
      <c r="CL41" s="83" t="s">
        <v>307</v>
      </c>
      <c r="CM41" s="84" t="s">
        <v>15</v>
      </c>
      <c r="CN41" s="172"/>
      <c r="CO41" s="83" t="s">
        <v>307</v>
      </c>
      <c r="CP41" s="84" t="s">
        <v>15</v>
      </c>
      <c r="CQ41" s="88"/>
      <c r="CR41" s="83" t="s">
        <v>307</v>
      </c>
      <c r="CS41" s="84" t="s">
        <v>15</v>
      </c>
    </row>
    <row r="42" spans="1:97" ht="12" customHeight="1" x14ac:dyDescent="0.2">
      <c r="A42" s="81" t="s">
        <v>226</v>
      </c>
      <c r="B42" s="87"/>
      <c r="C42" s="83" t="s">
        <v>307</v>
      </c>
      <c r="D42" s="84" t="s">
        <v>15</v>
      </c>
      <c r="E42" s="87"/>
      <c r="F42" s="83" t="s">
        <v>307</v>
      </c>
      <c r="G42" s="84" t="s">
        <v>15</v>
      </c>
      <c r="H42" s="88"/>
      <c r="I42" s="83" t="s">
        <v>307</v>
      </c>
      <c r="J42" s="84" t="s">
        <v>15</v>
      </c>
      <c r="K42" s="88"/>
      <c r="L42" s="83" t="s">
        <v>307</v>
      </c>
      <c r="M42" s="84" t="s">
        <v>15</v>
      </c>
      <c r="N42" s="88"/>
      <c r="O42" s="83" t="s">
        <v>307</v>
      </c>
      <c r="P42" s="84" t="s">
        <v>15</v>
      </c>
      <c r="Q42" s="88"/>
      <c r="R42" s="83" t="s">
        <v>307</v>
      </c>
      <c r="S42" s="84" t="s">
        <v>15</v>
      </c>
      <c r="T42" s="88"/>
      <c r="U42" s="83" t="s">
        <v>307</v>
      </c>
      <c r="V42" s="84" t="s">
        <v>15</v>
      </c>
      <c r="W42" s="88"/>
      <c r="X42" s="83" t="s">
        <v>307</v>
      </c>
      <c r="Y42" s="84" t="s">
        <v>15</v>
      </c>
      <c r="Z42" s="88"/>
      <c r="AA42" s="83" t="s">
        <v>307</v>
      </c>
      <c r="AB42" s="84" t="s">
        <v>15</v>
      </c>
      <c r="AC42" s="88"/>
      <c r="AD42" s="83" t="s">
        <v>307</v>
      </c>
      <c r="AE42" s="84" t="s">
        <v>15</v>
      </c>
      <c r="AF42" s="88"/>
      <c r="AG42" s="83" t="s">
        <v>307</v>
      </c>
      <c r="AH42" s="84" t="s">
        <v>15</v>
      </c>
      <c r="AI42" s="88"/>
      <c r="AJ42" s="83" t="s">
        <v>307</v>
      </c>
      <c r="AK42" s="84" t="s">
        <v>15</v>
      </c>
      <c r="AL42" s="88"/>
      <c r="AM42" s="83" t="s">
        <v>307</v>
      </c>
      <c r="AN42" s="84" t="s">
        <v>15</v>
      </c>
      <c r="AO42" s="87"/>
      <c r="AP42" s="83" t="s">
        <v>307</v>
      </c>
      <c r="AQ42" s="84" t="s">
        <v>15</v>
      </c>
      <c r="AR42" s="88"/>
      <c r="AS42" s="83" t="s">
        <v>307</v>
      </c>
      <c r="AT42" s="84" t="s">
        <v>15</v>
      </c>
      <c r="AU42" s="88"/>
      <c r="AV42" s="83" t="s">
        <v>307</v>
      </c>
      <c r="AW42" s="84" t="s">
        <v>15</v>
      </c>
      <c r="AX42" s="88"/>
      <c r="AY42" s="83" t="s">
        <v>307</v>
      </c>
      <c r="AZ42" s="84" t="s">
        <v>15</v>
      </c>
      <c r="BA42" s="88"/>
      <c r="BB42" s="83" t="s">
        <v>307</v>
      </c>
      <c r="BC42" s="84" t="s">
        <v>15</v>
      </c>
      <c r="BD42" s="87"/>
      <c r="BE42" s="83" t="s">
        <v>307</v>
      </c>
      <c r="BF42" s="84" t="s">
        <v>15</v>
      </c>
      <c r="BG42" s="88"/>
      <c r="BH42" s="83" t="s">
        <v>307</v>
      </c>
      <c r="BI42" s="84" t="s">
        <v>15</v>
      </c>
      <c r="BJ42" s="88"/>
      <c r="BK42" s="83" t="s">
        <v>307</v>
      </c>
      <c r="BL42" s="84" t="s">
        <v>15</v>
      </c>
      <c r="BM42" s="88"/>
      <c r="BN42" s="83" t="s">
        <v>307</v>
      </c>
      <c r="BO42" s="84" t="s">
        <v>15</v>
      </c>
      <c r="BP42" s="88"/>
      <c r="BQ42" s="83" t="s">
        <v>307</v>
      </c>
      <c r="BR42" s="84" t="s">
        <v>15</v>
      </c>
      <c r="BS42" s="88"/>
      <c r="BT42" s="83" t="s">
        <v>307</v>
      </c>
      <c r="BU42" s="84" t="s">
        <v>15</v>
      </c>
      <c r="BV42" s="88"/>
      <c r="BW42" s="83" t="s">
        <v>307</v>
      </c>
      <c r="BX42" s="84" t="s">
        <v>15</v>
      </c>
      <c r="BY42" s="88"/>
      <c r="BZ42" s="83" t="s">
        <v>307</v>
      </c>
      <c r="CA42" s="84" t="s">
        <v>15</v>
      </c>
      <c r="CB42" s="88"/>
      <c r="CC42" s="83" t="s">
        <v>307</v>
      </c>
      <c r="CD42" s="84" t="s">
        <v>15</v>
      </c>
      <c r="CE42" s="172"/>
      <c r="CF42" s="83" t="s">
        <v>307</v>
      </c>
      <c r="CG42" s="84" t="s">
        <v>15</v>
      </c>
      <c r="CH42" s="172"/>
      <c r="CI42" s="83" t="s">
        <v>307</v>
      </c>
      <c r="CJ42" s="84" t="s">
        <v>15</v>
      </c>
      <c r="CK42" s="172"/>
      <c r="CL42" s="83" t="s">
        <v>307</v>
      </c>
      <c r="CM42" s="84" t="s">
        <v>15</v>
      </c>
      <c r="CN42" s="172"/>
      <c r="CO42" s="83" t="s">
        <v>307</v>
      </c>
      <c r="CP42" s="84" t="s">
        <v>15</v>
      </c>
      <c r="CQ42" s="88"/>
      <c r="CR42" s="83" t="s">
        <v>307</v>
      </c>
      <c r="CS42" s="84" t="s">
        <v>15</v>
      </c>
    </row>
    <row r="43" spans="1:97" ht="12" customHeight="1" x14ac:dyDescent="0.2">
      <c r="A43" s="80" t="s">
        <v>227</v>
      </c>
      <c r="B43" s="87"/>
      <c r="C43" s="83" t="s">
        <v>307</v>
      </c>
      <c r="D43" s="84" t="s">
        <v>15</v>
      </c>
      <c r="E43" s="87"/>
      <c r="F43" s="83" t="s">
        <v>307</v>
      </c>
      <c r="G43" s="84" t="s">
        <v>15</v>
      </c>
      <c r="H43" s="88"/>
      <c r="I43" s="83" t="s">
        <v>307</v>
      </c>
      <c r="J43" s="84" t="s">
        <v>15</v>
      </c>
      <c r="K43" s="88"/>
      <c r="L43" s="83" t="s">
        <v>307</v>
      </c>
      <c r="M43" s="84" t="s">
        <v>15</v>
      </c>
      <c r="N43" s="88"/>
      <c r="O43" s="83" t="s">
        <v>307</v>
      </c>
      <c r="P43" s="84" t="s">
        <v>15</v>
      </c>
      <c r="Q43" s="88"/>
      <c r="R43" s="83" t="s">
        <v>307</v>
      </c>
      <c r="S43" s="84" t="s">
        <v>15</v>
      </c>
      <c r="T43" s="88"/>
      <c r="U43" s="83" t="s">
        <v>307</v>
      </c>
      <c r="V43" s="84" t="s">
        <v>15</v>
      </c>
      <c r="W43" s="88"/>
      <c r="X43" s="83" t="s">
        <v>307</v>
      </c>
      <c r="Y43" s="84" t="s">
        <v>15</v>
      </c>
      <c r="Z43" s="88"/>
      <c r="AA43" s="83" t="s">
        <v>307</v>
      </c>
      <c r="AB43" s="84" t="s">
        <v>15</v>
      </c>
      <c r="AC43" s="88"/>
      <c r="AD43" s="83" t="s">
        <v>307</v>
      </c>
      <c r="AE43" s="84" t="s">
        <v>15</v>
      </c>
      <c r="AF43" s="88"/>
      <c r="AG43" s="83" t="s">
        <v>307</v>
      </c>
      <c r="AH43" s="84" t="s">
        <v>15</v>
      </c>
      <c r="AI43" s="88"/>
      <c r="AJ43" s="83" t="s">
        <v>307</v>
      </c>
      <c r="AK43" s="84" t="s">
        <v>15</v>
      </c>
      <c r="AL43" s="88"/>
      <c r="AM43" s="83" t="s">
        <v>307</v>
      </c>
      <c r="AN43" s="84" t="s">
        <v>15</v>
      </c>
      <c r="AO43" s="87"/>
      <c r="AP43" s="83" t="s">
        <v>307</v>
      </c>
      <c r="AQ43" s="84" t="s">
        <v>15</v>
      </c>
      <c r="AR43" s="88"/>
      <c r="AS43" s="83" t="s">
        <v>307</v>
      </c>
      <c r="AT43" s="84" t="s">
        <v>15</v>
      </c>
      <c r="AU43" s="88"/>
      <c r="AV43" s="83" t="s">
        <v>307</v>
      </c>
      <c r="AW43" s="84" t="s">
        <v>15</v>
      </c>
      <c r="AX43" s="88"/>
      <c r="AY43" s="83" t="s">
        <v>307</v>
      </c>
      <c r="AZ43" s="84" t="s">
        <v>15</v>
      </c>
      <c r="BA43" s="88"/>
      <c r="BB43" s="83" t="s">
        <v>307</v>
      </c>
      <c r="BC43" s="84" t="s">
        <v>15</v>
      </c>
      <c r="BD43" s="87"/>
      <c r="BE43" s="83" t="s">
        <v>307</v>
      </c>
      <c r="BF43" s="84" t="s">
        <v>15</v>
      </c>
      <c r="BG43" s="88"/>
      <c r="BH43" s="83" t="s">
        <v>307</v>
      </c>
      <c r="BI43" s="84" t="s">
        <v>15</v>
      </c>
      <c r="BJ43" s="88"/>
      <c r="BK43" s="83" t="s">
        <v>307</v>
      </c>
      <c r="BL43" s="84" t="s">
        <v>15</v>
      </c>
      <c r="BM43" s="88"/>
      <c r="BN43" s="83" t="s">
        <v>307</v>
      </c>
      <c r="BO43" s="84" t="s">
        <v>15</v>
      </c>
      <c r="BP43" s="88"/>
      <c r="BQ43" s="83" t="s">
        <v>307</v>
      </c>
      <c r="BR43" s="84" t="s">
        <v>15</v>
      </c>
      <c r="BS43" s="88"/>
      <c r="BT43" s="83" t="s">
        <v>307</v>
      </c>
      <c r="BU43" s="84" t="s">
        <v>15</v>
      </c>
      <c r="BV43" s="88"/>
      <c r="BW43" s="83" t="s">
        <v>307</v>
      </c>
      <c r="BX43" s="84" t="s">
        <v>15</v>
      </c>
      <c r="BY43" s="88"/>
      <c r="BZ43" s="83" t="s">
        <v>307</v>
      </c>
      <c r="CA43" s="84" t="s">
        <v>15</v>
      </c>
      <c r="CB43" s="88"/>
      <c r="CC43" s="83" t="s">
        <v>307</v>
      </c>
      <c r="CD43" s="84" t="s">
        <v>15</v>
      </c>
      <c r="CE43" s="172"/>
      <c r="CF43" s="83" t="s">
        <v>307</v>
      </c>
      <c r="CG43" s="84" t="s">
        <v>15</v>
      </c>
      <c r="CH43" s="172"/>
      <c r="CI43" s="83" t="s">
        <v>307</v>
      </c>
      <c r="CJ43" s="84" t="s">
        <v>15</v>
      </c>
      <c r="CK43" s="172"/>
      <c r="CL43" s="83" t="s">
        <v>307</v>
      </c>
      <c r="CM43" s="84" t="s">
        <v>15</v>
      </c>
      <c r="CN43" s="172"/>
      <c r="CO43" s="83" t="s">
        <v>307</v>
      </c>
      <c r="CP43" s="84" t="s">
        <v>15</v>
      </c>
      <c r="CQ43" s="88"/>
      <c r="CR43" s="83" t="s">
        <v>307</v>
      </c>
      <c r="CS43" s="84" t="s">
        <v>15</v>
      </c>
    </row>
    <row r="44" spans="1:97" ht="12" customHeight="1" x14ac:dyDescent="0.2">
      <c r="A44" s="80" t="s">
        <v>228</v>
      </c>
      <c r="B44" s="87"/>
      <c r="C44" s="83" t="s">
        <v>307</v>
      </c>
      <c r="D44" s="84" t="s">
        <v>15</v>
      </c>
      <c r="E44" s="87"/>
      <c r="F44" s="83" t="s">
        <v>307</v>
      </c>
      <c r="G44" s="84" t="s">
        <v>15</v>
      </c>
      <c r="H44" s="88"/>
      <c r="I44" s="83" t="s">
        <v>307</v>
      </c>
      <c r="J44" s="84" t="s">
        <v>15</v>
      </c>
      <c r="K44" s="88"/>
      <c r="L44" s="83" t="s">
        <v>307</v>
      </c>
      <c r="M44" s="84" t="s">
        <v>15</v>
      </c>
      <c r="N44" s="88"/>
      <c r="O44" s="83" t="s">
        <v>307</v>
      </c>
      <c r="P44" s="84" t="s">
        <v>15</v>
      </c>
      <c r="Q44" s="88"/>
      <c r="R44" s="83" t="s">
        <v>307</v>
      </c>
      <c r="S44" s="84" t="s">
        <v>15</v>
      </c>
      <c r="T44" s="88"/>
      <c r="U44" s="83" t="s">
        <v>307</v>
      </c>
      <c r="V44" s="84" t="s">
        <v>15</v>
      </c>
      <c r="W44" s="88"/>
      <c r="X44" s="83" t="s">
        <v>307</v>
      </c>
      <c r="Y44" s="84" t="s">
        <v>15</v>
      </c>
      <c r="Z44" s="88"/>
      <c r="AA44" s="83" t="s">
        <v>307</v>
      </c>
      <c r="AB44" s="84" t="s">
        <v>15</v>
      </c>
      <c r="AC44" s="88"/>
      <c r="AD44" s="83" t="s">
        <v>307</v>
      </c>
      <c r="AE44" s="84" t="s">
        <v>15</v>
      </c>
      <c r="AF44" s="88"/>
      <c r="AG44" s="83" t="s">
        <v>307</v>
      </c>
      <c r="AH44" s="84" t="s">
        <v>15</v>
      </c>
      <c r="AI44" s="88"/>
      <c r="AJ44" s="83" t="s">
        <v>307</v>
      </c>
      <c r="AK44" s="84" t="s">
        <v>15</v>
      </c>
      <c r="AL44" s="88"/>
      <c r="AM44" s="83" t="s">
        <v>307</v>
      </c>
      <c r="AN44" s="84" t="s">
        <v>15</v>
      </c>
      <c r="AO44" s="87"/>
      <c r="AP44" s="83" t="s">
        <v>307</v>
      </c>
      <c r="AQ44" s="84" t="s">
        <v>15</v>
      </c>
      <c r="AR44" s="88"/>
      <c r="AS44" s="83" t="s">
        <v>307</v>
      </c>
      <c r="AT44" s="84" t="s">
        <v>15</v>
      </c>
      <c r="AU44" s="88"/>
      <c r="AV44" s="83" t="s">
        <v>307</v>
      </c>
      <c r="AW44" s="84" t="s">
        <v>15</v>
      </c>
      <c r="AX44" s="88"/>
      <c r="AY44" s="83" t="s">
        <v>307</v>
      </c>
      <c r="AZ44" s="84" t="s">
        <v>15</v>
      </c>
      <c r="BA44" s="88"/>
      <c r="BB44" s="83" t="s">
        <v>307</v>
      </c>
      <c r="BC44" s="84" t="s">
        <v>15</v>
      </c>
      <c r="BD44" s="87"/>
      <c r="BE44" s="83" t="s">
        <v>307</v>
      </c>
      <c r="BF44" s="84" t="s">
        <v>15</v>
      </c>
      <c r="BG44" s="88"/>
      <c r="BH44" s="83" t="s">
        <v>307</v>
      </c>
      <c r="BI44" s="84" t="s">
        <v>15</v>
      </c>
      <c r="BJ44" s="88"/>
      <c r="BK44" s="83" t="s">
        <v>307</v>
      </c>
      <c r="BL44" s="84" t="s">
        <v>15</v>
      </c>
      <c r="BM44" s="88"/>
      <c r="BN44" s="83" t="s">
        <v>307</v>
      </c>
      <c r="BO44" s="84" t="s">
        <v>15</v>
      </c>
      <c r="BP44" s="88"/>
      <c r="BQ44" s="83" t="s">
        <v>307</v>
      </c>
      <c r="BR44" s="84" t="s">
        <v>15</v>
      </c>
      <c r="BS44" s="88"/>
      <c r="BT44" s="83" t="s">
        <v>307</v>
      </c>
      <c r="BU44" s="84" t="s">
        <v>15</v>
      </c>
      <c r="BV44" s="88"/>
      <c r="BW44" s="83" t="s">
        <v>307</v>
      </c>
      <c r="BX44" s="84" t="s">
        <v>15</v>
      </c>
      <c r="BY44" s="88"/>
      <c r="BZ44" s="83" t="s">
        <v>307</v>
      </c>
      <c r="CA44" s="84" t="s">
        <v>15</v>
      </c>
      <c r="CB44" s="88"/>
      <c r="CC44" s="83" t="s">
        <v>307</v>
      </c>
      <c r="CD44" s="84" t="s">
        <v>15</v>
      </c>
      <c r="CE44" s="172"/>
      <c r="CF44" s="83" t="s">
        <v>307</v>
      </c>
      <c r="CG44" s="84" t="s">
        <v>15</v>
      </c>
      <c r="CH44" s="172"/>
      <c r="CI44" s="83" t="s">
        <v>307</v>
      </c>
      <c r="CJ44" s="84" t="s">
        <v>15</v>
      </c>
      <c r="CK44" s="172"/>
      <c r="CL44" s="83" t="s">
        <v>307</v>
      </c>
      <c r="CM44" s="84" t="s">
        <v>15</v>
      </c>
      <c r="CN44" s="172"/>
      <c r="CO44" s="83" t="s">
        <v>307</v>
      </c>
      <c r="CP44" s="84" t="s">
        <v>15</v>
      </c>
      <c r="CQ44" s="88"/>
      <c r="CR44" s="83" t="s">
        <v>307</v>
      </c>
      <c r="CS44" s="84" t="s">
        <v>15</v>
      </c>
    </row>
    <row r="45" spans="1:97" ht="12" customHeight="1" x14ac:dyDescent="0.2">
      <c r="A45" s="80" t="s">
        <v>229</v>
      </c>
      <c r="B45" s="87"/>
      <c r="C45" s="83" t="s">
        <v>307</v>
      </c>
      <c r="D45" s="84" t="s">
        <v>15</v>
      </c>
      <c r="E45" s="87"/>
      <c r="F45" s="83" t="s">
        <v>307</v>
      </c>
      <c r="G45" s="84" t="s">
        <v>15</v>
      </c>
      <c r="H45" s="88"/>
      <c r="I45" s="83" t="s">
        <v>307</v>
      </c>
      <c r="J45" s="84" t="s">
        <v>15</v>
      </c>
      <c r="K45" s="88"/>
      <c r="L45" s="83" t="s">
        <v>307</v>
      </c>
      <c r="M45" s="84" t="s">
        <v>15</v>
      </c>
      <c r="N45" s="88"/>
      <c r="O45" s="83" t="s">
        <v>307</v>
      </c>
      <c r="P45" s="84" t="s">
        <v>15</v>
      </c>
      <c r="Q45" s="88"/>
      <c r="R45" s="83" t="s">
        <v>307</v>
      </c>
      <c r="S45" s="84" t="s">
        <v>15</v>
      </c>
      <c r="T45" s="88"/>
      <c r="U45" s="83" t="s">
        <v>307</v>
      </c>
      <c r="V45" s="84" t="s">
        <v>15</v>
      </c>
      <c r="W45" s="88"/>
      <c r="X45" s="83" t="s">
        <v>307</v>
      </c>
      <c r="Y45" s="84" t="s">
        <v>15</v>
      </c>
      <c r="Z45" s="88"/>
      <c r="AA45" s="83" t="s">
        <v>307</v>
      </c>
      <c r="AB45" s="84" t="s">
        <v>15</v>
      </c>
      <c r="AC45" s="88"/>
      <c r="AD45" s="83" t="s">
        <v>307</v>
      </c>
      <c r="AE45" s="84" t="s">
        <v>15</v>
      </c>
      <c r="AF45" s="88"/>
      <c r="AG45" s="83" t="s">
        <v>307</v>
      </c>
      <c r="AH45" s="84" t="s">
        <v>15</v>
      </c>
      <c r="AI45" s="88"/>
      <c r="AJ45" s="83" t="s">
        <v>307</v>
      </c>
      <c r="AK45" s="84" t="s">
        <v>15</v>
      </c>
      <c r="AL45" s="88"/>
      <c r="AM45" s="83" t="s">
        <v>307</v>
      </c>
      <c r="AN45" s="84" t="s">
        <v>15</v>
      </c>
      <c r="AO45" s="87"/>
      <c r="AP45" s="83" t="s">
        <v>307</v>
      </c>
      <c r="AQ45" s="84" t="s">
        <v>15</v>
      </c>
      <c r="AR45" s="88"/>
      <c r="AS45" s="83" t="s">
        <v>307</v>
      </c>
      <c r="AT45" s="84" t="s">
        <v>15</v>
      </c>
      <c r="AU45" s="88"/>
      <c r="AV45" s="83" t="s">
        <v>307</v>
      </c>
      <c r="AW45" s="84" t="s">
        <v>15</v>
      </c>
      <c r="AX45" s="88"/>
      <c r="AY45" s="83" t="s">
        <v>307</v>
      </c>
      <c r="AZ45" s="84" t="s">
        <v>15</v>
      </c>
      <c r="BA45" s="88"/>
      <c r="BB45" s="83" t="s">
        <v>307</v>
      </c>
      <c r="BC45" s="84" t="s">
        <v>15</v>
      </c>
      <c r="BD45" s="87"/>
      <c r="BE45" s="83" t="s">
        <v>307</v>
      </c>
      <c r="BF45" s="84" t="s">
        <v>15</v>
      </c>
      <c r="BG45" s="88"/>
      <c r="BH45" s="83" t="s">
        <v>307</v>
      </c>
      <c r="BI45" s="84" t="s">
        <v>15</v>
      </c>
      <c r="BJ45" s="88"/>
      <c r="BK45" s="83" t="s">
        <v>307</v>
      </c>
      <c r="BL45" s="84" t="s">
        <v>15</v>
      </c>
      <c r="BM45" s="88"/>
      <c r="BN45" s="83" t="s">
        <v>307</v>
      </c>
      <c r="BO45" s="84" t="s">
        <v>15</v>
      </c>
      <c r="BP45" s="88"/>
      <c r="BQ45" s="83" t="s">
        <v>307</v>
      </c>
      <c r="BR45" s="84" t="s">
        <v>15</v>
      </c>
      <c r="BS45" s="88"/>
      <c r="BT45" s="83" t="s">
        <v>307</v>
      </c>
      <c r="BU45" s="84" t="s">
        <v>15</v>
      </c>
      <c r="BV45" s="88"/>
      <c r="BW45" s="83" t="s">
        <v>307</v>
      </c>
      <c r="BX45" s="84" t="s">
        <v>15</v>
      </c>
      <c r="BY45" s="88"/>
      <c r="BZ45" s="83" t="s">
        <v>307</v>
      </c>
      <c r="CA45" s="84" t="s">
        <v>15</v>
      </c>
      <c r="CB45" s="88"/>
      <c r="CC45" s="83" t="s">
        <v>307</v>
      </c>
      <c r="CD45" s="84" t="s">
        <v>15</v>
      </c>
      <c r="CE45" s="172"/>
      <c r="CF45" s="83" t="s">
        <v>307</v>
      </c>
      <c r="CG45" s="84" t="s">
        <v>15</v>
      </c>
      <c r="CH45" s="172"/>
      <c r="CI45" s="83" t="s">
        <v>307</v>
      </c>
      <c r="CJ45" s="84" t="s">
        <v>15</v>
      </c>
      <c r="CK45" s="172"/>
      <c r="CL45" s="83" t="s">
        <v>307</v>
      </c>
      <c r="CM45" s="84" t="s">
        <v>15</v>
      </c>
      <c r="CN45" s="172"/>
      <c r="CO45" s="83" t="s">
        <v>307</v>
      </c>
      <c r="CP45" s="84" t="s">
        <v>15</v>
      </c>
      <c r="CQ45" s="88"/>
      <c r="CR45" s="83" t="s">
        <v>307</v>
      </c>
      <c r="CS45" s="84" t="s">
        <v>15</v>
      </c>
    </row>
    <row r="46" spans="1:97" ht="12" customHeight="1" x14ac:dyDescent="0.2">
      <c r="A46" s="81" t="s">
        <v>230</v>
      </c>
      <c r="B46" s="87"/>
      <c r="C46" s="83" t="s">
        <v>307</v>
      </c>
      <c r="D46" s="84" t="s">
        <v>15</v>
      </c>
      <c r="E46" s="87"/>
      <c r="F46" s="83" t="s">
        <v>307</v>
      </c>
      <c r="G46" s="84" t="s">
        <v>15</v>
      </c>
      <c r="H46" s="88"/>
      <c r="I46" s="83" t="s">
        <v>307</v>
      </c>
      <c r="J46" s="84" t="s">
        <v>15</v>
      </c>
      <c r="K46" s="88"/>
      <c r="L46" s="83" t="s">
        <v>307</v>
      </c>
      <c r="M46" s="84" t="s">
        <v>15</v>
      </c>
      <c r="N46" s="88"/>
      <c r="O46" s="83" t="s">
        <v>307</v>
      </c>
      <c r="P46" s="84" t="s">
        <v>15</v>
      </c>
      <c r="Q46" s="88"/>
      <c r="R46" s="83" t="s">
        <v>307</v>
      </c>
      <c r="S46" s="84" t="s">
        <v>15</v>
      </c>
      <c r="T46" s="88"/>
      <c r="U46" s="83" t="s">
        <v>307</v>
      </c>
      <c r="V46" s="84" t="s">
        <v>15</v>
      </c>
      <c r="W46" s="88"/>
      <c r="X46" s="83" t="s">
        <v>307</v>
      </c>
      <c r="Y46" s="84" t="s">
        <v>15</v>
      </c>
      <c r="Z46" s="88"/>
      <c r="AA46" s="83" t="s">
        <v>307</v>
      </c>
      <c r="AB46" s="84" t="s">
        <v>15</v>
      </c>
      <c r="AC46" s="88"/>
      <c r="AD46" s="83" t="s">
        <v>307</v>
      </c>
      <c r="AE46" s="84" t="s">
        <v>15</v>
      </c>
      <c r="AF46" s="88"/>
      <c r="AG46" s="83" t="s">
        <v>307</v>
      </c>
      <c r="AH46" s="84" t="s">
        <v>15</v>
      </c>
      <c r="AI46" s="88"/>
      <c r="AJ46" s="83" t="s">
        <v>307</v>
      </c>
      <c r="AK46" s="84" t="s">
        <v>15</v>
      </c>
      <c r="AL46" s="88"/>
      <c r="AM46" s="83" t="s">
        <v>307</v>
      </c>
      <c r="AN46" s="84" t="s">
        <v>15</v>
      </c>
      <c r="AO46" s="87"/>
      <c r="AP46" s="83" t="s">
        <v>307</v>
      </c>
      <c r="AQ46" s="84" t="s">
        <v>15</v>
      </c>
      <c r="AR46" s="88"/>
      <c r="AS46" s="83" t="s">
        <v>307</v>
      </c>
      <c r="AT46" s="84" t="s">
        <v>15</v>
      </c>
      <c r="AU46" s="88"/>
      <c r="AV46" s="83" t="s">
        <v>307</v>
      </c>
      <c r="AW46" s="84" t="s">
        <v>15</v>
      </c>
      <c r="AX46" s="88"/>
      <c r="AY46" s="83" t="s">
        <v>307</v>
      </c>
      <c r="AZ46" s="84" t="s">
        <v>15</v>
      </c>
      <c r="BA46" s="88"/>
      <c r="BB46" s="83" t="s">
        <v>307</v>
      </c>
      <c r="BC46" s="84" t="s">
        <v>15</v>
      </c>
      <c r="BD46" s="87"/>
      <c r="BE46" s="83" t="s">
        <v>307</v>
      </c>
      <c r="BF46" s="84" t="s">
        <v>15</v>
      </c>
      <c r="BG46" s="88"/>
      <c r="BH46" s="83" t="s">
        <v>307</v>
      </c>
      <c r="BI46" s="84" t="s">
        <v>15</v>
      </c>
      <c r="BJ46" s="88"/>
      <c r="BK46" s="83" t="s">
        <v>307</v>
      </c>
      <c r="BL46" s="84" t="s">
        <v>15</v>
      </c>
      <c r="BM46" s="88"/>
      <c r="BN46" s="83" t="s">
        <v>307</v>
      </c>
      <c r="BO46" s="84" t="s">
        <v>15</v>
      </c>
      <c r="BP46" s="88"/>
      <c r="BQ46" s="83" t="s">
        <v>307</v>
      </c>
      <c r="BR46" s="84" t="s">
        <v>15</v>
      </c>
      <c r="BS46" s="88"/>
      <c r="BT46" s="83" t="s">
        <v>307</v>
      </c>
      <c r="BU46" s="84" t="s">
        <v>15</v>
      </c>
      <c r="BV46" s="88"/>
      <c r="BW46" s="83" t="s">
        <v>307</v>
      </c>
      <c r="BX46" s="84" t="s">
        <v>15</v>
      </c>
      <c r="BY46" s="88"/>
      <c r="BZ46" s="83" t="s">
        <v>307</v>
      </c>
      <c r="CA46" s="84" t="s">
        <v>15</v>
      </c>
      <c r="CB46" s="88"/>
      <c r="CC46" s="83" t="s">
        <v>307</v>
      </c>
      <c r="CD46" s="84" t="s">
        <v>15</v>
      </c>
      <c r="CE46" s="172"/>
      <c r="CF46" s="83" t="s">
        <v>307</v>
      </c>
      <c r="CG46" s="84" t="s">
        <v>15</v>
      </c>
      <c r="CH46" s="172"/>
      <c r="CI46" s="83" t="s">
        <v>307</v>
      </c>
      <c r="CJ46" s="84" t="s">
        <v>15</v>
      </c>
      <c r="CK46" s="172"/>
      <c r="CL46" s="83" t="s">
        <v>307</v>
      </c>
      <c r="CM46" s="84" t="s">
        <v>15</v>
      </c>
      <c r="CN46" s="172"/>
      <c r="CO46" s="83" t="s">
        <v>307</v>
      </c>
      <c r="CP46" s="84" t="s">
        <v>15</v>
      </c>
      <c r="CQ46" s="88"/>
      <c r="CR46" s="83" t="s">
        <v>307</v>
      </c>
      <c r="CS46" s="84" t="s">
        <v>15</v>
      </c>
    </row>
    <row r="47" spans="1:97" ht="12" customHeight="1" x14ac:dyDescent="0.2">
      <c r="A47" s="80" t="s">
        <v>231</v>
      </c>
      <c r="B47" s="87"/>
      <c r="C47" s="83" t="s">
        <v>307</v>
      </c>
      <c r="D47" s="84" t="s">
        <v>15</v>
      </c>
      <c r="E47" s="87"/>
      <c r="F47" s="83" t="s">
        <v>307</v>
      </c>
      <c r="G47" s="84" t="s">
        <v>15</v>
      </c>
      <c r="H47" s="88"/>
      <c r="I47" s="83" t="s">
        <v>307</v>
      </c>
      <c r="J47" s="84" t="s">
        <v>15</v>
      </c>
      <c r="K47" s="88"/>
      <c r="L47" s="83" t="s">
        <v>307</v>
      </c>
      <c r="M47" s="84" t="s">
        <v>15</v>
      </c>
      <c r="N47" s="88"/>
      <c r="O47" s="83" t="s">
        <v>307</v>
      </c>
      <c r="P47" s="84" t="s">
        <v>15</v>
      </c>
      <c r="Q47" s="88"/>
      <c r="R47" s="83" t="s">
        <v>307</v>
      </c>
      <c r="S47" s="84" t="s">
        <v>15</v>
      </c>
      <c r="T47" s="88"/>
      <c r="U47" s="83" t="s">
        <v>307</v>
      </c>
      <c r="V47" s="84" t="s">
        <v>15</v>
      </c>
      <c r="W47" s="88"/>
      <c r="X47" s="83" t="s">
        <v>307</v>
      </c>
      <c r="Y47" s="84" t="s">
        <v>15</v>
      </c>
      <c r="Z47" s="88"/>
      <c r="AA47" s="83" t="s">
        <v>307</v>
      </c>
      <c r="AB47" s="84" t="s">
        <v>15</v>
      </c>
      <c r="AC47" s="88"/>
      <c r="AD47" s="83" t="s">
        <v>307</v>
      </c>
      <c r="AE47" s="84" t="s">
        <v>15</v>
      </c>
      <c r="AF47" s="88"/>
      <c r="AG47" s="83" t="s">
        <v>307</v>
      </c>
      <c r="AH47" s="84" t="s">
        <v>15</v>
      </c>
      <c r="AI47" s="88"/>
      <c r="AJ47" s="83" t="s">
        <v>307</v>
      </c>
      <c r="AK47" s="84" t="s">
        <v>15</v>
      </c>
      <c r="AL47" s="88"/>
      <c r="AM47" s="83" t="s">
        <v>307</v>
      </c>
      <c r="AN47" s="84" t="s">
        <v>15</v>
      </c>
      <c r="AO47" s="87"/>
      <c r="AP47" s="83" t="s">
        <v>307</v>
      </c>
      <c r="AQ47" s="84" t="s">
        <v>15</v>
      </c>
      <c r="AR47" s="88"/>
      <c r="AS47" s="83" t="s">
        <v>307</v>
      </c>
      <c r="AT47" s="84" t="s">
        <v>15</v>
      </c>
      <c r="AU47" s="88"/>
      <c r="AV47" s="83" t="s">
        <v>307</v>
      </c>
      <c r="AW47" s="84" t="s">
        <v>15</v>
      </c>
      <c r="AX47" s="88"/>
      <c r="AY47" s="83" t="s">
        <v>307</v>
      </c>
      <c r="AZ47" s="84" t="s">
        <v>15</v>
      </c>
      <c r="BA47" s="88"/>
      <c r="BB47" s="83" t="s">
        <v>307</v>
      </c>
      <c r="BC47" s="84" t="s">
        <v>15</v>
      </c>
      <c r="BD47" s="87"/>
      <c r="BE47" s="83" t="s">
        <v>307</v>
      </c>
      <c r="BF47" s="84" t="s">
        <v>15</v>
      </c>
      <c r="BG47" s="88"/>
      <c r="BH47" s="83" t="s">
        <v>307</v>
      </c>
      <c r="BI47" s="84" t="s">
        <v>15</v>
      </c>
      <c r="BJ47" s="88"/>
      <c r="BK47" s="83" t="s">
        <v>307</v>
      </c>
      <c r="BL47" s="84" t="s">
        <v>15</v>
      </c>
      <c r="BM47" s="88"/>
      <c r="BN47" s="83" t="s">
        <v>307</v>
      </c>
      <c r="BO47" s="84" t="s">
        <v>15</v>
      </c>
      <c r="BP47" s="88"/>
      <c r="BQ47" s="83" t="s">
        <v>307</v>
      </c>
      <c r="BR47" s="84" t="s">
        <v>15</v>
      </c>
      <c r="BS47" s="88"/>
      <c r="BT47" s="83" t="s">
        <v>307</v>
      </c>
      <c r="BU47" s="84" t="s">
        <v>15</v>
      </c>
      <c r="BV47" s="88"/>
      <c r="BW47" s="83" t="s">
        <v>307</v>
      </c>
      <c r="BX47" s="84" t="s">
        <v>15</v>
      </c>
      <c r="BY47" s="88"/>
      <c r="BZ47" s="83" t="s">
        <v>307</v>
      </c>
      <c r="CA47" s="84" t="s">
        <v>15</v>
      </c>
      <c r="CB47" s="88"/>
      <c r="CC47" s="83" t="s">
        <v>307</v>
      </c>
      <c r="CD47" s="84" t="s">
        <v>15</v>
      </c>
      <c r="CE47" s="172"/>
      <c r="CF47" s="83" t="s">
        <v>307</v>
      </c>
      <c r="CG47" s="84" t="s">
        <v>15</v>
      </c>
      <c r="CH47" s="172"/>
      <c r="CI47" s="83" t="s">
        <v>307</v>
      </c>
      <c r="CJ47" s="84" t="s">
        <v>15</v>
      </c>
      <c r="CK47" s="172"/>
      <c r="CL47" s="83" t="s">
        <v>307</v>
      </c>
      <c r="CM47" s="84" t="s">
        <v>15</v>
      </c>
      <c r="CN47" s="172"/>
      <c r="CO47" s="83" t="s">
        <v>307</v>
      </c>
      <c r="CP47" s="84" t="s">
        <v>15</v>
      </c>
      <c r="CQ47" s="88"/>
      <c r="CR47" s="83" t="s">
        <v>307</v>
      </c>
      <c r="CS47" s="84" t="s">
        <v>15</v>
      </c>
    </row>
    <row r="48" spans="1:97" ht="12" customHeight="1" x14ac:dyDescent="0.2">
      <c r="A48" s="81" t="s">
        <v>232</v>
      </c>
      <c r="B48" s="87"/>
      <c r="C48" s="83" t="s">
        <v>307</v>
      </c>
      <c r="D48" s="84" t="s">
        <v>15</v>
      </c>
      <c r="E48" s="87"/>
      <c r="F48" s="83" t="s">
        <v>307</v>
      </c>
      <c r="G48" s="84" t="s">
        <v>15</v>
      </c>
      <c r="H48" s="88"/>
      <c r="I48" s="83" t="s">
        <v>307</v>
      </c>
      <c r="J48" s="84" t="s">
        <v>15</v>
      </c>
      <c r="K48" s="88"/>
      <c r="L48" s="83" t="s">
        <v>307</v>
      </c>
      <c r="M48" s="84" t="s">
        <v>15</v>
      </c>
      <c r="N48" s="88"/>
      <c r="O48" s="83" t="s">
        <v>307</v>
      </c>
      <c r="P48" s="84" t="s">
        <v>15</v>
      </c>
      <c r="Q48" s="88"/>
      <c r="R48" s="83" t="s">
        <v>307</v>
      </c>
      <c r="S48" s="84" t="s">
        <v>15</v>
      </c>
      <c r="T48" s="88"/>
      <c r="U48" s="83" t="s">
        <v>307</v>
      </c>
      <c r="V48" s="84" t="s">
        <v>15</v>
      </c>
      <c r="W48" s="88"/>
      <c r="X48" s="83" t="s">
        <v>307</v>
      </c>
      <c r="Y48" s="84" t="s">
        <v>15</v>
      </c>
      <c r="Z48" s="88"/>
      <c r="AA48" s="83" t="s">
        <v>307</v>
      </c>
      <c r="AB48" s="84" t="s">
        <v>15</v>
      </c>
      <c r="AC48" s="88"/>
      <c r="AD48" s="83" t="s">
        <v>307</v>
      </c>
      <c r="AE48" s="84" t="s">
        <v>15</v>
      </c>
      <c r="AF48" s="88"/>
      <c r="AG48" s="83" t="s">
        <v>307</v>
      </c>
      <c r="AH48" s="84" t="s">
        <v>15</v>
      </c>
      <c r="AI48" s="88"/>
      <c r="AJ48" s="83" t="s">
        <v>307</v>
      </c>
      <c r="AK48" s="84" t="s">
        <v>15</v>
      </c>
      <c r="AL48" s="88"/>
      <c r="AM48" s="83" t="s">
        <v>307</v>
      </c>
      <c r="AN48" s="84" t="s">
        <v>15</v>
      </c>
      <c r="AO48" s="87"/>
      <c r="AP48" s="83" t="s">
        <v>307</v>
      </c>
      <c r="AQ48" s="84" t="s">
        <v>15</v>
      </c>
      <c r="AR48" s="88"/>
      <c r="AS48" s="83" t="s">
        <v>307</v>
      </c>
      <c r="AT48" s="84" t="s">
        <v>15</v>
      </c>
      <c r="AU48" s="88"/>
      <c r="AV48" s="83" t="s">
        <v>307</v>
      </c>
      <c r="AW48" s="84" t="s">
        <v>15</v>
      </c>
      <c r="AX48" s="88"/>
      <c r="AY48" s="83" t="s">
        <v>307</v>
      </c>
      <c r="AZ48" s="84" t="s">
        <v>15</v>
      </c>
      <c r="BA48" s="88"/>
      <c r="BB48" s="83" t="s">
        <v>307</v>
      </c>
      <c r="BC48" s="84" t="s">
        <v>15</v>
      </c>
      <c r="BD48" s="87"/>
      <c r="BE48" s="83" t="s">
        <v>307</v>
      </c>
      <c r="BF48" s="84" t="s">
        <v>15</v>
      </c>
      <c r="BG48" s="88"/>
      <c r="BH48" s="83" t="s">
        <v>307</v>
      </c>
      <c r="BI48" s="84" t="s">
        <v>15</v>
      </c>
      <c r="BJ48" s="88"/>
      <c r="BK48" s="83" t="s">
        <v>307</v>
      </c>
      <c r="BL48" s="84" t="s">
        <v>15</v>
      </c>
      <c r="BM48" s="88"/>
      <c r="BN48" s="83" t="s">
        <v>307</v>
      </c>
      <c r="BO48" s="84" t="s">
        <v>15</v>
      </c>
      <c r="BP48" s="88"/>
      <c r="BQ48" s="83" t="s">
        <v>307</v>
      </c>
      <c r="BR48" s="84" t="s">
        <v>15</v>
      </c>
      <c r="BS48" s="88"/>
      <c r="BT48" s="83" t="s">
        <v>307</v>
      </c>
      <c r="BU48" s="84" t="s">
        <v>15</v>
      </c>
      <c r="BV48" s="88"/>
      <c r="BW48" s="83" t="s">
        <v>307</v>
      </c>
      <c r="BX48" s="84" t="s">
        <v>15</v>
      </c>
      <c r="BY48" s="88"/>
      <c r="BZ48" s="83" t="s">
        <v>307</v>
      </c>
      <c r="CA48" s="84" t="s">
        <v>15</v>
      </c>
      <c r="CB48" s="88"/>
      <c r="CC48" s="83" t="s">
        <v>307</v>
      </c>
      <c r="CD48" s="84" t="s">
        <v>15</v>
      </c>
      <c r="CE48" s="172"/>
      <c r="CF48" s="83" t="s">
        <v>307</v>
      </c>
      <c r="CG48" s="84" t="s">
        <v>15</v>
      </c>
      <c r="CH48" s="172"/>
      <c r="CI48" s="83" t="s">
        <v>307</v>
      </c>
      <c r="CJ48" s="84" t="s">
        <v>15</v>
      </c>
      <c r="CK48" s="172"/>
      <c r="CL48" s="83" t="s">
        <v>307</v>
      </c>
      <c r="CM48" s="84" t="s">
        <v>15</v>
      </c>
      <c r="CN48" s="172"/>
      <c r="CO48" s="83" t="s">
        <v>307</v>
      </c>
      <c r="CP48" s="84" t="s">
        <v>15</v>
      </c>
      <c r="CQ48" s="88"/>
      <c r="CR48" s="83" t="s">
        <v>307</v>
      </c>
      <c r="CS48" s="84" t="s">
        <v>15</v>
      </c>
    </row>
    <row r="49" spans="1:97" ht="12" customHeight="1" x14ac:dyDescent="0.2">
      <c r="A49" s="80" t="s">
        <v>233</v>
      </c>
      <c r="B49" s="87"/>
      <c r="C49" s="83" t="s">
        <v>307</v>
      </c>
      <c r="D49" s="84" t="s">
        <v>15</v>
      </c>
      <c r="E49" s="87"/>
      <c r="F49" s="83" t="s">
        <v>307</v>
      </c>
      <c r="G49" s="84" t="s">
        <v>15</v>
      </c>
      <c r="H49" s="88"/>
      <c r="I49" s="83" t="s">
        <v>307</v>
      </c>
      <c r="J49" s="84" t="s">
        <v>15</v>
      </c>
      <c r="K49" s="88"/>
      <c r="L49" s="83" t="s">
        <v>307</v>
      </c>
      <c r="M49" s="84" t="s">
        <v>15</v>
      </c>
      <c r="N49" s="88"/>
      <c r="O49" s="83" t="s">
        <v>307</v>
      </c>
      <c r="P49" s="84" t="s">
        <v>15</v>
      </c>
      <c r="Q49" s="88"/>
      <c r="R49" s="83" t="s">
        <v>307</v>
      </c>
      <c r="S49" s="84" t="s">
        <v>15</v>
      </c>
      <c r="T49" s="88"/>
      <c r="U49" s="83" t="s">
        <v>307</v>
      </c>
      <c r="V49" s="84" t="s">
        <v>15</v>
      </c>
      <c r="W49" s="88"/>
      <c r="X49" s="83" t="s">
        <v>307</v>
      </c>
      <c r="Y49" s="84" t="s">
        <v>15</v>
      </c>
      <c r="Z49" s="88"/>
      <c r="AA49" s="83" t="s">
        <v>307</v>
      </c>
      <c r="AB49" s="84" t="s">
        <v>15</v>
      </c>
      <c r="AC49" s="88"/>
      <c r="AD49" s="83" t="s">
        <v>307</v>
      </c>
      <c r="AE49" s="84" t="s">
        <v>15</v>
      </c>
      <c r="AF49" s="88"/>
      <c r="AG49" s="83" t="s">
        <v>307</v>
      </c>
      <c r="AH49" s="84" t="s">
        <v>15</v>
      </c>
      <c r="AI49" s="88"/>
      <c r="AJ49" s="83" t="s">
        <v>307</v>
      </c>
      <c r="AK49" s="84" t="s">
        <v>15</v>
      </c>
      <c r="AL49" s="88"/>
      <c r="AM49" s="83" t="s">
        <v>307</v>
      </c>
      <c r="AN49" s="84" t="s">
        <v>15</v>
      </c>
      <c r="AO49" s="87"/>
      <c r="AP49" s="83" t="s">
        <v>307</v>
      </c>
      <c r="AQ49" s="84" t="s">
        <v>15</v>
      </c>
      <c r="AR49" s="88"/>
      <c r="AS49" s="83" t="s">
        <v>307</v>
      </c>
      <c r="AT49" s="84" t="s">
        <v>15</v>
      </c>
      <c r="AU49" s="88"/>
      <c r="AV49" s="83" t="s">
        <v>307</v>
      </c>
      <c r="AW49" s="84" t="s">
        <v>15</v>
      </c>
      <c r="AX49" s="88"/>
      <c r="AY49" s="83" t="s">
        <v>307</v>
      </c>
      <c r="AZ49" s="84" t="s">
        <v>15</v>
      </c>
      <c r="BA49" s="88"/>
      <c r="BB49" s="83" t="s">
        <v>307</v>
      </c>
      <c r="BC49" s="84" t="s">
        <v>15</v>
      </c>
      <c r="BD49" s="87"/>
      <c r="BE49" s="83" t="s">
        <v>307</v>
      </c>
      <c r="BF49" s="84" t="s">
        <v>15</v>
      </c>
      <c r="BG49" s="88"/>
      <c r="BH49" s="83" t="s">
        <v>307</v>
      </c>
      <c r="BI49" s="84" t="s">
        <v>15</v>
      </c>
      <c r="BJ49" s="88"/>
      <c r="BK49" s="83" t="s">
        <v>307</v>
      </c>
      <c r="BL49" s="84" t="s">
        <v>15</v>
      </c>
      <c r="BM49" s="88"/>
      <c r="BN49" s="83" t="s">
        <v>307</v>
      </c>
      <c r="BO49" s="84" t="s">
        <v>15</v>
      </c>
      <c r="BP49" s="88"/>
      <c r="BQ49" s="83" t="s">
        <v>307</v>
      </c>
      <c r="BR49" s="84" t="s">
        <v>15</v>
      </c>
      <c r="BS49" s="88"/>
      <c r="BT49" s="83" t="s">
        <v>307</v>
      </c>
      <c r="BU49" s="84" t="s">
        <v>15</v>
      </c>
      <c r="BV49" s="88"/>
      <c r="BW49" s="83" t="s">
        <v>307</v>
      </c>
      <c r="BX49" s="84" t="s">
        <v>15</v>
      </c>
      <c r="BY49" s="88"/>
      <c r="BZ49" s="83" t="s">
        <v>307</v>
      </c>
      <c r="CA49" s="84" t="s">
        <v>15</v>
      </c>
      <c r="CB49" s="88"/>
      <c r="CC49" s="83" t="s">
        <v>307</v>
      </c>
      <c r="CD49" s="84" t="s">
        <v>15</v>
      </c>
      <c r="CE49" s="172"/>
      <c r="CF49" s="83" t="s">
        <v>307</v>
      </c>
      <c r="CG49" s="84" t="s">
        <v>15</v>
      </c>
      <c r="CH49" s="172"/>
      <c r="CI49" s="83" t="s">
        <v>307</v>
      </c>
      <c r="CJ49" s="84" t="s">
        <v>15</v>
      </c>
      <c r="CK49" s="172"/>
      <c r="CL49" s="83" t="s">
        <v>307</v>
      </c>
      <c r="CM49" s="84" t="s">
        <v>15</v>
      </c>
      <c r="CN49" s="172"/>
      <c r="CO49" s="83" t="s">
        <v>307</v>
      </c>
      <c r="CP49" s="84" t="s">
        <v>15</v>
      </c>
      <c r="CQ49" s="88"/>
      <c r="CR49" s="83" t="s">
        <v>307</v>
      </c>
      <c r="CS49" s="84" t="s">
        <v>15</v>
      </c>
    </row>
    <row r="50" spans="1:97" ht="12" customHeight="1" x14ac:dyDescent="0.2">
      <c r="A50" s="81" t="s">
        <v>234</v>
      </c>
      <c r="B50" s="87"/>
      <c r="C50" s="83" t="s">
        <v>307</v>
      </c>
      <c r="D50" s="84" t="s">
        <v>15</v>
      </c>
      <c r="E50" s="87"/>
      <c r="F50" s="83" t="s">
        <v>307</v>
      </c>
      <c r="G50" s="84" t="s">
        <v>15</v>
      </c>
      <c r="H50" s="88"/>
      <c r="I50" s="83" t="s">
        <v>307</v>
      </c>
      <c r="J50" s="84" t="s">
        <v>15</v>
      </c>
      <c r="K50" s="88"/>
      <c r="L50" s="83" t="s">
        <v>307</v>
      </c>
      <c r="M50" s="84" t="s">
        <v>15</v>
      </c>
      <c r="N50" s="88"/>
      <c r="O50" s="83" t="s">
        <v>307</v>
      </c>
      <c r="P50" s="84" t="s">
        <v>15</v>
      </c>
      <c r="Q50" s="88"/>
      <c r="R50" s="83" t="s">
        <v>307</v>
      </c>
      <c r="S50" s="84" t="s">
        <v>15</v>
      </c>
      <c r="T50" s="88"/>
      <c r="U50" s="83" t="s">
        <v>307</v>
      </c>
      <c r="V50" s="84" t="s">
        <v>15</v>
      </c>
      <c r="W50" s="88"/>
      <c r="X50" s="83" t="s">
        <v>307</v>
      </c>
      <c r="Y50" s="84" t="s">
        <v>15</v>
      </c>
      <c r="Z50" s="88"/>
      <c r="AA50" s="83" t="s">
        <v>307</v>
      </c>
      <c r="AB50" s="84" t="s">
        <v>15</v>
      </c>
      <c r="AC50" s="88"/>
      <c r="AD50" s="83" t="s">
        <v>307</v>
      </c>
      <c r="AE50" s="84" t="s">
        <v>15</v>
      </c>
      <c r="AF50" s="88"/>
      <c r="AG50" s="83" t="s">
        <v>307</v>
      </c>
      <c r="AH50" s="84" t="s">
        <v>15</v>
      </c>
      <c r="AI50" s="88"/>
      <c r="AJ50" s="83" t="s">
        <v>307</v>
      </c>
      <c r="AK50" s="84" t="s">
        <v>15</v>
      </c>
      <c r="AL50" s="88"/>
      <c r="AM50" s="83" t="s">
        <v>307</v>
      </c>
      <c r="AN50" s="84" t="s">
        <v>15</v>
      </c>
      <c r="AO50" s="87"/>
      <c r="AP50" s="83" t="s">
        <v>307</v>
      </c>
      <c r="AQ50" s="84" t="s">
        <v>15</v>
      </c>
      <c r="AR50" s="88"/>
      <c r="AS50" s="83" t="s">
        <v>307</v>
      </c>
      <c r="AT50" s="84" t="s">
        <v>15</v>
      </c>
      <c r="AU50" s="88"/>
      <c r="AV50" s="83" t="s">
        <v>307</v>
      </c>
      <c r="AW50" s="84" t="s">
        <v>15</v>
      </c>
      <c r="AX50" s="88"/>
      <c r="AY50" s="83" t="s">
        <v>307</v>
      </c>
      <c r="AZ50" s="84" t="s">
        <v>15</v>
      </c>
      <c r="BA50" s="88"/>
      <c r="BB50" s="83" t="s">
        <v>307</v>
      </c>
      <c r="BC50" s="84" t="s">
        <v>15</v>
      </c>
      <c r="BD50" s="87"/>
      <c r="BE50" s="83" t="s">
        <v>307</v>
      </c>
      <c r="BF50" s="84" t="s">
        <v>15</v>
      </c>
      <c r="BG50" s="88"/>
      <c r="BH50" s="83" t="s">
        <v>307</v>
      </c>
      <c r="BI50" s="84" t="s">
        <v>15</v>
      </c>
      <c r="BJ50" s="88"/>
      <c r="BK50" s="83" t="s">
        <v>307</v>
      </c>
      <c r="BL50" s="84" t="s">
        <v>15</v>
      </c>
      <c r="BM50" s="88"/>
      <c r="BN50" s="83" t="s">
        <v>307</v>
      </c>
      <c r="BO50" s="84" t="s">
        <v>15</v>
      </c>
      <c r="BP50" s="88"/>
      <c r="BQ50" s="83" t="s">
        <v>307</v>
      </c>
      <c r="BR50" s="84" t="s">
        <v>15</v>
      </c>
      <c r="BS50" s="88"/>
      <c r="BT50" s="83" t="s">
        <v>307</v>
      </c>
      <c r="BU50" s="84" t="s">
        <v>15</v>
      </c>
      <c r="BV50" s="88"/>
      <c r="BW50" s="83" t="s">
        <v>307</v>
      </c>
      <c r="BX50" s="84" t="s">
        <v>15</v>
      </c>
      <c r="BY50" s="88"/>
      <c r="BZ50" s="83" t="s">
        <v>307</v>
      </c>
      <c r="CA50" s="84" t="s">
        <v>15</v>
      </c>
      <c r="CB50" s="88"/>
      <c r="CC50" s="83" t="s">
        <v>307</v>
      </c>
      <c r="CD50" s="84" t="s">
        <v>15</v>
      </c>
      <c r="CE50" s="172"/>
      <c r="CF50" s="83" t="s">
        <v>307</v>
      </c>
      <c r="CG50" s="84" t="s">
        <v>15</v>
      </c>
      <c r="CH50" s="172"/>
      <c r="CI50" s="83" t="s">
        <v>307</v>
      </c>
      <c r="CJ50" s="84" t="s">
        <v>15</v>
      </c>
      <c r="CK50" s="172"/>
      <c r="CL50" s="83" t="s">
        <v>307</v>
      </c>
      <c r="CM50" s="84" t="s">
        <v>15</v>
      </c>
      <c r="CN50" s="172"/>
      <c r="CO50" s="83" t="s">
        <v>307</v>
      </c>
      <c r="CP50" s="84" t="s">
        <v>15</v>
      </c>
      <c r="CQ50" s="88"/>
      <c r="CR50" s="83" t="s">
        <v>307</v>
      </c>
      <c r="CS50" s="84" t="s">
        <v>15</v>
      </c>
    </row>
    <row r="51" spans="1:97" ht="12" customHeight="1" x14ac:dyDescent="0.2">
      <c r="A51" s="81" t="s">
        <v>235</v>
      </c>
      <c r="B51" s="87"/>
      <c r="C51" s="83" t="s">
        <v>307</v>
      </c>
      <c r="D51" s="84" t="s">
        <v>15</v>
      </c>
      <c r="E51" s="87"/>
      <c r="F51" s="83" t="s">
        <v>307</v>
      </c>
      <c r="G51" s="84" t="s">
        <v>15</v>
      </c>
      <c r="H51" s="88"/>
      <c r="I51" s="83" t="s">
        <v>307</v>
      </c>
      <c r="J51" s="84" t="s">
        <v>15</v>
      </c>
      <c r="K51" s="88"/>
      <c r="L51" s="83" t="s">
        <v>307</v>
      </c>
      <c r="M51" s="84" t="s">
        <v>15</v>
      </c>
      <c r="N51" s="88"/>
      <c r="O51" s="83" t="s">
        <v>307</v>
      </c>
      <c r="P51" s="84" t="s">
        <v>15</v>
      </c>
      <c r="Q51" s="88"/>
      <c r="R51" s="83" t="s">
        <v>307</v>
      </c>
      <c r="S51" s="84" t="s">
        <v>15</v>
      </c>
      <c r="T51" s="88"/>
      <c r="U51" s="83" t="s">
        <v>307</v>
      </c>
      <c r="V51" s="84" t="s">
        <v>15</v>
      </c>
      <c r="W51" s="88"/>
      <c r="X51" s="83" t="s">
        <v>307</v>
      </c>
      <c r="Y51" s="84" t="s">
        <v>15</v>
      </c>
      <c r="Z51" s="88"/>
      <c r="AA51" s="83" t="s">
        <v>307</v>
      </c>
      <c r="AB51" s="84" t="s">
        <v>15</v>
      </c>
      <c r="AC51" s="88"/>
      <c r="AD51" s="83" t="s">
        <v>307</v>
      </c>
      <c r="AE51" s="84" t="s">
        <v>15</v>
      </c>
      <c r="AF51" s="88"/>
      <c r="AG51" s="83" t="s">
        <v>307</v>
      </c>
      <c r="AH51" s="84" t="s">
        <v>15</v>
      </c>
      <c r="AI51" s="88"/>
      <c r="AJ51" s="83" t="s">
        <v>307</v>
      </c>
      <c r="AK51" s="84" t="s">
        <v>15</v>
      </c>
      <c r="AL51" s="88"/>
      <c r="AM51" s="83" t="s">
        <v>307</v>
      </c>
      <c r="AN51" s="84" t="s">
        <v>15</v>
      </c>
      <c r="AO51" s="87"/>
      <c r="AP51" s="83" t="s">
        <v>307</v>
      </c>
      <c r="AQ51" s="84" t="s">
        <v>15</v>
      </c>
      <c r="AR51" s="88"/>
      <c r="AS51" s="83" t="s">
        <v>307</v>
      </c>
      <c r="AT51" s="84" t="s">
        <v>15</v>
      </c>
      <c r="AU51" s="88"/>
      <c r="AV51" s="83" t="s">
        <v>307</v>
      </c>
      <c r="AW51" s="84" t="s">
        <v>15</v>
      </c>
      <c r="AX51" s="88"/>
      <c r="AY51" s="83" t="s">
        <v>307</v>
      </c>
      <c r="AZ51" s="84" t="s">
        <v>15</v>
      </c>
      <c r="BA51" s="88"/>
      <c r="BB51" s="83" t="s">
        <v>307</v>
      </c>
      <c r="BC51" s="84" t="s">
        <v>15</v>
      </c>
      <c r="BD51" s="87"/>
      <c r="BE51" s="83" t="s">
        <v>307</v>
      </c>
      <c r="BF51" s="84" t="s">
        <v>15</v>
      </c>
      <c r="BG51" s="88"/>
      <c r="BH51" s="83" t="s">
        <v>307</v>
      </c>
      <c r="BI51" s="84" t="s">
        <v>15</v>
      </c>
      <c r="BJ51" s="88"/>
      <c r="BK51" s="83" t="s">
        <v>307</v>
      </c>
      <c r="BL51" s="84" t="s">
        <v>15</v>
      </c>
      <c r="BM51" s="88"/>
      <c r="BN51" s="83" t="s">
        <v>307</v>
      </c>
      <c r="BO51" s="84" t="s">
        <v>15</v>
      </c>
      <c r="BP51" s="88"/>
      <c r="BQ51" s="83" t="s">
        <v>307</v>
      </c>
      <c r="BR51" s="84" t="s">
        <v>15</v>
      </c>
      <c r="BS51" s="88"/>
      <c r="BT51" s="83" t="s">
        <v>307</v>
      </c>
      <c r="BU51" s="84" t="s">
        <v>15</v>
      </c>
      <c r="BV51" s="88"/>
      <c r="BW51" s="83" t="s">
        <v>307</v>
      </c>
      <c r="BX51" s="84" t="s">
        <v>15</v>
      </c>
      <c r="BY51" s="88"/>
      <c r="BZ51" s="83" t="s">
        <v>307</v>
      </c>
      <c r="CA51" s="84" t="s">
        <v>15</v>
      </c>
      <c r="CB51" s="88"/>
      <c r="CC51" s="83" t="s">
        <v>307</v>
      </c>
      <c r="CD51" s="84" t="s">
        <v>15</v>
      </c>
      <c r="CE51" s="172"/>
      <c r="CF51" s="83" t="s">
        <v>307</v>
      </c>
      <c r="CG51" s="84" t="s">
        <v>15</v>
      </c>
      <c r="CH51" s="172"/>
      <c r="CI51" s="83" t="s">
        <v>307</v>
      </c>
      <c r="CJ51" s="84" t="s">
        <v>15</v>
      </c>
      <c r="CK51" s="172"/>
      <c r="CL51" s="83" t="s">
        <v>307</v>
      </c>
      <c r="CM51" s="84" t="s">
        <v>15</v>
      </c>
      <c r="CN51" s="172"/>
      <c r="CO51" s="83" t="s">
        <v>307</v>
      </c>
      <c r="CP51" s="84" t="s">
        <v>15</v>
      </c>
      <c r="CQ51" s="88"/>
      <c r="CR51" s="83" t="s">
        <v>307</v>
      </c>
      <c r="CS51" s="84" t="s">
        <v>15</v>
      </c>
    </row>
    <row r="52" spans="1:97" ht="12" customHeight="1" x14ac:dyDescent="0.2">
      <c r="A52" s="81" t="s">
        <v>236</v>
      </c>
      <c r="B52" s="87"/>
      <c r="C52" s="83" t="s">
        <v>307</v>
      </c>
      <c r="D52" s="84" t="s">
        <v>15</v>
      </c>
      <c r="E52" s="87"/>
      <c r="F52" s="83" t="s">
        <v>307</v>
      </c>
      <c r="G52" s="84" t="s">
        <v>15</v>
      </c>
      <c r="H52" s="88"/>
      <c r="I52" s="83" t="s">
        <v>307</v>
      </c>
      <c r="J52" s="84" t="s">
        <v>15</v>
      </c>
      <c r="K52" s="88"/>
      <c r="L52" s="83" t="s">
        <v>307</v>
      </c>
      <c r="M52" s="84" t="s">
        <v>15</v>
      </c>
      <c r="N52" s="88"/>
      <c r="O52" s="83" t="s">
        <v>307</v>
      </c>
      <c r="P52" s="84" t="s">
        <v>15</v>
      </c>
      <c r="Q52" s="88"/>
      <c r="R52" s="83" t="s">
        <v>307</v>
      </c>
      <c r="S52" s="84" t="s">
        <v>15</v>
      </c>
      <c r="T52" s="88"/>
      <c r="U52" s="83" t="s">
        <v>307</v>
      </c>
      <c r="V52" s="84" t="s">
        <v>15</v>
      </c>
      <c r="W52" s="88"/>
      <c r="X52" s="83" t="s">
        <v>307</v>
      </c>
      <c r="Y52" s="84" t="s">
        <v>15</v>
      </c>
      <c r="Z52" s="88"/>
      <c r="AA52" s="83" t="s">
        <v>307</v>
      </c>
      <c r="AB52" s="84" t="s">
        <v>15</v>
      </c>
      <c r="AC52" s="88"/>
      <c r="AD52" s="83" t="s">
        <v>307</v>
      </c>
      <c r="AE52" s="84" t="s">
        <v>15</v>
      </c>
      <c r="AF52" s="88"/>
      <c r="AG52" s="83" t="s">
        <v>307</v>
      </c>
      <c r="AH52" s="84" t="s">
        <v>15</v>
      </c>
      <c r="AI52" s="88"/>
      <c r="AJ52" s="83" t="s">
        <v>307</v>
      </c>
      <c r="AK52" s="84" t="s">
        <v>15</v>
      </c>
      <c r="AL52" s="88"/>
      <c r="AM52" s="83" t="s">
        <v>307</v>
      </c>
      <c r="AN52" s="84" t="s">
        <v>15</v>
      </c>
      <c r="AO52" s="87"/>
      <c r="AP52" s="83" t="s">
        <v>307</v>
      </c>
      <c r="AQ52" s="84" t="s">
        <v>15</v>
      </c>
      <c r="AR52" s="88"/>
      <c r="AS52" s="83" t="s">
        <v>307</v>
      </c>
      <c r="AT52" s="84" t="s">
        <v>15</v>
      </c>
      <c r="AU52" s="88"/>
      <c r="AV52" s="83" t="s">
        <v>307</v>
      </c>
      <c r="AW52" s="84" t="s">
        <v>15</v>
      </c>
      <c r="AX52" s="88"/>
      <c r="AY52" s="83" t="s">
        <v>307</v>
      </c>
      <c r="AZ52" s="84" t="s">
        <v>15</v>
      </c>
      <c r="BA52" s="88"/>
      <c r="BB52" s="83" t="s">
        <v>307</v>
      </c>
      <c r="BC52" s="84" t="s">
        <v>15</v>
      </c>
      <c r="BD52" s="87"/>
      <c r="BE52" s="83" t="s">
        <v>307</v>
      </c>
      <c r="BF52" s="84" t="s">
        <v>15</v>
      </c>
      <c r="BG52" s="88"/>
      <c r="BH52" s="83" t="s">
        <v>307</v>
      </c>
      <c r="BI52" s="84" t="s">
        <v>15</v>
      </c>
      <c r="BJ52" s="88"/>
      <c r="BK52" s="83" t="s">
        <v>307</v>
      </c>
      <c r="BL52" s="84" t="s">
        <v>15</v>
      </c>
      <c r="BM52" s="88"/>
      <c r="BN52" s="83" t="s">
        <v>307</v>
      </c>
      <c r="BO52" s="84" t="s">
        <v>15</v>
      </c>
      <c r="BP52" s="88"/>
      <c r="BQ52" s="83" t="s">
        <v>307</v>
      </c>
      <c r="BR52" s="84" t="s">
        <v>15</v>
      </c>
      <c r="BS52" s="88"/>
      <c r="BT52" s="83" t="s">
        <v>307</v>
      </c>
      <c r="BU52" s="84" t="s">
        <v>15</v>
      </c>
      <c r="BV52" s="88"/>
      <c r="BW52" s="83" t="s">
        <v>307</v>
      </c>
      <c r="BX52" s="84" t="s">
        <v>15</v>
      </c>
      <c r="BY52" s="88"/>
      <c r="BZ52" s="83" t="s">
        <v>307</v>
      </c>
      <c r="CA52" s="84" t="s">
        <v>15</v>
      </c>
      <c r="CB52" s="88"/>
      <c r="CC52" s="83" t="s">
        <v>307</v>
      </c>
      <c r="CD52" s="84" t="s">
        <v>15</v>
      </c>
      <c r="CE52" s="172"/>
      <c r="CF52" s="83" t="s">
        <v>307</v>
      </c>
      <c r="CG52" s="84" t="s">
        <v>15</v>
      </c>
      <c r="CH52" s="172"/>
      <c r="CI52" s="83" t="s">
        <v>307</v>
      </c>
      <c r="CJ52" s="84" t="s">
        <v>15</v>
      </c>
      <c r="CK52" s="172"/>
      <c r="CL52" s="83" t="s">
        <v>307</v>
      </c>
      <c r="CM52" s="84" t="s">
        <v>15</v>
      </c>
      <c r="CN52" s="172"/>
      <c r="CO52" s="83" t="s">
        <v>307</v>
      </c>
      <c r="CP52" s="84" t="s">
        <v>15</v>
      </c>
      <c r="CQ52" s="88"/>
      <c r="CR52" s="83" t="s">
        <v>307</v>
      </c>
      <c r="CS52" s="84" t="s">
        <v>15</v>
      </c>
    </row>
    <row r="53" spans="1:97" ht="12" customHeight="1" x14ac:dyDescent="0.2">
      <c r="A53" s="81" t="s">
        <v>237</v>
      </c>
      <c r="B53" s="87"/>
      <c r="C53" s="83" t="s">
        <v>307</v>
      </c>
      <c r="D53" s="84" t="s">
        <v>15</v>
      </c>
      <c r="E53" s="87"/>
      <c r="F53" s="83" t="s">
        <v>307</v>
      </c>
      <c r="G53" s="84" t="s">
        <v>15</v>
      </c>
      <c r="H53" s="88"/>
      <c r="I53" s="83" t="s">
        <v>307</v>
      </c>
      <c r="J53" s="84" t="s">
        <v>15</v>
      </c>
      <c r="K53" s="88"/>
      <c r="L53" s="83" t="s">
        <v>307</v>
      </c>
      <c r="M53" s="84" t="s">
        <v>15</v>
      </c>
      <c r="N53" s="88"/>
      <c r="O53" s="83" t="s">
        <v>307</v>
      </c>
      <c r="P53" s="84" t="s">
        <v>15</v>
      </c>
      <c r="Q53" s="88"/>
      <c r="R53" s="83" t="s">
        <v>307</v>
      </c>
      <c r="S53" s="84" t="s">
        <v>15</v>
      </c>
      <c r="T53" s="88"/>
      <c r="U53" s="83" t="s">
        <v>307</v>
      </c>
      <c r="V53" s="84" t="s">
        <v>15</v>
      </c>
      <c r="W53" s="88"/>
      <c r="X53" s="83" t="s">
        <v>307</v>
      </c>
      <c r="Y53" s="84" t="s">
        <v>15</v>
      </c>
      <c r="Z53" s="88"/>
      <c r="AA53" s="83" t="s">
        <v>307</v>
      </c>
      <c r="AB53" s="84" t="s">
        <v>15</v>
      </c>
      <c r="AC53" s="88"/>
      <c r="AD53" s="83" t="s">
        <v>307</v>
      </c>
      <c r="AE53" s="84" t="s">
        <v>15</v>
      </c>
      <c r="AF53" s="88"/>
      <c r="AG53" s="83" t="s">
        <v>307</v>
      </c>
      <c r="AH53" s="84" t="s">
        <v>15</v>
      </c>
      <c r="AI53" s="88"/>
      <c r="AJ53" s="83" t="s">
        <v>307</v>
      </c>
      <c r="AK53" s="84" t="s">
        <v>15</v>
      </c>
      <c r="AL53" s="88"/>
      <c r="AM53" s="83" t="s">
        <v>307</v>
      </c>
      <c r="AN53" s="84" t="s">
        <v>15</v>
      </c>
      <c r="AO53" s="87"/>
      <c r="AP53" s="83" t="s">
        <v>307</v>
      </c>
      <c r="AQ53" s="84" t="s">
        <v>15</v>
      </c>
      <c r="AR53" s="88"/>
      <c r="AS53" s="83" t="s">
        <v>307</v>
      </c>
      <c r="AT53" s="84" t="s">
        <v>15</v>
      </c>
      <c r="AU53" s="88"/>
      <c r="AV53" s="83" t="s">
        <v>307</v>
      </c>
      <c r="AW53" s="84" t="s">
        <v>15</v>
      </c>
      <c r="AX53" s="88"/>
      <c r="AY53" s="83" t="s">
        <v>307</v>
      </c>
      <c r="AZ53" s="84" t="s">
        <v>15</v>
      </c>
      <c r="BA53" s="88"/>
      <c r="BB53" s="83" t="s">
        <v>307</v>
      </c>
      <c r="BC53" s="84" t="s">
        <v>15</v>
      </c>
      <c r="BD53" s="87"/>
      <c r="BE53" s="83" t="s">
        <v>307</v>
      </c>
      <c r="BF53" s="84" t="s">
        <v>15</v>
      </c>
      <c r="BG53" s="88"/>
      <c r="BH53" s="83" t="s">
        <v>307</v>
      </c>
      <c r="BI53" s="84" t="s">
        <v>15</v>
      </c>
      <c r="BJ53" s="88"/>
      <c r="BK53" s="83" t="s">
        <v>307</v>
      </c>
      <c r="BL53" s="84" t="s">
        <v>15</v>
      </c>
      <c r="BM53" s="88"/>
      <c r="BN53" s="83" t="s">
        <v>307</v>
      </c>
      <c r="BO53" s="84" t="s">
        <v>15</v>
      </c>
      <c r="BP53" s="88"/>
      <c r="BQ53" s="83" t="s">
        <v>307</v>
      </c>
      <c r="BR53" s="84" t="s">
        <v>15</v>
      </c>
      <c r="BS53" s="88"/>
      <c r="BT53" s="83" t="s">
        <v>307</v>
      </c>
      <c r="BU53" s="84" t="s">
        <v>15</v>
      </c>
      <c r="BV53" s="88"/>
      <c r="BW53" s="83" t="s">
        <v>307</v>
      </c>
      <c r="BX53" s="84" t="s">
        <v>15</v>
      </c>
      <c r="BY53" s="88"/>
      <c r="BZ53" s="83" t="s">
        <v>307</v>
      </c>
      <c r="CA53" s="84" t="s">
        <v>15</v>
      </c>
      <c r="CB53" s="88"/>
      <c r="CC53" s="83" t="s">
        <v>307</v>
      </c>
      <c r="CD53" s="84" t="s">
        <v>15</v>
      </c>
      <c r="CE53" s="172"/>
      <c r="CF53" s="83" t="s">
        <v>307</v>
      </c>
      <c r="CG53" s="84" t="s">
        <v>15</v>
      </c>
      <c r="CH53" s="172"/>
      <c r="CI53" s="83" t="s">
        <v>307</v>
      </c>
      <c r="CJ53" s="84" t="s">
        <v>15</v>
      </c>
      <c r="CK53" s="172"/>
      <c r="CL53" s="83" t="s">
        <v>307</v>
      </c>
      <c r="CM53" s="84" t="s">
        <v>15</v>
      </c>
      <c r="CN53" s="172"/>
      <c r="CO53" s="83" t="s">
        <v>307</v>
      </c>
      <c r="CP53" s="84" t="s">
        <v>15</v>
      </c>
      <c r="CQ53" s="88"/>
      <c r="CR53" s="83" t="s">
        <v>307</v>
      </c>
      <c r="CS53" s="84" t="s">
        <v>15</v>
      </c>
    </row>
    <row r="54" spans="1:97" ht="12" customHeight="1" x14ac:dyDescent="0.2">
      <c r="A54" s="81" t="s">
        <v>238</v>
      </c>
      <c r="B54" s="87"/>
      <c r="C54" s="83" t="s">
        <v>307</v>
      </c>
      <c r="D54" s="84" t="s">
        <v>15</v>
      </c>
      <c r="E54" s="87"/>
      <c r="F54" s="83" t="s">
        <v>307</v>
      </c>
      <c r="G54" s="84" t="s">
        <v>15</v>
      </c>
      <c r="H54" s="88"/>
      <c r="I54" s="83" t="s">
        <v>307</v>
      </c>
      <c r="J54" s="84" t="s">
        <v>15</v>
      </c>
      <c r="K54" s="88"/>
      <c r="L54" s="83" t="s">
        <v>307</v>
      </c>
      <c r="M54" s="84" t="s">
        <v>15</v>
      </c>
      <c r="N54" s="88"/>
      <c r="O54" s="83" t="s">
        <v>307</v>
      </c>
      <c r="P54" s="84" t="s">
        <v>15</v>
      </c>
      <c r="Q54" s="88"/>
      <c r="R54" s="83" t="s">
        <v>307</v>
      </c>
      <c r="S54" s="84" t="s">
        <v>15</v>
      </c>
      <c r="T54" s="88"/>
      <c r="U54" s="83" t="s">
        <v>307</v>
      </c>
      <c r="V54" s="84" t="s">
        <v>15</v>
      </c>
      <c r="W54" s="88"/>
      <c r="X54" s="83" t="s">
        <v>307</v>
      </c>
      <c r="Y54" s="84" t="s">
        <v>15</v>
      </c>
      <c r="Z54" s="88"/>
      <c r="AA54" s="83" t="s">
        <v>307</v>
      </c>
      <c r="AB54" s="84" t="s">
        <v>15</v>
      </c>
      <c r="AC54" s="88"/>
      <c r="AD54" s="83" t="s">
        <v>307</v>
      </c>
      <c r="AE54" s="84" t="s">
        <v>15</v>
      </c>
      <c r="AF54" s="88"/>
      <c r="AG54" s="83" t="s">
        <v>307</v>
      </c>
      <c r="AH54" s="84" t="s">
        <v>15</v>
      </c>
      <c r="AI54" s="88"/>
      <c r="AJ54" s="83" t="s">
        <v>307</v>
      </c>
      <c r="AK54" s="84" t="s">
        <v>15</v>
      </c>
      <c r="AL54" s="88"/>
      <c r="AM54" s="83" t="s">
        <v>307</v>
      </c>
      <c r="AN54" s="84" t="s">
        <v>15</v>
      </c>
      <c r="AO54" s="87"/>
      <c r="AP54" s="83" t="s">
        <v>307</v>
      </c>
      <c r="AQ54" s="84" t="s">
        <v>15</v>
      </c>
      <c r="AR54" s="88"/>
      <c r="AS54" s="83" t="s">
        <v>307</v>
      </c>
      <c r="AT54" s="84" t="s">
        <v>15</v>
      </c>
      <c r="AU54" s="88"/>
      <c r="AV54" s="83" t="s">
        <v>307</v>
      </c>
      <c r="AW54" s="84" t="s">
        <v>15</v>
      </c>
      <c r="AX54" s="88"/>
      <c r="AY54" s="83" t="s">
        <v>307</v>
      </c>
      <c r="AZ54" s="84" t="s">
        <v>15</v>
      </c>
      <c r="BA54" s="88"/>
      <c r="BB54" s="83" t="s">
        <v>307</v>
      </c>
      <c r="BC54" s="84" t="s">
        <v>15</v>
      </c>
      <c r="BD54" s="87"/>
      <c r="BE54" s="83" t="s">
        <v>307</v>
      </c>
      <c r="BF54" s="84" t="s">
        <v>15</v>
      </c>
      <c r="BG54" s="88"/>
      <c r="BH54" s="83" t="s">
        <v>307</v>
      </c>
      <c r="BI54" s="84" t="s">
        <v>15</v>
      </c>
      <c r="BJ54" s="88"/>
      <c r="BK54" s="83" t="s">
        <v>307</v>
      </c>
      <c r="BL54" s="84" t="s">
        <v>15</v>
      </c>
      <c r="BM54" s="88"/>
      <c r="BN54" s="83" t="s">
        <v>307</v>
      </c>
      <c r="BO54" s="84" t="s">
        <v>15</v>
      </c>
      <c r="BP54" s="88"/>
      <c r="BQ54" s="83" t="s">
        <v>307</v>
      </c>
      <c r="BR54" s="84" t="s">
        <v>15</v>
      </c>
      <c r="BS54" s="88"/>
      <c r="BT54" s="83" t="s">
        <v>307</v>
      </c>
      <c r="BU54" s="84" t="s">
        <v>15</v>
      </c>
      <c r="BV54" s="88"/>
      <c r="BW54" s="83" t="s">
        <v>307</v>
      </c>
      <c r="BX54" s="84" t="s">
        <v>15</v>
      </c>
      <c r="BY54" s="88"/>
      <c r="BZ54" s="83" t="s">
        <v>307</v>
      </c>
      <c r="CA54" s="84" t="s">
        <v>15</v>
      </c>
      <c r="CB54" s="88"/>
      <c r="CC54" s="83" t="s">
        <v>307</v>
      </c>
      <c r="CD54" s="84" t="s">
        <v>15</v>
      </c>
      <c r="CE54" s="172"/>
      <c r="CF54" s="83" t="s">
        <v>307</v>
      </c>
      <c r="CG54" s="84" t="s">
        <v>15</v>
      </c>
      <c r="CH54" s="172"/>
      <c r="CI54" s="83" t="s">
        <v>307</v>
      </c>
      <c r="CJ54" s="84" t="s">
        <v>15</v>
      </c>
      <c r="CK54" s="172"/>
      <c r="CL54" s="83" t="s">
        <v>307</v>
      </c>
      <c r="CM54" s="84" t="s">
        <v>15</v>
      </c>
      <c r="CN54" s="172"/>
      <c r="CO54" s="83" t="s">
        <v>307</v>
      </c>
      <c r="CP54" s="84" t="s">
        <v>15</v>
      </c>
      <c r="CQ54" s="88"/>
      <c r="CR54" s="83" t="s">
        <v>307</v>
      </c>
      <c r="CS54" s="84" t="s">
        <v>15</v>
      </c>
    </row>
    <row r="55" spans="1:97" ht="12" customHeight="1" x14ac:dyDescent="0.2">
      <c r="A55" s="81" t="s">
        <v>239</v>
      </c>
      <c r="B55" s="87"/>
      <c r="C55" s="83" t="s">
        <v>307</v>
      </c>
      <c r="D55" s="84" t="s">
        <v>15</v>
      </c>
      <c r="E55" s="87"/>
      <c r="F55" s="83" t="s">
        <v>307</v>
      </c>
      <c r="G55" s="84" t="s">
        <v>15</v>
      </c>
      <c r="H55" s="88"/>
      <c r="I55" s="83" t="s">
        <v>307</v>
      </c>
      <c r="J55" s="84" t="s">
        <v>15</v>
      </c>
      <c r="K55" s="88"/>
      <c r="L55" s="83" t="s">
        <v>307</v>
      </c>
      <c r="M55" s="84" t="s">
        <v>15</v>
      </c>
      <c r="N55" s="88"/>
      <c r="O55" s="83" t="s">
        <v>307</v>
      </c>
      <c r="P55" s="84" t="s">
        <v>15</v>
      </c>
      <c r="Q55" s="88"/>
      <c r="R55" s="83" t="s">
        <v>307</v>
      </c>
      <c r="S55" s="84" t="s">
        <v>15</v>
      </c>
      <c r="T55" s="88"/>
      <c r="U55" s="83" t="s">
        <v>307</v>
      </c>
      <c r="V55" s="84" t="s">
        <v>15</v>
      </c>
      <c r="W55" s="88"/>
      <c r="X55" s="83" t="s">
        <v>307</v>
      </c>
      <c r="Y55" s="84" t="s">
        <v>15</v>
      </c>
      <c r="Z55" s="88"/>
      <c r="AA55" s="83" t="s">
        <v>307</v>
      </c>
      <c r="AB55" s="84" t="s">
        <v>15</v>
      </c>
      <c r="AC55" s="88"/>
      <c r="AD55" s="83" t="s">
        <v>307</v>
      </c>
      <c r="AE55" s="84" t="s">
        <v>15</v>
      </c>
      <c r="AF55" s="88"/>
      <c r="AG55" s="83" t="s">
        <v>307</v>
      </c>
      <c r="AH55" s="84" t="s">
        <v>15</v>
      </c>
      <c r="AI55" s="88"/>
      <c r="AJ55" s="83" t="s">
        <v>307</v>
      </c>
      <c r="AK55" s="84" t="s">
        <v>15</v>
      </c>
      <c r="AL55" s="88"/>
      <c r="AM55" s="83" t="s">
        <v>307</v>
      </c>
      <c r="AN55" s="84" t="s">
        <v>15</v>
      </c>
      <c r="AO55" s="87"/>
      <c r="AP55" s="83" t="s">
        <v>307</v>
      </c>
      <c r="AQ55" s="84" t="s">
        <v>15</v>
      </c>
      <c r="AR55" s="88"/>
      <c r="AS55" s="83" t="s">
        <v>307</v>
      </c>
      <c r="AT55" s="84" t="s">
        <v>15</v>
      </c>
      <c r="AU55" s="88"/>
      <c r="AV55" s="83" t="s">
        <v>307</v>
      </c>
      <c r="AW55" s="84" t="s">
        <v>15</v>
      </c>
      <c r="AX55" s="88"/>
      <c r="AY55" s="83" t="s">
        <v>307</v>
      </c>
      <c r="AZ55" s="84" t="s">
        <v>15</v>
      </c>
      <c r="BA55" s="88"/>
      <c r="BB55" s="83" t="s">
        <v>307</v>
      </c>
      <c r="BC55" s="84" t="s">
        <v>15</v>
      </c>
      <c r="BD55" s="87"/>
      <c r="BE55" s="83" t="s">
        <v>307</v>
      </c>
      <c r="BF55" s="84" t="s">
        <v>15</v>
      </c>
      <c r="BG55" s="88"/>
      <c r="BH55" s="83" t="s">
        <v>307</v>
      </c>
      <c r="BI55" s="84" t="s">
        <v>15</v>
      </c>
      <c r="BJ55" s="88"/>
      <c r="BK55" s="83" t="s">
        <v>307</v>
      </c>
      <c r="BL55" s="84" t="s">
        <v>15</v>
      </c>
      <c r="BM55" s="88"/>
      <c r="BN55" s="83" t="s">
        <v>307</v>
      </c>
      <c r="BO55" s="84" t="s">
        <v>15</v>
      </c>
      <c r="BP55" s="88"/>
      <c r="BQ55" s="83" t="s">
        <v>307</v>
      </c>
      <c r="BR55" s="84" t="s">
        <v>15</v>
      </c>
      <c r="BS55" s="88"/>
      <c r="BT55" s="83" t="s">
        <v>307</v>
      </c>
      <c r="BU55" s="84" t="s">
        <v>15</v>
      </c>
      <c r="BV55" s="88"/>
      <c r="BW55" s="83" t="s">
        <v>307</v>
      </c>
      <c r="BX55" s="84" t="s">
        <v>15</v>
      </c>
      <c r="BY55" s="88"/>
      <c r="BZ55" s="83" t="s">
        <v>307</v>
      </c>
      <c r="CA55" s="84" t="s">
        <v>15</v>
      </c>
      <c r="CB55" s="88"/>
      <c r="CC55" s="83" t="s">
        <v>307</v>
      </c>
      <c r="CD55" s="84" t="s">
        <v>15</v>
      </c>
      <c r="CE55" s="172"/>
      <c r="CF55" s="83" t="s">
        <v>307</v>
      </c>
      <c r="CG55" s="84" t="s">
        <v>15</v>
      </c>
      <c r="CH55" s="172"/>
      <c r="CI55" s="83" t="s">
        <v>307</v>
      </c>
      <c r="CJ55" s="84" t="s">
        <v>15</v>
      </c>
      <c r="CK55" s="172"/>
      <c r="CL55" s="83" t="s">
        <v>307</v>
      </c>
      <c r="CM55" s="84" t="s">
        <v>15</v>
      </c>
      <c r="CN55" s="172"/>
      <c r="CO55" s="83" t="s">
        <v>307</v>
      </c>
      <c r="CP55" s="84" t="s">
        <v>15</v>
      </c>
      <c r="CQ55" s="88"/>
      <c r="CR55" s="83" t="s">
        <v>307</v>
      </c>
      <c r="CS55" s="84" t="s">
        <v>15</v>
      </c>
    </row>
    <row r="56" spans="1:97" ht="12" customHeight="1" x14ac:dyDescent="0.2">
      <c r="A56" s="81" t="s">
        <v>240</v>
      </c>
      <c r="B56" s="87"/>
      <c r="C56" s="83" t="s">
        <v>307</v>
      </c>
      <c r="D56" s="84" t="s">
        <v>15</v>
      </c>
      <c r="E56" s="87"/>
      <c r="F56" s="83" t="s">
        <v>307</v>
      </c>
      <c r="G56" s="84" t="s">
        <v>15</v>
      </c>
      <c r="H56" s="88"/>
      <c r="I56" s="83" t="s">
        <v>307</v>
      </c>
      <c r="J56" s="84" t="s">
        <v>15</v>
      </c>
      <c r="K56" s="88"/>
      <c r="L56" s="83" t="s">
        <v>307</v>
      </c>
      <c r="M56" s="84" t="s">
        <v>15</v>
      </c>
      <c r="N56" s="88"/>
      <c r="O56" s="83" t="s">
        <v>307</v>
      </c>
      <c r="P56" s="84" t="s">
        <v>15</v>
      </c>
      <c r="Q56" s="88"/>
      <c r="R56" s="83" t="s">
        <v>307</v>
      </c>
      <c r="S56" s="84" t="s">
        <v>15</v>
      </c>
      <c r="T56" s="88"/>
      <c r="U56" s="83" t="s">
        <v>307</v>
      </c>
      <c r="V56" s="84" t="s">
        <v>15</v>
      </c>
      <c r="W56" s="88"/>
      <c r="X56" s="83" t="s">
        <v>307</v>
      </c>
      <c r="Y56" s="84" t="s">
        <v>15</v>
      </c>
      <c r="Z56" s="88"/>
      <c r="AA56" s="83" t="s">
        <v>307</v>
      </c>
      <c r="AB56" s="84" t="s">
        <v>15</v>
      </c>
      <c r="AC56" s="88"/>
      <c r="AD56" s="83" t="s">
        <v>307</v>
      </c>
      <c r="AE56" s="84" t="s">
        <v>15</v>
      </c>
      <c r="AF56" s="88"/>
      <c r="AG56" s="83" t="s">
        <v>307</v>
      </c>
      <c r="AH56" s="84" t="s">
        <v>15</v>
      </c>
      <c r="AI56" s="88"/>
      <c r="AJ56" s="83" t="s">
        <v>307</v>
      </c>
      <c r="AK56" s="84" t="s">
        <v>15</v>
      </c>
      <c r="AL56" s="88"/>
      <c r="AM56" s="83" t="s">
        <v>307</v>
      </c>
      <c r="AN56" s="84" t="s">
        <v>15</v>
      </c>
      <c r="AO56" s="87"/>
      <c r="AP56" s="83" t="s">
        <v>307</v>
      </c>
      <c r="AQ56" s="84" t="s">
        <v>15</v>
      </c>
      <c r="AR56" s="88"/>
      <c r="AS56" s="83" t="s">
        <v>307</v>
      </c>
      <c r="AT56" s="84" t="s">
        <v>15</v>
      </c>
      <c r="AU56" s="88"/>
      <c r="AV56" s="83" t="s">
        <v>307</v>
      </c>
      <c r="AW56" s="84" t="s">
        <v>15</v>
      </c>
      <c r="AX56" s="88"/>
      <c r="AY56" s="83" t="s">
        <v>307</v>
      </c>
      <c r="AZ56" s="84" t="s">
        <v>15</v>
      </c>
      <c r="BA56" s="88"/>
      <c r="BB56" s="83" t="s">
        <v>307</v>
      </c>
      <c r="BC56" s="84" t="s">
        <v>15</v>
      </c>
      <c r="BD56" s="87"/>
      <c r="BE56" s="83" t="s">
        <v>307</v>
      </c>
      <c r="BF56" s="84" t="s">
        <v>15</v>
      </c>
      <c r="BG56" s="88"/>
      <c r="BH56" s="83" t="s">
        <v>307</v>
      </c>
      <c r="BI56" s="84" t="s">
        <v>15</v>
      </c>
      <c r="BJ56" s="88"/>
      <c r="BK56" s="83" t="s">
        <v>307</v>
      </c>
      <c r="BL56" s="84" t="s">
        <v>15</v>
      </c>
      <c r="BM56" s="88"/>
      <c r="BN56" s="83" t="s">
        <v>307</v>
      </c>
      <c r="BO56" s="84" t="s">
        <v>15</v>
      </c>
      <c r="BP56" s="88"/>
      <c r="BQ56" s="83" t="s">
        <v>307</v>
      </c>
      <c r="BR56" s="84" t="s">
        <v>15</v>
      </c>
      <c r="BS56" s="88"/>
      <c r="BT56" s="83" t="s">
        <v>307</v>
      </c>
      <c r="BU56" s="84" t="s">
        <v>15</v>
      </c>
      <c r="BV56" s="88"/>
      <c r="BW56" s="83" t="s">
        <v>307</v>
      </c>
      <c r="BX56" s="84" t="s">
        <v>15</v>
      </c>
      <c r="BY56" s="88"/>
      <c r="BZ56" s="83" t="s">
        <v>307</v>
      </c>
      <c r="CA56" s="84" t="s">
        <v>15</v>
      </c>
      <c r="CB56" s="88"/>
      <c r="CC56" s="83" t="s">
        <v>307</v>
      </c>
      <c r="CD56" s="84" t="s">
        <v>15</v>
      </c>
      <c r="CE56" s="172"/>
      <c r="CF56" s="83" t="s">
        <v>307</v>
      </c>
      <c r="CG56" s="84" t="s">
        <v>15</v>
      </c>
      <c r="CH56" s="172"/>
      <c r="CI56" s="83" t="s">
        <v>307</v>
      </c>
      <c r="CJ56" s="84" t="s">
        <v>15</v>
      </c>
      <c r="CK56" s="172"/>
      <c r="CL56" s="83" t="s">
        <v>307</v>
      </c>
      <c r="CM56" s="84" t="s">
        <v>15</v>
      </c>
      <c r="CN56" s="172"/>
      <c r="CO56" s="83" t="s">
        <v>307</v>
      </c>
      <c r="CP56" s="84" t="s">
        <v>15</v>
      </c>
      <c r="CQ56" s="88"/>
      <c r="CR56" s="83" t="s">
        <v>307</v>
      </c>
      <c r="CS56" s="84" t="s">
        <v>15</v>
      </c>
    </row>
    <row r="57" spans="1:97" ht="12" customHeight="1" x14ac:dyDescent="0.2">
      <c r="A57" s="81" t="s">
        <v>241</v>
      </c>
      <c r="B57" s="87"/>
      <c r="C57" s="83" t="s">
        <v>307</v>
      </c>
      <c r="D57" s="84" t="s">
        <v>15</v>
      </c>
      <c r="E57" s="87"/>
      <c r="F57" s="83" t="s">
        <v>307</v>
      </c>
      <c r="G57" s="84" t="s">
        <v>15</v>
      </c>
      <c r="H57" s="88"/>
      <c r="I57" s="83" t="s">
        <v>307</v>
      </c>
      <c r="J57" s="84" t="s">
        <v>15</v>
      </c>
      <c r="K57" s="88"/>
      <c r="L57" s="83" t="s">
        <v>307</v>
      </c>
      <c r="M57" s="84" t="s">
        <v>15</v>
      </c>
      <c r="N57" s="88"/>
      <c r="O57" s="83" t="s">
        <v>307</v>
      </c>
      <c r="P57" s="84" t="s">
        <v>15</v>
      </c>
      <c r="Q57" s="88"/>
      <c r="R57" s="83" t="s">
        <v>307</v>
      </c>
      <c r="S57" s="84" t="s">
        <v>15</v>
      </c>
      <c r="T57" s="88"/>
      <c r="U57" s="83" t="s">
        <v>307</v>
      </c>
      <c r="V57" s="84" t="s">
        <v>15</v>
      </c>
      <c r="W57" s="88"/>
      <c r="X57" s="83" t="s">
        <v>307</v>
      </c>
      <c r="Y57" s="84" t="s">
        <v>15</v>
      </c>
      <c r="Z57" s="88"/>
      <c r="AA57" s="83" t="s">
        <v>307</v>
      </c>
      <c r="AB57" s="84" t="s">
        <v>15</v>
      </c>
      <c r="AC57" s="88"/>
      <c r="AD57" s="83" t="s">
        <v>307</v>
      </c>
      <c r="AE57" s="84" t="s">
        <v>15</v>
      </c>
      <c r="AF57" s="88"/>
      <c r="AG57" s="83" t="s">
        <v>307</v>
      </c>
      <c r="AH57" s="84" t="s">
        <v>15</v>
      </c>
      <c r="AI57" s="88"/>
      <c r="AJ57" s="83" t="s">
        <v>307</v>
      </c>
      <c r="AK57" s="84" t="s">
        <v>15</v>
      </c>
      <c r="AL57" s="88"/>
      <c r="AM57" s="83" t="s">
        <v>307</v>
      </c>
      <c r="AN57" s="84" t="s">
        <v>15</v>
      </c>
      <c r="AO57" s="87"/>
      <c r="AP57" s="83" t="s">
        <v>307</v>
      </c>
      <c r="AQ57" s="84" t="s">
        <v>15</v>
      </c>
      <c r="AR57" s="88"/>
      <c r="AS57" s="83" t="s">
        <v>307</v>
      </c>
      <c r="AT57" s="84" t="s">
        <v>15</v>
      </c>
      <c r="AU57" s="88"/>
      <c r="AV57" s="83" t="s">
        <v>307</v>
      </c>
      <c r="AW57" s="84" t="s">
        <v>15</v>
      </c>
      <c r="AX57" s="88"/>
      <c r="AY57" s="83" t="s">
        <v>307</v>
      </c>
      <c r="AZ57" s="84" t="s">
        <v>15</v>
      </c>
      <c r="BA57" s="88"/>
      <c r="BB57" s="83" t="s">
        <v>307</v>
      </c>
      <c r="BC57" s="84" t="s">
        <v>15</v>
      </c>
      <c r="BD57" s="87"/>
      <c r="BE57" s="83" t="s">
        <v>307</v>
      </c>
      <c r="BF57" s="84" t="s">
        <v>15</v>
      </c>
      <c r="BG57" s="88"/>
      <c r="BH57" s="83" t="s">
        <v>307</v>
      </c>
      <c r="BI57" s="84" t="s">
        <v>15</v>
      </c>
      <c r="BJ57" s="88"/>
      <c r="BK57" s="83" t="s">
        <v>307</v>
      </c>
      <c r="BL57" s="84" t="s">
        <v>15</v>
      </c>
      <c r="BM57" s="88"/>
      <c r="BN57" s="83" t="s">
        <v>307</v>
      </c>
      <c r="BO57" s="84" t="s">
        <v>15</v>
      </c>
      <c r="BP57" s="88"/>
      <c r="BQ57" s="83" t="s">
        <v>307</v>
      </c>
      <c r="BR57" s="84" t="s">
        <v>15</v>
      </c>
      <c r="BS57" s="88"/>
      <c r="BT57" s="83" t="s">
        <v>307</v>
      </c>
      <c r="BU57" s="84" t="s">
        <v>15</v>
      </c>
      <c r="BV57" s="88"/>
      <c r="BW57" s="83" t="s">
        <v>307</v>
      </c>
      <c r="BX57" s="84" t="s">
        <v>15</v>
      </c>
      <c r="BY57" s="88"/>
      <c r="BZ57" s="83" t="s">
        <v>307</v>
      </c>
      <c r="CA57" s="84" t="s">
        <v>15</v>
      </c>
      <c r="CB57" s="88"/>
      <c r="CC57" s="83" t="s">
        <v>307</v>
      </c>
      <c r="CD57" s="84" t="s">
        <v>15</v>
      </c>
      <c r="CE57" s="172"/>
      <c r="CF57" s="83" t="s">
        <v>307</v>
      </c>
      <c r="CG57" s="84" t="s">
        <v>15</v>
      </c>
      <c r="CH57" s="172"/>
      <c r="CI57" s="83" t="s">
        <v>307</v>
      </c>
      <c r="CJ57" s="84" t="s">
        <v>15</v>
      </c>
      <c r="CK57" s="172"/>
      <c r="CL57" s="83" t="s">
        <v>307</v>
      </c>
      <c r="CM57" s="84" t="s">
        <v>15</v>
      </c>
      <c r="CN57" s="172"/>
      <c r="CO57" s="83" t="s">
        <v>307</v>
      </c>
      <c r="CP57" s="84" t="s">
        <v>15</v>
      </c>
      <c r="CQ57" s="88"/>
      <c r="CR57" s="83" t="s">
        <v>307</v>
      </c>
      <c r="CS57" s="84" t="s">
        <v>15</v>
      </c>
    </row>
    <row r="58" spans="1:97" ht="12" customHeight="1" x14ac:dyDescent="0.2">
      <c r="A58" s="81" t="s">
        <v>242</v>
      </c>
      <c r="B58" s="87"/>
      <c r="C58" s="83" t="s">
        <v>307</v>
      </c>
      <c r="D58" s="84" t="s">
        <v>15</v>
      </c>
      <c r="E58" s="87"/>
      <c r="F58" s="83" t="s">
        <v>307</v>
      </c>
      <c r="G58" s="84" t="s">
        <v>15</v>
      </c>
      <c r="H58" s="88"/>
      <c r="I58" s="83" t="s">
        <v>307</v>
      </c>
      <c r="J58" s="84" t="s">
        <v>15</v>
      </c>
      <c r="K58" s="88"/>
      <c r="L58" s="83" t="s">
        <v>307</v>
      </c>
      <c r="M58" s="84" t="s">
        <v>15</v>
      </c>
      <c r="N58" s="88"/>
      <c r="O58" s="83" t="s">
        <v>307</v>
      </c>
      <c r="P58" s="84" t="s">
        <v>15</v>
      </c>
      <c r="Q58" s="88"/>
      <c r="R58" s="83" t="s">
        <v>307</v>
      </c>
      <c r="S58" s="84" t="s">
        <v>15</v>
      </c>
      <c r="T58" s="88"/>
      <c r="U58" s="83" t="s">
        <v>307</v>
      </c>
      <c r="V58" s="84" t="s">
        <v>15</v>
      </c>
      <c r="W58" s="88"/>
      <c r="X58" s="83" t="s">
        <v>307</v>
      </c>
      <c r="Y58" s="84" t="s">
        <v>15</v>
      </c>
      <c r="Z58" s="88"/>
      <c r="AA58" s="83" t="s">
        <v>307</v>
      </c>
      <c r="AB58" s="84" t="s">
        <v>15</v>
      </c>
      <c r="AC58" s="88"/>
      <c r="AD58" s="83" t="s">
        <v>307</v>
      </c>
      <c r="AE58" s="84" t="s">
        <v>15</v>
      </c>
      <c r="AF58" s="88"/>
      <c r="AG58" s="83" t="s">
        <v>307</v>
      </c>
      <c r="AH58" s="84" t="s">
        <v>15</v>
      </c>
      <c r="AI58" s="88"/>
      <c r="AJ58" s="83" t="s">
        <v>307</v>
      </c>
      <c r="AK58" s="84" t="s">
        <v>15</v>
      </c>
      <c r="AL58" s="88"/>
      <c r="AM58" s="83" t="s">
        <v>307</v>
      </c>
      <c r="AN58" s="84" t="s">
        <v>15</v>
      </c>
      <c r="AO58" s="87"/>
      <c r="AP58" s="83" t="s">
        <v>307</v>
      </c>
      <c r="AQ58" s="84" t="s">
        <v>15</v>
      </c>
      <c r="AR58" s="88"/>
      <c r="AS58" s="83" t="s">
        <v>307</v>
      </c>
      <c r="AT58" s="84" t="s">
        <v>15</v>
      </c>
      <c r="AU58" s="88"/>
      <c r="AV58" s="83" t="s">
        <v>307</v>
      </c>
      <c r="AW58" s="84" t="s">
        <v>15</v>
      </c>
      <c r="AX58" s="88"/>
      <c r="AY58" s="83" t="s">
        <v>307</v>
      </c>
      <c r="AZ58" s="84" t="s">
        <v>15</v>
      </c>
      <c r="BA58" s="88"/>
      <c r="BB58" s="83" t="s">
        <v>307</v>
      </c>
      <c r="BC58" s="84" t="s">
        <v>15</v>
      </c>
      <c r="BD58" s="87"/>
      <c r="BE58" s="83" t="s">
        <v>307</v>
      </c>
      <c r="BF58" s="84" t="s">
        <v>15</v>
      </c>
      <c r="BG58" s="88"/>
      <c r="BH58" s="83" t="s">
        <v>307</v>
      </c>
      <c r="BI58" s="84" t="s">
        <v>15</v>
      </c>
      <c r="BJ58" s="88"/>
      <c r="BK58" s="83" t="s">
        <v>307</v>
      </c>
      <c r="BL58" s="84" t="s">
        <v>15</v>
      </c>
      <c r="BM58" s="88"/>
      <c r="BN58" s="83" t="s">
        <v>307</v>
      </c>
      <c r="BO58" s="84" t="s">
        <v>15</v>
      </c>
      <c r="BP58" s="88"/>
      <c r="BQ58" s="83" t="s">
        <v>307</v>
      </c>
      <c r="BR58" s="84" t="s">
        <v>15</v>
      </c>
      <c r="BS58" s="88"/>
      <c r="BT58" s="83" t="s">
        <v>307</v>
      </c>
      <c r="BU58" s="84" t="s">
        <v>15</v>
      </c>
      <c r="BV58" s="88"/>
      <c r="BW58" s="83" t="s">
        <v>307</v>
      </c>
      <c r="BX58" s="84" t="s">
        <v>15</v>
      </c>
      <c r="BY58" s="88"/>
      <c r="BZ58" s="83" t="s">
        <v>307</v>
      </c>
      <c r="CA58" s="84" t="s">
        <v>15</v>
      </c>
      <c r="CB58" s="88"/>
      <c r="CC58" s="83" t="s">
        <v>307</v>
      </c>
      <c r="CD58" s="84" t="s">
        <v>15</v>
      </c>
      <c r="CE58" s="172"/>
      <c r="CF58" s="83" t="s">
        <v>307</v>
      </c>
      <c r="CG58" s="84" t="s">
        <v>15</v>
      </c>
      <c r="CH58" s="172"/>
      <c r="CI58" s="83" t="s">
        <v>307</v>
      </c>
      <c r="CJ58" s="84" t="s">
        <v>15</v>
      </c>
      <c r="CK58" s="172"/>
      <c r="CL58" s="83" t="s">
        <v>307</v>
      </c>
      <c r="CM58" s="84" t="s">
        <v>15</v>
      </c>
      <c r="CN58" s="172"/>
      <c r="CO58" s="83" t="s">
        <v>307</v>
      </c>
      <c r="CP58" s="84" t="s">
        <v>15</v>
      </c>
      <c r="CQ58" s="88"/>
      <c r="CR58" s="83" t="s">
        <v>307</v>
      </c>
      <c r="CS58" s="84" t="s">
        <v>15</v>
      </c>
    </row>
    <row r="59" spans="1:97" ht="12" customHeight="1" x14ac:dyDescent="0.2">
      <c r="A59" s="81" t="s">
        <v>243</v>
      </c>
      <c r="B59" s="87"/>
      <c r="C59" s="83" t="s">
        <v>307</v>
      </c>
      <c r="D59" s="84" t="s">
        <v>15</v>
      </c>
      <c r="E59" s="87"/>
      <c r="F59" s="83" t="s">
        <v>307</v>
      </c>
      <c r="G59" s="84" t="s">
        <v>15</v>
      </c>
      <c r="H59" s="88"/>
      <c r="I59" s="83" t="s">
        <v>307</v>
      </c>
      <c r="J59" s="84" t="s">
        <v>15</v>
      </c>
      <c r="K59" s="88"/>
      <c r="L59" s="83" t="s">
        <v>307</v>
      </c>
      <c r="M59" s="84" t="s">
        <v>15</v>
      </c>
      <c r="N59" s="88"/>
      <c r="O59" s="83" t="s">
        <v>307</v>
      </c>
      <c r="P59" s="84" t="s">
        <v>15</v>
      </c>
      <c r="Q59" s="88"/>
      <c r="R59" s="83" t="s">
        <v>307</v>
      </c>
      <c r="S59" s="84" t="s">
        <v>15</v>
      </c>
      <c r="T59" s="88"/>
      <c r="U59" s="83" t="s">
        <v>307</v>
      </c>
      <c r="V59" s="84" t="s">
        <v>15</v>
      </c>
      <c r="W59" s="88"/>
      <c r="X59" s="83" t="s">
        <v>307</v>
      </c>
      <c r="Y59" s="84" t="s">
        <v>15</v>
      </c>
      <c r="Z59" s="88"/>
      <c r="AA59" s="83" t="s">
        <v>307</v>
      </c>
      <c r="AB59" s="84" t="s">
        <v>15</v>
      </c>
      <c r="AC59" s="88"/>
      <c r="AD59" s="83" t="s">
        <v>307</v>
      </c>
      <c r="AE59" s="84" t="s">
        <v>15</v>
      </c>
      <c r="AF59" s="88"/>
      <c r="AG59" s="83" t="s">
        <v>307</v>
      </c>
      <c r="AH59" s="84" t="s">
        <v>15</v>
      </c>
      <c r="AI59" s="88"/>
      <c r="AJ59" s="83" t="s">
        <v>307</v>
      </c>
      <c r="AK59" s="84" t="s">
        <v>15</v>
      </c>
      <c r="AL59" s="88"/>
      <c r="AM59" s="83" t="s">
        <v>307</v>
      </c>
      <c r="AN59" s="84" t="s">
        <v>15</v>
      </c>
      <c r="AO59" s="87"/>
      <c r="AP59" s="83" t="s">
        <v>307</v>
      </c>
      <c r="AQ59" s="84" t="s">
        <v>15</v>
      </c>
      <c r="AR59" s="88"/>
      <c r="AS59" s="83" t="s">
        <v>307</v>
      </c>
      <c r="AT59" s="84" t="s">
        <v>15</v>
      </c>
      <c r="AU59" s="88"/>
      <c r="AV59" s="83" t="s">
        <v>307</v>
      </c>
      <c r="AW59" s="84" t="s">
        <v>15</v>
      </c>
      <c r="AX59" s="88"/>
      <c r="AY59" s="83" t="s">
        <v>307</v>
      </c>
      <c r="AZ59" s="84" t="s">
        <v>15</v>
      </c>
      <c r="BA59" s="88"/>
      <c r="BB59" s="83" t="s">
        <v>307</v>
      </c>
      <c r="BC59" s="84" t="s">
        <v>15</v>
      </c>
      <c r="BD59" s="87"/>
      <c r="BE59" s="83" t="s">
        <v>307</v>
      </c>
      <c r="BF59" s="84" t="s">
        <v>15</v>
      </c>
      <c r="BG59" s="88"/>
      <c r="BH59" s="83" t="s">
        <v>307</v>
      </c>
      <c r="BI59" s="84" t="s">
        <v>15</v>
      </c>
      <c r="BJ59" s="88"/>
      <c r="BK59" s="83" t="s">
        <v>307</v>
      </c>
      <c r="BL59" s="84" t="s">
        <v>15</v>
      </c>
      <c r="BM59" s="88"/>
      <c r="BN59" s="83" t="s">
        <v>307</v>
      </c>
      <c r="BO59" s="84" t="s">
        <v>15</v>
      </c>
      <c r="BP59" s="88"/>
      <c r="BQ59" s="83" t="s">
        <v>307</v>
      </c>
      <c r="BR59" s="84" t="s">
        <v>15</v>
      </c>
      <c r="BS59" s="88"/>
      <c r="BT59" s="83" t="s">
        <v>307</v>
      </c>
      <c r="BU59" s="84" t="s">
        <v>15</v>
      </c>
      <c r="BV59" s="88"/>
      <c r="BW59" s="83" t="s">
        <v>307</v>
      </c>
      <c r="BX59" s="84" t="s">
        <v>15</v>
      </c>
      <c r="BY59" s="88"/>
      <c r="BZ59" s="83" t="s">
        <v>307</v>
      </c>
      <c r="CA59" s="84" t="s">
        <v>15</v>
      </c>
      <c r="CB59" s="88"/>
      <c r="CC59" s="83" t="s">
        <v>307</v>
      </c>
      <c r="CD59" s="84" t="s">
        <v>15</v>
      </c>
      <c r="CE59" s="172"/>
      <c r="CF59" s="83" t="s">
        <v>307</v>
      </c>
      <c r="CG59" s="84" t="s">
        <v>15</v>
      </c>
      <c r="CH59" s="172"/>
      <c r="CI59" s="83" t="s">
        <v>307</v>
      </c>
      <c r="CJ59" s="84" t="s">
        <v>15</v>
      </c>
      <c r="CK59" s="172"/>
      <c r="CL59" s="83" t="s">
        <v>307</v>
      </c>
      <c r="CM59" s="84" t="s">
        <v>15</v>
      </c>
      <c r="CN59" s="172"/>
      <c r="CO59" s="83" t="s">
        <v>307</v>
      </c>
      <c r="CP59" s="84" t="s">
        <v>15</v>
      </c>
      <c r="CQ59" s="88"/>
      <c r="CR59" s="83" t="s">
        <v>307</v>
      </c>
      <c r="CS59" s="84" t="s">
        <v>15</v>
      </c>
    </row>
    <row r="60" spans="1:97" ht="12" customHeight="1" x14ac:dyDescent="0.2">
      <c r="A60" s="81" t="s">
        <v>244</v>
      </c>
      <c r="B60" s="87"/>
      <c r="C60" s="83" t="s">
        <v>307</v>
      </c>
      <c r="D60" s="84" t="s">
        <v>15</v>
      </c>
      <c r="E60" s="87"/>
      <c r="F60" s="83" t="s">
        <v>307</v>
      </c>
      <c r="G60" s="84" t="s">
        <v>15</v>
      </c>
      <c r="H60" s="88"/>
      <c r="I60" s="83" t="s">
        <v>307</v>
      </c>
      <c r="J60" s="84" t="s">
        <v>15</v>
      </c>
      <c r="K60" s="88"/>
      <c r="L60" s="83" t="s">
        <v>307</v>
      </c>
      <c r="M60" s="84" t="s">
        <v>15</v>
      </c>
      <c r="N60" s="88"/>
      <c r="O60" s="83" t="s">
        <v>307</v>
      </c>
      <c r="P60" s="84" t="s">
        <v>15</v>
      </c>
      <c r="Q60" s="88"/>
      <c r="R60" s="83" t="s">
        <v>307</v>
      </c>
      <c r="S60" s="84" t="s">
        <v>15</v>
      </c>
      <c r="T60" s="88"/>
      <c r="U60" s="83" t="s">
        <v>307</v>
      </c>
      <c r="V60" s="84" t="s">
        <v>15</v>
      </c>
      <c r="W60" s="88"/>
      <c r="X60" s="83" t="s">
        <v>307</v>
      </c>
      <c r="Y60" s="84" t="s">
        <v>15</v>
      </c>
      <c r="Z60" s="88"/>
      <c r="AA60" s="83" t="s">
        <v>307</v>
      </c>
      <c r="AB60" s="84" t="s">
        <v>15</v>
      </c>
      <c r="AC60" s="88"/>
      <c r="AD60" s="83" t="s">
        <v>307</v>
      </c>
      <c r="AE60" s="84" t="s">
        <v>15</v>
      </c>
      <c r="AF60" s="88"/>
      <c r="AG60" s="83" t="s">
        <v>307</v>
      </c>
      <c r="AH60" s="84" t="s">
        <v>15</v>
      </c>
      <c r="AI60" s="88"/>
      <c r="AJ60" s="83" t="s">
        <v>307</v>
      </c>
      <c r="AK60" s="84" t="s">
        <v>15</v>
      </c>
      <c r="AL60" s="88"/>
      <c r="AM60" s="83" t="s">
        <v>307</v>
      </c>
      <c r="AN60" s="84" t="s">
        <v>15</v>
      </c>
      <c r="AO60" s="87"/>
      <c r="AP60" s="83" t="s">
        <v>307</v>
      </c>
      <c r="AQ60" s="84" t="s">
        <v>15</v>
      </c>
      <c r="AR60" s="88"/>
      <c r="AS60" s="83" t="s">
        <v>307</v>
      </c>
      <c r="AT60" s="84" t="s">
        <v>15</v>
      </c>
      <c r="AU60" s="88"/>
      <c r="AV60" s="83" t="s">
        <v>307</v>
      </c>
      <c r="AW60" s="84" t="s">
        <v>15</v>
      </c>
      <c r="AX60" s="88"/>
      <c r="AY60" s="83" t="s">
        <v>307</v>
      </c>
      <c r="AZ60" s="84" t="s">
        <v>15</v>
      </c>
      <c r="BA60" s="88"/>
      <c r="BB60" s="83" t="s">
        <v>307</v>
      </c>
      <c r="BC60" s="84" t="s">
        <v>15</v>
      </c>
      <c r="BD60" s="87"/>
      <c r="BE60" s="83" t="s">
        <v>307</v>
      </c>
      <c r="BF60" s="84" t="s">
        <v>15</v>
      </c>
      <c r="BG60" s="88"/>
      <c r="BH60" s="83" t="s">
        <v>307</v>
      </c>
      <c r="BI60" s="84" t="s">
        <v>15</v>
      </c>
      <c r="BJ60" s="88"/>
      <c r="BK60" s="83" t="s">
        <v>307</v>
      </c>
      <c r="BL60" s="84" t="s">
        <v>15</v>
      </c>
      <c r="BM60" s="88"/>
      <c r="BN60" s="83" t="s">
        <v>307</v>
      </c>
      <c r="BO60" s="84" t="s">
        <v>15</v>
      </c>
      <c r="BP60" s="88"/>
      <c r="BQ60" s="83" t="s">
        <v>307</v>
      </c>
      <c r="BR60" s="84" t="s">
        <v>15</v>
      </c>
      <c r="BS60" s="88"/>
      <c r="BT60" s="83" t="s">
        <v>307</v>
      </c>
      <c r="BU60" s="84" t="s">
        <v>15</v>
      </c>
      <c r="BV60" s="88"/>
      <c r="BW60" s="83" t="s">
        <v>307</v>
      </c>
      <c r="BX60" s="84" t="s">
        <v>15</v>
      </c>
      <c r="BY60" s="88"/>
      <c r="BZ60" s="83" t="s">
        <v>307</v>
      </c>
      <c r="CA60" s="84" t="s">
        <v>15</v>
      </c>
      <c r="CB60" s="88"/>
      <c r="CC60" s="83" t="s">
        <v>307</v>
      </c>
      <c r="CD60" s="84" t="s">
        <v>15</v>
      </c>
      <c r="CE60" s="172"/>
      <c r="CF60" s="83" t="s">
        <v>307</v>
      </c>
      <c r="CG60" s="84" t="s">
        <v>15</v>
      </c>
      <c r="CH60" s="172"/>
      <c r="CI60" s="83" t="s">
        <v>307</v>
      </c>
      <c r="CJ60" s="84" t="s">
        <v>15</v>
      </c>
      <c r="CK60" s="172"/>
      <c r="CL60" s="83" t="s">
        <v>307</v>
      </c>
      <c r="CM60" s="84" t="s">
        <v>15</v>
      </c>
      <c r="CN60" s="172"/>
      <c r="CO60" s="83" t="s">
        <v>307</v>
      </c>
      <c r="CP60" s="84" t="s">
        <v>15</v>
      </c>
      <c r="CQ60" s="88"/>
      <c r="CR60" s="83" t="s">
        <v>307</v>
      </c>
      <c r="CS60" s="84" t="s">
        <v>15</v>
      </c>
    </row>
    <row r="61" spans="1:97" ht="12" customHeight="1" x14ac:dyDescent="0.2">
      <c r="A61" s="81" t="s">
        <v>245</v>
      </c>
      <c r="B61" s="87"/>
      <c r="C61" s="83" t="s">
        <v>307</v>
      </c>
      <c r="D61" s="84" t="s">
        <v>15</v>
      </c>
      <c r="E61" s="87"/>
      <c r="F61" s="83" t="s">
        <v>307</v>
      </c>
      <c r="G61" s="84" t="s">
        <v>15</v>
      </c>
      <c r="H61" s="88"/>
      <c r="I61" s="83" t="s">
        <v>307</v>
      </c>
      <c r="J61" s="84" t="s">
        <v>15</v>
      </c>
      <c r="K61" s="88"/>
      <c r="L61" s="83" t="s">
        <v>307</v>
      </c>
      <c r="M61" s="84" t="s">
        <v>15</v>
      </c>
      <c r="N61" s="88"/>
      <c r="O61" s="83" t="s">
        <v>307</v>
      </c>
      <c r="P61" s="84" t="s">
        <v>15</v>
      </c>
      <c r="Q61" s="88"/>
      <c r="R61" s="83" t="s">
        <v>307</v>
      </c>
      <c r="S61" s="84" t="s">
        <v>15</v>
      </c>
      <c r="T61" s="88"/>
      <c r="U61" s="83" t="s">
        <v>307</v>
      </c>
      <c r="V61" s="84" t="s">
        <v>15</v>
      </c>
      <c r="W61" s="88"/>
      <c r="X61" s="83" t="s">
        <v>307</v>
      </c>
      <c r="Y61" s="84" t="s">
        <v>15</v>
      </c>
      <c r="Z61" s="88"/>
      <c r="AA61" s="83" t="s">
        <v>307</v>
      </c>
      <c r="AB61" s="84" t="s">
        <v>15</v>
      </c>
      <c r="AC61" s="88"/>
      <c r="AD61" s="83" t="s">
        <v>307</v>
      </c>
      <c r="AE61" s="84" t="s">
        <v>15</v>
      </c>
      <c r="AF61" s="88"/>
      <c r="AG61" s="83" t="s">
        <v>307</v>
      </c>
      <c r="AH61" s="84" t="s">
        <v>15</v>
      </c>
      <c r="AI61" s="88"/>
      <c r="AJ61" s="83" t="s">
        <v>307</v>
      </c>
      <c r="AK61" s="84" t="s">
        <v>15</v>
      </c>
      <c r="AL61" s="88"/>
      <c r="AM61" s="83" t="s">
        <v>307</v>
      </c>
      <c r="AN61" s="84" t="s">
        <v>15</v>
      </c>
      <c r="AO61" s="87"/>
      <c r="AP61" s="83" t="s">
        <v>307</v>
      </c>
      <c r="AQ61" s="84" t="s">
        <v>15</v>
      </c>
      <c r="AR61" s="88"/>
      <c r="AS61" s="83" t="s">
        <v>307</v>
      </c>
      <c r="AT61" s="84" t="s">
        <v>15</v>
      </c>
      <c r="AU61" s="88"/>
      <c r="AV61" s="83" t="s">
        <v>307</v>
      </c>
      <c r="AW61" s="84" t="s">
        <v>15</v>
      </c>
      <c r="AX61" s="88"/>
      <c r="AY61" s="83" t="s">
        <v>307</v>
      </c>
      <c r="AZ61" s="84" t="s">
        <v>15</v>
      </c>
      <c r="BA61" s="88"/>
      <c r="BB61" s="83" t="s">
        <v>307</v>
      </c>
      <c r="BC61" s="84" t="s">
        <v>15</v>
      </c>
      <c r="BD61" s="87"/>
      <c r="BE61" s="83" t="s">
        <v>307</v>
      </c>
      <c r="BF61" s="84" t="s">
        <v>15</v>
      </c>
      <c r="BG61" s="88"/>
      <c r="BH61" s="83" t="s">
        <v>307</v>
      </c>
      <c r="BI61" s="84" t="s">
        <v>15</v>
      </c>
      <c r="BJ61" s="88"/>
      <c r="BK61" s="83" t="s">
        <v>307</v>
      </c>
      <c r="BL61" s="84" t="s">
        <v>15</v>
      </c>
      <c r="BM61" s="88"/>
      <c r="BN61" s="83" t="s">
        <v>307</v>
      </c>
      <c r="BO61" s="84" t="s">
        <v>15</v>
      </c>
      <c r="BP61" s="88"/>
      <c r="BQ61" s="83" t="s">
        <v>307</v>
      </c>
      <c r="BR61" s="84" t="s">
        <v>15</v>
      </c>
      <c r="BS61" s="88"/>
      <c r="BT61" s="83" t="s">
        <v>307</v>
      </c>
      <c r="BU61" s="84" t="s">
        <v>15</v>
      </c>
      <c r="BV61" s="88"/>
      <c r="BW61" s="83" t="s">
        <v>307</v>
      </c>
      <c r="BX61" s="84" t="s">
        <v>15</v>
      </c>
      <c r="BY61" s="88"/>
      <c r="BZ61" s="83" t="s">
        <v>307</v>
      </c>
      <c r="CA61" s="84" t="s">
        <v>15</v>
      </c>
      <c r="CB61" s="88"/>
      <c r="CC61" s="83" t="s">
        <v>307</v>
      </c>
      <c r="CD61" s="84" t="s">
        <v>15</v>
      </c>
      <c r="CE61" s="172"/>
      <c r="CF61" s="83" t="s">
        <v>307</v>
      </c>
      <c r="CG61" s="84" t="s">
        <v>15</v>
      </c>
      <c r="CH61" s="172"/>
      <c r="CI61" s="83" t="s">
        <v>307</v>
      </c>
      <c r="CJ61" s="84" t="s">
        <v>15</v>
      </c>
      <c r="CK61" s="172"/>
      <c r="CL61" s="83" t="s">
        <v>307</v>
      </c>
      <c r="CM61" s="84" t="s">
        <v>15</v>
      </c>
      <c r="CN61" s="172"/>
      <c r="CO61" s="83" t="s">
        <v>307</v>
      </c>
      <c r="CP61" s="84" t="s">
        <v>15</v>
      </c>
      <c r="CQ61" s="88"/>
      <c r="CR61" s="83" t="s">
        <v>307</v>
      </c>
      <c r="CS61" s="84" t="s">
        <v>15</v>
      </c>
    </row>
    <row r="62" spans="1:97" ht="12" customHeight="1" x14ac:dyDescent="0.2">
      <c r="A62" s="81" t="s">
        <v>246</v>
      </c>
      <c r="B62" s="87"/>
      <c r="C62" s="83" t="s">
        <v>307</v>
      </c>
      <c r="D62" s="84" t="s">
        <v>15</v>
      </c>
      <c r="E62" s="87"/>
      <c r="F62" s="83" t="s">
        <v>307</v>
      </c>
      <c r="G62" s="84" t="s">
        <v>15</v>
      </c>
      <c r="H62" s="88"/>
      <c r="I62" s="83" t="s">
        <v>307</v>
      </c>
      <c r="J62" s="84" t="s">
        <v>15</v>
      </c>
      <c r="K62" s="88"/>
      <c r="L62" s="83" t="s">
        <v>307</v>
      </c>
      <c r="M62" s="84" t="s">
        <v>15</v>
      </c>
      <c r="N62" s="88"/>
      <c r="O62" s="83" t="s">
        <v>307</v>
      </c>
      <c r="P62" s="84" t="s">
        <v>15</v>
      </c>
      <c r="Q62" s="88"/>
      <c r="R62" s="83" t="s">
        <v>307</v>
      </c>
      <c r="S62" s="84" t="s">
        <v>15</v>
      </c>
      <c r="T62" s="88"/>
      <c r="U62" s="83" t="s">
        <v>307</v>
      </c>
      <c r="V62" s="84" t="s">
        <v>15</v>
      </c>
      <c r="W62" s="88"/>
      <c r="X62" s="83" t="s">
        <v>307</v>
      </c>
      <c r="Y62" s="84" t="s">
        <v>15</v>
      </c>
      <c r="Z62" s="88"/>
      <c r="AA62" s="83" t="s">
        <v>307</v>
      </c>
      <c r="AB62" s="84" t="s">
        <v>15</v>
      </c>
      <c r="AC62" s="88"/>
      <c r="AD62" s="83" t="s">
        <v>307</v>
      </c>
      <c r="AE62" s="84" t="s">
        <v>15</v>
      </c>
      <c r="AF62" s="88"/>
      <c r="AG62" s="83" t="s">
        <v>307</v>
      </c>
      <c r="AH62" s="84" t="s">
        <v>15</v>
      </c>
      <c r="AI62" s="88"/>
      <c r="AJ62" s="83" t="s">
        <v>307</v>
      </c>
      <c r="AK62" s="84" t="s">
        <v>15</v>
      </c>
      <c r="AL62" s="88"/>
      <c r="AM62" s="83" t="s">
        <v>307</v>
      </c>
      <c r="AN62" s="84" t="s">
        <v>15</v>
      </c>
      <c r="AO62" s="87"/>
      <c r="AP62" s="83" t="s">
        <v>307</v>
      </c>
      <c r="AQ62" s="84" t="s">
        <v>15</v>
      </c>
      <c r="AR62" s="88"/>
      <c r="AS62" s="83" t="s">
        <v>307</v>
      </c>
      <c r="AT62" s="84" t="s">
        <v>15</v>
      </c>
      <c r="AU62" s="88"/>
      <c r="AV62" s="83" t="s">
        <v>307</v>
      </c>
      <c r="AW62" s="84" t="s">
        <v>15</v>
      </c>
      <c r="AX62" s="88"/>
      <c r="AY62" s="83" t="s">
        <v>307</v>
      </c>
      <c r="AZ62" s="84" t="s">
        <v>15</v>
      </c>
      <c r="BA62" s="88"/>
      <c r="BB62" s="83" t="s">
        <v>307</v>
      </c>
      <c r="BC62" s="84" t="s">
        <v>15</v>
      </c>
      <c r="BD62" s="87"/>
      <c r="BE62" s="83" t="s">
        <v>307</v>
      </c>
      <c r="BF62" s="84" t="s">
        <v>15</v>
      </c>
      <c r="BG62" s="88"/>
      <c r="BH62" s="83" t="s">
        <v>307</v>
      </c>
      <c r="BI62" s="84" t="s">
        <v>15</v>
      </c>
      <c r="BJ62" s="88"/>
      <c r="BK62" s="83" t="s">
        <v>307</v>
      </c>
      <c r="BL62" s="84" t="s">
        <v>15</v>
      </c>
      <c r="BM62" s="88"/>
      <c r="BN62" s="83" t="s">
        <v>307</v>
      </c>
      <c r="BO62" s="84" t="s">
        <v>15</v>
      </c>
      <c r="BP62" s="88"/>
      <c r="BQ62" s="83" t="s">
        <v>307</v>
      </c>
      <c r="BR62" s="84" t="s">
        <v>15</v>
      </c>
      <c r="BS62" s="88"/>
      <c r="BT62" s="83" t="s">
        <v>307</v>
      </c>
      <c r="BU62" s="84" t="s">
        <v>15</v>
      </c>
      <c r="BV62" s="88"/>
      <c r="BW62" s="83" t="s">
        <v>307</v>
      </c>
      <c r="BX62" s="84" t="s">
        <v>15</v>
      </c>
      <c r="BY62" s="88"/>
      <c r="BZ62" s="83" t="s">
        <v>307</v>
      </c>
      <c r="CA62" s="84" t="s">
        <v>15</v>
      </c>
      <c r="CB62" s="88"/>
      <c r="CC62" s="83" t="s">
        <v>307</v>
      </c>
      <c r="CD62" s="84" t="s">
        <v>15</v>
      </c>
      <c r="CE62" s="172"/>
      <c r="CF62" s="83" t="s">
        <v>307</v>
      </c>
      <c r="CG62" s="84" t="s">
        <v>15</v>
      </c>
      <c r="CH62" s="172"/>
      <c r="CI62" s="83" t="s">
        <v>307</v>
      </c>
      <c r="CJ62" s="84" t="s">
        <v>15</v>
      </c>
      <c r="CK62" s="172"/>
      <c r="CL62" s="83" t="s">
        <v>307</v>
      </c>
      <c r="CM62" s="84" t="s">
        <v>15</v>
      </c>
      <c r="CN62" s="172"/>
      <c r="CO62" s="83" t="s">
        <v>307</v>
      </c>
      <c r="CP62" s="84" t="s">
        <v>15</v>
      </c>
      <c r="CQ62" s="88"/>
      <c r="CR62" s="83" t="s">
        <v>307</v>
      </c>
      <c r="CS62" s="84" t="s">
        <v>15</v>
      </c>
    </row>
    <row r="63" spans="1:97" ht="12" customHeight="1" x14ac:dyDescent="0.2">
      <c r="A63" s="81" t="s">
        <v>247</v>
      </c>
      <c r="B63" s="87"/>
      <c r="C63" s="83" t="s">
        <v>307</v>
      </c>
      <c r="D63" s="84" t="s">
        <v>15</v>
      </c>
      <c r="E63" s="87"/>
      <c r="F63" s="83" t="s">
        <v>307</v>
      </c>
      <c r="G63" s="84" t="s">
        <v>15</v>
      </c>
      <c r="H63" s="88"/>
      <c r="I63" s="83" t="s">
        <v>307</v>
      </c>
      <c r="J63" s="84" t="s">
        <v>15</v>
      </c>
      <c r="K63" s="88"/>
      <c r="L63" s="83" t="s">
        <v>307</v>
      </c>
      <c r="M63" s="84" t="s">
        <v>15</v>
      </c>
      <c r="N63" s="88"/>
      <c r="O63" s="83" t="s">
        <v>307</v>
      </c>
      <c r="P63" s="84" t="s">
        <v>15</v>
      </c>
      <c r="Q63" s="88"/>
      <c r="R63" s="83" t="s">
        <v>307</v>
      </c>
      <c r="S63" s="84" t="s">
        <v>15</v>
      </c>
      <c r="T63" s="88"/>
      <c r="U63" s="83" t="s">
        <v>307</v>
      </c>
      <c r="V63" s="84" t="s">
        <v>15</v>
      </c>
      <c r="W63" s="88"/>
      <c r="X63" s="83" t="s">
        <v>307</v>
      </c>
      <c r="Y63" s="84" t="s">
        <v>15</v>
      </c>
      <c r="Z63" s="88"/>
      <c r="AA63" s="83" t="s">
        <v>307</v>
      </c>
      <c r="AB63" s="84" t="s">
        <v>15</v>
      </c>
      <c r="AC63" s="88"/>
      <c r="AD63" s="83" t="s">
        <v>307</v>
      </c>
      <c r="AE63" s="84" t="s">
        <v>15</v>
      </c>
      <c r="AF63" s="88"/>
      <c r="AG63" s="83" t="s">
        <v>307</v>
      </c>
      <c r="AH63" s="84" t="s">
        <v>15</v>
      </c>
      <c r="AI63" s="88"/>
      <c r="AJ63" s="83" t="s">
        <v>307</v>
      </c>
      <c r="AK63" s="84" t="s">
        <v>15</v>
      </c>
      <c r="AL63" s="88"/>
      <c r="AM63" s="83" t="s">
        <v>307</v>
      </c>
      <c r="AN63" s="84" t="s">
        <v>15</v>
      </c>
      <c r="AO63" s="87"/>
      <c r="AP63" s="83" t="s">
        <v>307</v>
      </c>
      <c r="AQ63" s="84" t="s">
        <v>15</v>
      </c>
      <c r="AR63" s="88"/>
      <c r="AS63" s="83" t="s">
        <v>307</v>
      </c>
      <c r="AT63" s="84" t="s">
        <v>15</v>
      </c>
      <c r="AU63" s="88"/>
      <c r="AV63" s="83" t="s">
        <v>307</v>
      </c>
      <c r="AW63" s="84" t="s">
        <v>15</v>
      </c>
      <c r="AX63" s="88"/>
      <c r="AY63" s="83" t="s">
        <v>307</v>
      </c>
      <c r="AZ63" s="84" t="s">
        <v>15</v>
      </c>
      <c r="BA63" s="88"/>
      <c r="BB63" s="83" t="s">
        <v>307</v>
      </c>
      <c r="BC63" s="84" t="s">
        <v>15</v>
      </c>
      <c r="BD63" s="87"/>
      <c r="BE63" s="83" t="s">
        <v>307</v>
      </c>
      <c r="BF63" s="84" t="s">
        <v>15</v>
      </c>
      <c r="BG63" s="88"/>
      <c r="BH63" s="83" t="s">
        <v>307</v>
      </c>
      <c r="BI63" s="84" t="s">
        <v>15</v>
      </c>
      <c r="BJ63" s="88"/>
      <c r="BK63" s="83" t="s">
        <v>307</v>
      </c>
      <c r="BL63" s="84" t="s">
        <v>15</v>
      </c>
      <c r="BM63" s="88"/>
      <c r="BN63" s="83" t="s">
        <v>307</v>
      </c>
      <c r="BO63" s="84" t="s">
        <v>15</v>
      </c>
      <c r="BP63" s="88"/>
      <c r="BQ63" s="83" t="s">
        <v>307</v>
      </c>
      <c r="BR63" s="84" t="s">
        <v>15</v>
      </c>
      <c r="BS63" s="88"/>
      <c r="BT63" s="83" t="s">
        <v>307</v>
      </c>
      <c r="BU63" s="84" t="s">
        <v>15</v>
      </c>
      <c r="BV63" s="88"/>
      <c r="BW63" s="83" t="s">
        <v>307</v>
      </c>
      <c r="BX63" s="84" t="s">
        <v>15</v>
      </c>
      <c r="BY63" s="88"/>
      <c r="BZ63" s="83" t="s">
        <v>307</v>
      </c>
      <c r="CA63" s="84" t="s">
        <v>15</v>
      </c>
      <c r="CB63" s="88"/>
      <c r="CC63" s="83" t="s">
        <v>307</v>
      </c>
      <c r="CD63" s="84" t="s">
        <v>15</v>
      </c>
      <c r="CE63" s="172"/>
      <c r="CF63" s="83" t="s">
        <v>307</v>
      </c>
      <c r="CG63" s="84" t="s">
        <v>15</v>
      </c>
      <c r="CH63" s="172"/>
      <c r="CI63" s="83" t="s">
        <v>307</v>
      </c>
      <c r="CJ63" s="84" t="s">
        <v>15</v>
      </c>
      <c r="CK63" s="172"/>
      <c r="CL63" s="83" t="s">
        <v>307</v>
      </c>
      <c r="CM63" s="84" t="s">
        <v>15</v>
      </c>
      <c r="CN63" s="172"/>
      <c r="CO63" s="83" t="s">
        <v>307</v>
      </c>
      <c r="CP63" s="84" t="s">
        <v>15</v>
      </c>
      <c r="CQ63" s="88"/>
      <c r="CR63" s="83" t="s">
        <v>307</v>
      </c>
      <c r="CS63" s="84" t="s">
        <v>15</v>
      </c>
    </row>
    <row r="64" spans="1:97" ht="12" customHeight="1" x14ac:dyDescent="0.2">
      <c r="A64" s="81" t="s">
        <v>248</v>
      </c>
      <c r="B64" s="87"/>
      <c r="C64" s="83" t="s">
        <v>307</v>
      </c>
      <c r="D64" s="84" t="s">
        <v>15</v>
      </c>
      <c r="E64" s="87"/>
      <c r="F64" s="83" t="s">
        <v>307</v>
      </c>
      <c r="G64" s="84" t="s">
        <v>15</v>
      </c>
      <c r="H64" s="88"/>
      <c r="I64" s="83" t="s">
        <v>307</v>
      </c>
      <c r="J64" s="84" t="s">
        <v>15</v>
      </c>
      <c r="K64" s="88"/>
      <c r="L64" s="83" t="s">
        <v>307</v>
      </c>
      <c r="M64" s="84" t="s">
        <v>15</v>
      </c>
      <c r="N64" s="88"/>
      <c r="O64" s="83" t="s">
        <v>307</v>
      </c>
      <c r="P64" s="84" t="s">
        <v>15</v>
      </c>
      <c r="Q64" s="88"/>
      <c r="R64" s="83" t="s">
        <v>307</v>
      </c>
      <c r="S64" s="84" t="s">
        <v>15</v>
      </c>
      <c r="T64" s="88"/>
      <c r="U64" s="83" t="s">
        <v>307</v>
      </c>
      <c r="V64" s="84" t="s">
        <v>15</v>
      </c>
      <c r="W64" s="88"/>
      <c r="X64" s="83" t="s">
        <v>307</v>
      </c>
      <c r="Y64" s="84" t="s">
        <v>15</v>
      </c>
      <c r="Z64" s="88"/>
      <c r="AA64" s="83" t="s">
        <v>307</v>
      </c>
      <c r="AB64" s="84" t="s">
        <v>15</v>
      </c>
      <c r="AC64" s="88"/>
      <c r="AD64" s="83" t="s">
        <v>307</v>
      </c>
      <c r="AE64" s="84" t="s">
        <v>15</v>
      </c>
      <c r="AF64" s="88"/>
      <c r="AG64" s="83" t="s">
        <v>307</v>
      </c>
      <c r="AH64" s="84" t="s">
        <v>15</v>
      </c>
      <c r="AI64" s="88"/>
      <c r="AJ64" s="83" t="s">
        <v>307</v>
      </c>
      <c r="AK64" s="84" t="s">
        <v>15</v>
      </c>
      <c r="AL64" s="88"/>
      <c r="AM64" s="83" t="s">
        <v>307</v>
      </c>
      <c r="AN64" s="84" t="s">
        <v>15</v>
      </c>
      <c r="AO64" s="87"/>
      <c r="AP64" s="83" t="s">
        <v>307</v>
      </c>
      <c r="AQ64" s="84" t="s">
        <v>15</v>
      </c>
      <c r="AR64" s="88"/>
      <c r="AS64" s="83" t="s">
        <v>307</v>
      </c>
      <c r="AT64" s="84" t="s">
        <v>15</v>
      </c>
      <c r="AU64" s="88"/>
      <c r="AV64" s="83" t="s">
        <v>307</v>
      </c>
      <c r="AW64" s="84" t="s">
        <v>15</v>
      </c>
      <c r="AX64" s="88"/>
      <c r="AY64" s="83" t="s">
        <v>307</v>
      </c>
      <c r="AZ64" s="84" t="s">
        <v>15</v>
      </c>
      <c r="BA64" s="88"/>
      <c r="BB64" s="83" t="s">
        <v>307</v>
      </c>
      <c r="BC64" s="84" t="s">
        <v>15</v>
      </c>
      <c r="BD64" s="87"/>
      <c r="BE64" s="83" t="s">
        <v>307</v>
      </c>
      <c r="BF64" s="84" t="s">
        <v>15</v>
      </c>
      <c r="BG64" s="88"/>
      <c r="BH64" s="83" t="s">
        <v>307</v>
      </c>
      <c r="BI64" s="84" t="s">
        <v>15</v>
      </c>
      <c r="BJ64" s="88"/>
      <c r="BK64" s="83" t="s">
        <v>307</v>
      </c>
      <c r="BL64" s="84" t="s">
        <v>15</v>
      </c>
      <c r="BM64" s="88"/>
      <c r="BN64" s="83" t="s">
        <v>307</v>
      </c>
      <c r="BO64" s="84" t="s">
        <v>15</v>
      </c>
      <c r="BP64" s="88"/>
      <c r="BQ64" s="83" t="s">
        <v>307</v>
      </c>
      <c r="BR64" s="84" t="s">
        <v>15</v>
      </c>
      <c r="BS64" s="88"/>
      <c r="BT64" s="83" t="s">
        <v>307</v>
      </c>
      <c r="BU64" s="84" t="s">
        <v>15</v>
      </c>
      <c r="BV64" s="88"/>
      <c r="BW64" s="83" t="s">
        <v>307</v>
      </c>
      <c r="BX64" s="84" t="s">
        <v>15</v>
      </c>
      <c r="BY64" s="88"/>
      <c r="BZ64" s="83" t="s">
        <v>307</v>
      </c>
      <c r="CA64" s="84" t="s">
        <v>15</v>
      </c>
      <c r="CB64" s="88"/>
      <c r="CC64" s="83" t="s">
        <v>307</v>
      </c>
      <c r="CD64" s="84" t="s">
        <v>15</v>
      </c>
      <c r="CE64" s="172"/>
      <c r="CF64" s="83" t="s">
        <v>307</v>
      </c>
      <c r="CG64" s="84" t="s">
        <v>15</v>
      </c>
      <c r="CH64" s="172"/>
      <c r="CI64" s="83" t="s">
        <v>307</v>
      </c>
      <c r="CJ64" s="84" t="s">
        <v>15</v>
      </c>
      <c r="CK64" s="172"/>
      <c r="CL64" s="83" t="s">
        <v>307</v>
      </c>
      <c r="CM64" s="84" t="s">
        <v>15</v>
      </c>
      <c r="CN64" s="172"/>
      <c r="CO64" s="83" t="s">
        <v>307</v>
      </c>
      <c r="CP64" s="84" t="s">
        <v>15</v>
      </c>
      <c r="CQ64" s="88"/>
      <c r="CR64" s="83" t="s">
        <v>307</v>
      </c>
      <c r="CS64" s="84" t="s">
        <v>15</v>
      </c>
    </row>
    <row r="65" spans="1:97" ht="12" customHeight="1" x14ac:dyDescent="0.2">
      <c r="A65" s="81" t="s">
        <v>249</v>
      </c>
      <c r="B65" s="87"/>
      <c r="C65" s="83" t="s">
        <v>307</v>
      </c>
      <c r="D65" s="84" t="s">
        <v>15</v>
      </c>
      <c r="E65" s="87"/>
      <c r="F65" s="83" t="s">
        <v>307</v>
      </c>
      <c r="G65" s="84" t="s">
        <v>15</v>
      </c>
      <c r="H65" s="88"/>
      <c r="I65" s="83" t="s">
        <v>307</v>
      </c>
      <c r="J65" s="84" t="s">
        <v>15</v>
      </c>
      <c r="K65" s="88"/>
      <c r="L65" s="83" t="s">
        <v>307</v>
      </c>
      <c r="M65" s="84" t="s">
        <v>15</v>
      </c>
      <c r="N65" s="88"/>
      <c r="O65" s="83" t="s">
        <v>307</v>
      </c>
      <c r="P65" s="84" t="s">
        <v>15</v>
      </c>
      <c r="Q65" s="88"/>
      <c r="R65" s="83" t="s">
        <v>307</v>
      </c>
      <c r="S65" s="84" t="s">
        <v>15</v>
      </c>
      <c r="T65" s="88"/>
      <c r="U65" s="83" t="s">
        <v>307</v>
      </c>
      <c r="V65" s="84" t="s">
        <v>15</v>
      </c>
      <c r="W65" s="88"/>
      <c r="X65" s="83" t="s">
        <v>307</v>
      </c>
      <c r="Y65" s="84" t="s">
        <v>15</v>
      </c>
      <c r="Z65" s="88"/>
      <c r="AA65" s="83" t="s">
        <v>307</v>
      </c>
      <c r="AB65" s="84" t="s">
        <v>15</v>
      </c>
      <c r="AC65" s="88"/>
      <c r="AD65" s="83" t="s">
        <v>307</v>
      </c>
      <c r="AE65" s="84" t="s">
        <v>15</v>
      </c>
      <c r="AF65" s="88"/>
      <c r="AG65" s="83" t="s">
        <v>307</v>
      </c>
      <c r="AH65" s="84" t="s">
        <v>15</v>
      </c>
      <c r="AI65" s="88"/>
      <c r="AJ65" s="83" t="s">
        <v>307</v>
      </c>
      <c r="AK65" s="84" t="s">
        <v>15</v>
      </c>
      <c r="AL65" s="88"/>
      <c r="AM65" s="83" t="s">
        <v>307</v>
      </c>
      <c r="AN65" s="84" t="s">
        <v>15</v>
      </c>
      <c r="AO65" s="87"/>
      <c r="AP65" s="83" t="s">
        <v>307</v>
      </c>
      <c r="AQ65" s="84" t="s">
        <v>15</v>
      </c>
      <c r="AR65" s="88"/>
      <c r="AS65" s="83" t="s">
        <v>307</v>
      </c>
      <c r="AT65" s="84" t="s">
        <v>15</v>
      </c>
      <c r="AU65" s="88"/>
      <c r="AV65" s="83" t="s">
        <v>307</v>
      </c>
      <c r="AW65" s="84" t="s">
        <v>15</v>
      </c>
      <c r="AX65" s="88"/>
      <c r="AY65" s="83" t="s">
        <v>307</v>
      </c>
      <c r="AZ65" s="84" t="s">
        <v>15</v>
      </c>
      <c r="BA65" s="88"/>
      <c r="BB65" s="83" t="s">
        <v>307</v>
      </c>
      <c r="BC65" s="84" t="s">
        <v>15</v>
      </c>
      <c r="BD65" s="87"/>
      <c r="BE65" s="83" t="s">
        <v>307</v>
      </c>
      <c r="BF65" s="84" t="s">
        <v>15</v>
      </c>
      <c r="BG65" s="88"/>
      <c r="BH65" s="83" t="s">
        <v>307</v>
      </c>
      <c r="BI65" s="84" t="s">
        <v>15</v>
      </c>
      <c r="BJ65" s="88"/>
      <c r="BK65" s="83" t="s">
        <v>307</v>
      </c>
      <c r="BL65" s="84" t="s">
        <v>15</v>
      </c>
      <c r="BM65" s="88"/>
      <c r="BN65" s="83" t="s">
        <v>307</v>
      </c>
      <c r="BO65" s="84" t="s">
        <v>15</v>
      </c>
      <c r="BP65" s="88"/>
      <c r="BQ65" s="83" t="s">
        <v>307</v>
      </c>
      <c r="BR65" s="84" t="s">
        <v>15</v>
      </c>
      <c r="BS65" s="88"/>
      <c r="BT65" s="83" t="s">
        <v>307</v>
      </c>
      <c r="BU65" s="84" t="s">
        <v>15</v>
      </c>
      <c r="BV65" s="88"/>
      <c r="BW65" s="83" t="s">
        <v>307</v>
      </c>
      <c r="BX65" s="84" t="s">
        <v>15</v>
      </c>
      <c r="BY65" s="88"/>
      <c r="BZ65" s="83" t="s">
        <v>307</v>
      </c>
      <c r="CA65" s="84" t="s">
        <v>15</v>
      </c>
      <c r="CB65" s="88"/>
      <c r="CC65" s="83" t="s">
        <v>307</v>
      </c>
      <c r="CD65" s="84" t="s">
        <v>15</v>
      </c>
      <c r="CE65" s="172"/>
      <c r="CF65" s="83" t="s">
        <v>307</v>
      </c>
      <c r="CG65" s="84" t="s">
        <v>15</v>
      </c>
      <c r="CH65" s="172"/>
      <c r="CI65" s="83" t="s">
        <v>307</v>
      </c>
      <c r="CJ65" s="84" t="s">
        <v>15</v>
      </c>
      <c r="CK65" s="172"/>
      <c r="CL65" s="83" t="s">
        <v>307</v>
      </c>
      <c r="CM65" s="84" t="s">
        <v>15</v>
      </c>
      <c r="CN65" s="172"/>
      <c r="CO65" s="83" t="s">
        <v>307</v>
      </c>
      <c r="CP65" s="84" t="s">
        <v>15</v>
      </c>
      <c r="CQ65" s="88"/>
      <c r="CR65" s="83" t="s">
        <v>307</v>
      </c>
      <c r="CS65" s="84" t="s">
        <v>15</v>
      </c>
    </row>
    <row r="66" spans="1:97" ht="12" customHeight="1" x14ac:dyDescent="0.2">
      <c r="A66" s="81" t="s">
        <v>250</v>
      </c>
      <c r="B66" s="87"/>
      <c r="C66" s="83" t="s">
        <v>307</v>
      </c>
      <c r="D66" s="84" t="s">
        <v>15</v>
      </c>
      <c r="E66" s="87"/>
      <c r="F66" s="83" t="s">
        <v>307</v>
      </c>
      <c r="G66" s="84" t="s">
        <v>15</v>
      </c>
      <c r="H66" s="88"/>
      <c r="I66" s="83" t="s">
        <v>307</v>
      </c>
      <c r="J66" s="84" t="s">
        <v>15</v>
      </c>
      <c r="K66" s="88"/>
      <c r="L66" s="83" t="s">
        <v>307</v>
      </c>
      <c r="M66" s="84" t="s">
        <v>15</v>
      </c>
      <c r="N66" s="88"/>
      <c r="O66" s="83" t="s">
        <v>307</v>
      </c>
      <c r="P66" s="84" t="s">
        <v>15</v>
      </c>
      <c r="Q66" s="88"/>
      <c r="R66" s="83" t="s">
        <v>307</v>
      </c>
      <c r="S66" s="84" t="s">
        <v>15</v>
      </c>
      <c r="T66" s="88"/>
      <c r="U66" s="83" t="s">
        <v>307</v>
      </c>
      <c r="V66" s="84" t="s">
        <v>15</v>
      </c>
      <c r="W66" s="88"/>
      <c r="X66" s="83" t="s">
        <v>307</v>
      </c>
      <c r="Y66" s="84" t="s">
        <v>15</v>
      </c>
      <c r="Z66" s="88"/>
      <c r="AA66" s="83" t="s">
        <v>307</v>
      </c>
      <c r="AB66" s="84" t="s">
        <v>15</v>
      </c>
      <c r="AC66" s="88"/>
      <c r="AD66" s="83" t="s">
        <v>307</v>
      </c>
      <c r="AE66" s="84" t="s">
        <v>15</v>
      </c>
      <c r="AF66" s="88"/>
      <c r="AG66" s="83" t="s">
        <v>307</v>
      </c>
      <c r="AH66" s="84" t="s">
        <v>15</v>
      </c>
      <c r="AI66" s="88"/>
      <c r="AJ66" s="83" t="s">
        <v>307</v>
      </c>
      <c r="AK66" s="84" t="s">
        <v>15</v>
      </c>
      <c r="AL66" s="88"/>
      <c r="AM66" s="83" t="s">
        <v>307</v>
      </c>
      <c r="AN66" s="84" t="s">
        <v>15</v>
      </c>
      <c r="AO66" s="87"/>
      <c r="AP66" s="83" t="s">
        <v>307</v>
      </c>
      <c r="AQ66" s="84" t="s">
        <v>15</v>
      </c>
      <c r="AR66" s="88"/>
      <c r="AS66" s="83" t="s">
        <v>307</v>
      </c>
      <c r="AT66" s="84" t="s">
        <v>15</v>
      </c>
      <c r="AU66" s="88"/>
      <c r="AV66" s="83" t="s">
        <v>307</v>
      </c>
      <c r="AW66" s="84" t="s">
        <v>15</v>
      </c>
      <c r="AX66" s="88"/>
      <c r="AY66" s="83" t="s">
        <v>307</v>
      </c>
      <c r="AZ66" s="84" t="s">
        <v>15</v>
      </c>
      <c r="BA66" s="88"/>
      <c r="BB66" s="83" t="s">
        <v>307</v>
      </c>
      <c r="BC66" s="84" t="s">
        <v>15</v>
      </c>
      <c r="BD66" s="87"/>
      <c r="BE66" s="83" t="s">
        <v>307</v>
      </c>
      <c r="BF66" s="84" t="s">
        <v>15</v>
      </c>
      <c r="BG66" s="88"/>
      <c r="BH66" s="83" t="s">
        <v>307</v>
      </c>
      <c r="BI66" s="84" t="s">
        <v>15</v>
      </c>
      <c r="BJ66" s="88"/>
      <c r="BK66" s="83" t="s">
        <v>307</v>
      </c>
      <c r="BL66" s="84" t="s">
        <v>15</v>
      </c>
      <c r="BM66" s="88"/>
      <c r="BN66" s="83" t="s">
        <v>307</v>
      </c>
      <c r="BO66" s="84" t="s">
        <v>15</v>
      </c>
      <c r="BP66" s="88"/>
      <c r="BQ66" s="83" t="s">
        <v>307</v>
      </c>
      <c r="BR66" s="84" t="s">
        <v>15</v>
      </c>
      <c r="BS66" s="88"/>
      <c r="BT66" s="83" t="s">
        <v>307</v>
      </c>
      <c r="BU66" s="84" t="s">
        <v>15</v>
      </c>
      <c r="BV66" s="88"/>
      <c r="BW66" s="83" t="s">
        <v>307</v>
      </c>
      <c r="BX66" s="84" t="s">
        <v>15</v>
      </c>
      <c r="BY66" s="88"/>
      <c r="BZ66" s="83" t="s">
        <v>307</v>
      </c>
      <c r="CA66" s="84" t="s">
        <v>15</v>
      </c>
      <c r="CB66" s="88"/>
      <c r="CC66" s="83" t="s">
        <v>307</v>
      </c>
      <c r="CD66" s="84" t="s">
        <v>15</v>
      </c>
      <c r="CE66" s="172"/>
      <c r="CF66" s="83" t="s">
        <v>307</v>
      </c>
      <c r="CG66" s="84" t="s">
        <v>15</v>
      </c>
      <c r="CH66" s="172"/>
      <c r="CI66" s="83" t="s">
        <v>307</v>
      </c>
      <c r="CJ66" s="84" t="s">
        <v>15</v>
      </c>
      <c r="CK66" s="172"/>
      <c r="CL66" s="83" t="s">
        <v>307</v>
      </c>
      <c r="CM66" s="84" t="s">
        <v>15</v>
      </c>
      <c r="CN66" s="172"/>
      <c r="CO66" s="83" t="s">
        <v>307</v>
      </c>
      <c r="CP66" s="84" t="s">
        <v>15</v>
      </c>
      <c r="CQ66" s="88"/>
      <c r="CR66" s="83" t="s">
        <v>307</v>
      </c>
      <c r="CS66" s="84" t="s">
        <v>15</v>
      </c>
    </row>
    <row r="67" spans="1:97" ht="12" customHeight="1" x14ac:dyDescent="0.2">
      <c r="A67" s="81" t="s">
        <v>251</v>
      </c>
      <c r="B67" s="87"/>
      <c r="C67" s="83" t="s">
        <v>307</v>
      </c>
      <c r="D67" s="84" t="s">
        <v>15</v>
      </c>
      <c r="E67" s="87"/>
      <c r="F67" s="83" t="s">
        <v>307</v>
      </c>
      <c r="G67" s="84" t="s">
        <v>15</v>
      </c>
      <c r="H67" s="88"/>
      <c r="I67" s="83" t="s">
        <v>307</v>
      </c>
      <c r="J67" s="84" t="s">
        <v>15</v>
      </c>
      <c r="K67" s="88"/>
      <c r="L67" s="83" t="s">
        <v>307</v>
      </c>
      <c r="M67" s="84" t="s">
        <v>15</v>
      </c>
      <c r="N67" s="88"/>
      <c r="O67" s="83" t="s">
        <v>307</v>
      </c>
      <c r="P67" s="84" t="s">
        <v>15</v>
      </c>
      <c r="Q67" s="88"/>
      <c r="R67" s="83" t="s">
        <v>307</v>
      </c>
      <c r="S67" s="84" t="s">
        <v>15</v>
      </c>
      <c r="T67" s="88"/>
      <c r="U67" s="83" t="s">
        <v>307</v>
      </c>
      <c r="V67" s="84" t="s">
        <v>15</v>
      </c>
      <c r="W67" s="88"/>
      <c r="X67" s="83" t="s">
        <v>307</v>
      </c>
      <c r="Y67" s="84" t="s">
        <v>15</v>
      </c>
      <c r="Z67" s="88"/>
      <c r="AA67" s="83" t="s">
        <v>307</v>
      </c>
      <c r="AB67" s="84" t="s">
        <v>15</v>
      </c>
      <c r="AC67" s="88"/>
      <c r="AD67" s="83" t="s">
        <v>307</v>
      </c>
      <c r="AE67" s="84" t="s">
        <v>15</v>
      </c>
      <c r="AF67" s="88"/>
      <c r="AG67" s="83" t="s">
        <v>307</v>
      </c>
      <c r="AH67" s="84" t="s">
        <v>15</v>
      </c>
      <c r="AI67" s="88"/>
      <c r="AJ67" s="83" t="s">
        <v>307</v>
      </c>
      <c r="AK67" s="84" t="s">
        <v>15</v>
      </c>
      <c r="AL67" s="88"/>
      <c r="AM67" s="83" t="s">
        <v>307</v>
      </c>
      <c r="AN67" s="84" t="s">
        <v>15</v>
      </c>
      <c r="AO67" s="87"/>
      <c r="AP67" s="83" t="s">
        <v>307</v>
      </c>
      <c r="AQ67" s="84" t="s">
        <v>15</v>
      </c>
      <c r="AR67" s="88"/>
      <c r="AS67" s="83" t="s">
        <v>307</v>
      </c>
      <c r="AT67" s="84" t="s">
        <v>15</v>
      </c>
      <c r="AU67" s="88"/>
      <c r="AV67" s="83" t="s">
        <v>307</v>
      </c>
      <c r="AW67" s="84" t="s">
        <v>15</v>
      </c>
      <c r="AX67" s="88"/>
      <c r="AY67" s="83" t="s">
        <v>307</v>
      </c>
      <c r="AZ67" s="84" t="s">
        <v>15</v>
      </c>
      <c r="BA67" s="88"/>
      <c r="BB67" s="83" t="s">
        <v>307</v>
      </c>
      <c r="BC67" s="84" t="s">
        <v>15</v>
      </c>
      <c r="BD67" s="87"/>
      <c r="BE67" s="83" t="s">
        <v>307</v>
      </c>
      <c r="BF67" s="84" t="s">
        <v>15</v>
      </c>
      <c r="BG67" s="88"/>
      <c r="BH67" s="83" t="s">
        <v>307</v>
      </c>
      <c r="BI67" s="84" t="s">
        <v>15</v>
      </c>
      <c r="BJ67" s="88"/>
      <c r="BK67" s="83" t="s">
        <v>307</v>
      </c>
      <c r="BL67" s="84" t="s">
        <v>15</v>
      </c>
      <c r="BM67" s="88"/>
      <c r="BN67" s="83" t="s">
        <v>307</v>
      </c>
      <c r="BO67" s="84" t="s">
        <v>15</v>
      </c>
      <c r="BP67" s="88"/>
      <c r="BQ67" s="83" t="s">
        <v>307</v>
      </c>
      <c r="BR67" s="84" t="s">
        <v>15</v>
      </c>
      <c r="BS67" s="88"/>
      <c r="BT67" s="83" t="s">
        <v>307</v>
      </c>
      <c r="BU67" s="84" t="s">
        <v>15</v>
      </c>
      <c r="BV67" s="88"/>
      <c r="BW67" s="83" t="s">
        <v>307</v>
      </c>
      <c r="BX67" s="84" t="s">
        <v>15</v>
      </c>
      <c r="BY67" s="88"/>
      <c r="BZ67" s="83" t="s">
        <v>307</v>
      </c>
      <c r="CA67" s="84" t="s">
        <v>15</v>
      </c>
      <c r="CB67" s="88"/>
      <c r="CC67" s="83" t="s">
        <v>307</v>
      </c>
      <c r="CD67" s="84" t="s">
        <v>15</v>
      </c>
      <c r="CE67" s="172"/>
      <c r="CF67" s="83" t="s">
        <v>307</v>
      </c>
      <c r="CG67" s="84" t="s">
        <v>15</v>
      </c>
      <c r="CH67" s="172"/>
      <c r="CI67" s="83" t="s">
        <v>307</v>
      </c>
      <c r="CJ67" s="84" t="s">
        <v>15</v>
      </c>
      <c r="CK67" s="172"/>
      <c r="CL67" s="83" t="s">
        <v>307</v>
      </c>
      <c r="CM67" s="84" t="s">
        <v>15</v>
      </c>
      <c r="CN67" s="172"/>
      <c r="CO67" s="83" t="s">
        <v>307</v>
      </c>
      <c r="CP67" s="84" t="s">
        <v>15</v>
      </c>
      <c r="CQ67" s="88"/>
      <c r="CR67" s="83" t="s">
        <v>307</v>
      </c>
      <c r="CS67" s="84" t="s">
        <v>15</v>
      </c>
    </row>
    <row r="68" spans="1:97" ht="12" customHeight="1" x14ac:dyDescent="0.2">
      <c r="A68" s="81" t="s">
        <v>252</v>
      </c>
      <c r="B68" s="87"/>
      <c r="C68" s="83" t="s">
        <v>307</v>
      </c>
      <c r="D68" s="84" t="s">
        <v>15</v>
      </c>
      <c r="E68" s="87"/>
      <c r="F68" s="83" t="s">
        <v>307</v>
      </c>
      <c r="G68" s="84" t="s">
        <v>15</v>
      </c>
      <c r="H68" s="88"/>
      <c r="I68" s="83" t="s">
        <v>307</v>
      </c>
      <c r="J68" s="84" t="s">
        <v>15</v>
      </c>
      <c r="K68" s="88"/>
      <c r="L68" s="83" t="s">
        <v>307</v>
      </c>
      <c r="M68" s="84" t="s">
        <v>15</v>
      </c>
      <c r="N68" s="88"/>
      <c r="O68" s="83" t="s">
        <v>307</v>
      </c>
      <c r="P68" s="84" t="s">
        <v>15</v>
      </c>
      <c r="Q68" s="88"/>
      <c r="R68" s="83" t="s">
        <v>307</v>
      </c>
      <c r="S68" s="84" t="s">
        <v>15</v>
      </c>
      <c r="T68" s="88"/>
      <c r="U68" s="83" t="s">
        <v>307</v>
      </c>
      <c r="V68" s="84" t="s">
        <v>15</v>
      </c>
      <c r="W68" s="88"/>
      <c r="X68" s="83" t="s">
        <v>307</v>
      </c>
      <c r="Y68" s="84" t="s">
        <v>15</v>
      </c>
      <c r="Z68" s="88"/>
      <c r="AA68" s="83" t="s">
        <v>307</v>
      </c>
      <c r="AB68" s="84" t="s">
        <v>15</v>
      </c>
      <c r="AC68" s="88"/>
      <c r="AD68" s="83" t="s">
        <v>307</v>
      </c>
      <c r="AE68" s="84" t="s">
        <v>15</v>
      </c>
      <c r="AF68" s="88"/>
      <c r="AG68" s="83" t="s">
        <v>307</v>
      </c>
      <c r="AH68" s="84" t="s">
        <v>15</v>
      </c>
      <c r="AI68" s="88"/>
      <c r="AJ68" s="83" t="s">
        <v>307</v>
      </c>
      <c r="AK68" s="84" t="s">
        <v>15</v>
      </c>
      <c r="AL68" s="88"/>
      <c r="AM68" s="83" t="s">
        <v>307</v>
      </c>
      <c r="AN68" s="84" t="s">
        <v>15</v>
      </c>
      <c r="AO68" s="87"/>
      <c r="AP68" s="83" t="s">
        <v>307</v>
      </c>
      <c r="AQ68" s="84" t="s">
        <v>15</v>
      </c>
      <c r="AR68" s="88"/>
      <c r="AS68" s="83" t="s">
        <v>307</v>
      </c>
      <c r="AT68" s="84" t="s">
        <v>15</v>
      </c>
      <c r="AU68" s="88"/>
      <c r="AV68" s="83" t="s">
        <v>307</v>
      </c>
      <c r="AW68" s="84" t="s">
        <v>15</v>
      </c>
      <c r="AX68" s="88"/>
      <c r="AY68" s="83" t="s">
        <v>307</v>
      </c>
      <c r="AZ68" s="84" t="s">
        <v>15</v>
      </c>
      <c r="BA68" s="88"/>
      <c r="BB68" s="83" t="s">
        <v>307</v>
      </c>
      <c r="BC68" s="84" t="s">
        <v>15</v>
      </c>
      <c r="BD68" s="87"/>
      <c r="BE68" s="83" t="s">
        <v>307</v>
      </c>
      <c r="BF68" s="84" t="s">
        <v>15</v>
      </c>
      <c r="BG68" s="88"/>
      <c r="BH68" s="83" t="s">
        <v>307</v>
      </c>
      <c r="BI68" s="84" t="s">
        <v>15</v>
      </c>
      <c r="BJ68" s="88"/>
      <c r="BK68" s="83" t="s">
        <v>307</v>
      </c>
      <c r="BL68" s="84" t="s">
        <v>15</v>
      </c>
      <c r="BM68" s="88"/>
      <c r="BN68" s="83" t="s">
        <v>307</v>
      </c>
      <c r="BO68" s="84" t="s">
        <v>15</v>
      </c>
      <c r="BP68" s="88"/>
      <c r="BQ68" s="83" t="s">
        <v>307</v>
      </c>
      <c r="BR68" s="84" t="s">
        <v>15</v>
      </c>
      <c r="BS68" s="88"/>
      <c r="BT68" s="83" t="s">
        <v>307</v>
      </c>
      <c r="BU68" s="84" t="s">
        <v>15</v>
      </c>
      <c r="BV68" s="88"/>
      <c r="BW68" s="83" t="s">
        <v>307</v>
      </c>
      <c r="BX68" s="84" t="s">
        <v>15</v>
      </c>
      <c r="BY68" s="88"/>
      <c r="BZ68" s="83" t="s">
        <v>307</v>
      </c>
      <c r="CA68" s="84" t="s">
        <v>15</v>
      </c>
      <c r="CB68" s="88"/>
      <c r="CC68" s="83" t="s">
        <v>307</v>
      </c>
      <c r="CD68" s="84" t="s">
        <v>15</v>
      </c>
      <c r="CE68" s="172"/>
      <c r="CF68" s="83" t="s">
        <v>307</v>
      </c>
      <c r="CG68" s="84" t="s">
        <v>15</v>
      </c>
      <c r="CH68" s="172"/>
      <c r="CI68" s="83" t="s">
        <v>307</v>
      </c>
      <c r="CJ68" s="84" t="s">
        <v>15</v>
      </c>
      <c r="CK68" s="172"/>
      <c r="CL68" s="83" t="s">
        <v>307</v>
      </c>
      <c r="CM68" s="84" t="s">
        <v>15</v>
      </c>
      <c r="CN68" s="172"/>
      <c r="CO68" s="83" t="s">
        <v>307</v>
      </c>
      <c r="CP68" s="84" t="s">
        <v>15</v>
      </c>
      <c r="CQ68" s="88"/>
      <c r="CR68" s="83" t="s">
        <v>307</v>
      </c>
      <c r="CS68" s="84" t="s">
        <v>15</v>
      </c>
    </row>
    <row r="69" spans="1:97" ht="12" customHeight="1" x14ac:dyDescent="0.2">
      <c r="A69" s="81" t="s">
        <v>253</v>
      </c>
      <c r="B69" s="87"/>
      <c r="C69" s="83" t="s">
        <v>307</v>
      </c>
      <c r="D69" s="84" t="s">
        <v>15</v>
      </c>
      <c r="E69" s="87"/>
      <c r="F69" s="83" t="s">
        <v>307</v>
      </c>
      <c r="G69" s="84" t="s">
        <v>15</v>
      </c>
      <c r="H69" s="88"/>
      <c r="I69" s="83" t="s">
        <v>307</v>
      </c>
      <c r="J69" s="84" t="s">
        <v>15</v>
      </c>
      <c r="K69" s="88"/>
      <c r="L69" s="83" t="s">
        <v>307</v>
      </c>
      <c r="M69" s="84" t="s">
        <v>15</v>
      </c>
      <c r="N69" s="88"/>
      <c r="O69" s="83" t="s">
        <v>307</v>
      </c>
      <c r="P69" s="84" t="s">
        <v>15</v>
      </c>
      <c r="Q69" s="88"/>
      <c r="R69" s="83" t="s">
        <v>307</v>
      </c>
      <c r="S69" s="84" t="s">
        <v>15</v>
      </c>
      <c r="T69" s="88"/>
      <c r="U69" s="83" t="s">
        <v>307</v>
      </c>
      <c r="V69" s="84" t="s">
        <v>15</v>
      </c>
      <c r="W69" s="88"/>
      <c r="X69" s="83" t="s">
        <v>307</v>
      </c>
      <c r="Y69" s="84" t="s">
        <v>15</v>
      </c>
      <c r="Z69" s="88"/>
      <c r="AA69" s="83" t="s">
        <v>307</v>
      </c>
      <c r="AB69" s="84" t="s">
        <v>15</v>
      </c>
      <c r="AC69" s="88"/>
      <c r="AD69" s="83" t="s">
        <v>307</v>
      </c>
      <c r="AE69" s="84" t="s">
        <v>15</v>
      </c>
      <c r="AF69" s="88"/>
      <c r="AG69" s="83" t="s">
        <v>307</v>
      </c>
      <c r="AH69" s="84" t="s">
        <v>15</v>
      </c>
      <c r="AI69" s="88"/>
      <c r="AJ69" s="83" t="s">
        <v>307</v>
      </c>
      <c r="AK69" s="84" t="s">
        <v>15</v>
      </c>
      <c r="AL69" s="88"/>
      <c r="AM69" s="83" t="s">
        <v>307</v>
      </c>
      <c r="AN69" s="84" t="s">
        <v>15</v>
      </c>
      <c r="AO69" s="87"/>
      <c r="AP69" s="83" t="s">
        <v>307</v>
      </c>
      <c r="AQ69" s="84" t="s">
        <v>15</v>
      </c>
      <c r="AR69" s="88"/>
      <c r="AS69" s="83" t="s">
        <v>307</v>
      </c>
      <c r="AT69" s="84" t="s">
        <v>15</v>
      </c>
      <c r="AU69" s="88"/>
      <c r="AV69" s="83" t="s">
        <v>307</v>
      </c>
      <c r="AW69" s="84" t="s">
        <v>15</v>
      </c>
      <c r="AX69" s="88"/>
      <c r="AY69" s="83" t="s">
        <v>307</v>
      </c>
      <c r="AZ69" s="84" t="s">
        <v>15</v>
      </c>
      <c r="BA69" s="88"/>
      <c r="BB69" s="83" t="s">
        <v>307</v>
      </c>
      <c r="BC69" s="84" t="s">
        <v>15</v>
      </c>
      <c r="BD69" s="87"/>
      <c r="BE69" s="83" t="s">
        <v>307</v>
      </c>
      <c r="BF69" s="84" t="s">
        <v>15</v>
      </c>
      <c r="BG69" s="88"/>
      <c r="BH69" s="83" t="s">
        <v>307</v>
      </c>
      <c r="BI69" s="84" t="s">
        <v>15</v>
      </c>
      <c r="BJ69" s="88"/>
      <c r="BK69" s="83" t="s">
        <v>307</v>
      </c>
      <c r="BL69" s="84" t="s">
        <v>15</v>
      </c>
      <c r="BM69" s="88"/>
      <c r="BN69" s="83" t="s">
        <v>307</v>
      </c>
      <c r="BO69" s="84" t="s">
        <v>15</v>
      </c>
      <c r="BP69" s="88"/>
      <c r="BQ69" s="83" t="s">
        <v>307</v>
      </c>
      <c r="BR69" s="84" t="s">
        <v>15</v>
      </c>
      <c r="BS69" s="88"/>
      <c r="BT69" s="83" t="s">
        <v>307</v>
      </c>
      <c r="BU69" s="84" t="s">
        <v>15</v>
      </c>
      <c r="BV69" s="88"/>
      <c r="BW69" s="83" t="s">
        <v>307</v>
      </c>
      <c r="BX69" s="84" t="s">
        <v>15</v>
      </c>
      <c r="BY69" s="88"/>
      <c r="BZ69" s="83" t="s">
        <v>307</v>
      </c>
      <c r="CA69" s="84" t="s">
        <v>15</v>
      </c>
      <c r="CB69" s="88"/>
      <c r="CC69" s="83" t="s">
        <v>307</v>
      </c>
      <c r="CD69" s="84" t="s">
        <v>15</v>
      </c>
      <c r="CE69" s="172"/>
      <c r="CF69" s="83" t="s">
        <v>307</v>
      </c>
      <c r="CG69" s="84" t="s">
        <v>15</v>
      </c>
      <c r="CH69" s="172"/>
      <c r="CI69" s="83" t="s">
        <v>307</v>
      </c>
      <c r="CJ69" s="84" t="s">
        <v>15</v>
      </c>
      <c r="CK69" s="172"/>
      <c r="CL69" s="83" t="s">
        <v>307</v>
      </c>
      <c r="CM69" s="84" t="s">
        <v>15</v>
      </c>
      <c r="CN69" s="172"/>
      <c r="CO69" s="83" t="s">
        <v>307</v>
      </c>
      <c r="CP69" s="84" t="s">
        <v>15</v>
      </c>
      <c r="CQ69" s="88"/>
      <c r="CR69" s="83" t="s">
        <v>307</v>
      </c>
      <c r="CS69" s="84" t="s">
        <v>15</v>
      </c>
    </row>
    <row r="70" spans="1:97" ht="12" customHeight="1" x14ac:dyDescent="0.2">
      <c r="A70" s="81" t="s">
        <v>254</v>
      </c>
      <c r="B70" s="87"/>
      <c r="C70" s="83" t="s">
        <v>307</v>
      </c>
      <c r="D70" s="84" t="s">
        <v>15</v>
      </c>
      <c r="E70" s="87"/>
      <c r="F70" s="83" t="s">
        <v>307</v>
      </c>
      <c r="G70" s="84" t="s">
        <v>15</v>
      </c>
      <c r="H70" s="88"/>
      <c r="I70" s="83" t="s">
        <v>307</v>
      </c>
      <c r="J70" s="84" t="s">
        <v>15</v>
      </c>
      <c r="K70" s="88"/>
      <c r="L70" s="83" t="s">
        <v>307</v>
      </c>
      <c r="M70" s="84" t="s">
        <v>15</v>
      </c>
      <c r="N70" s="88"/>
      <c r="O70" s="83" t="s">
        <v>307</v>
      </c>
      <c r="P70" s="84" t="s">
        <v>15</v>
      </c>
      <c r="Q70" s="88"/>
      <c r="R70" s="83" t="s">
        <v>307</v>
      </c>
      <c r="S70" s="84" t="s">
        <v>15</v>
      </c>
      <c r="T70" s="88"/>
      <c r="U70" s="83" t="s">
        <v>307</v>
      </c>
      <c r="V70" s="84" t="s">
        <v>15</v>
      </c>
      <c r="W70" s="88"/>
      <c r="X70" s="83" t="s">
        <v>307</v>
      </c>
      <c r="Y70" s="84" t="s">
        <v>15</v>
      </c>
      <c r="Z70" s="88"/>
      <c r="AA70" s="83" t="s">
        <v>307</v>
      </c>
      <c r="AB70" s="84" t="s">
        <v>15</v>
      </c>
      <c r="AC70" s="88"/>
      <c r="AD70" s="83" t="s">
        <v>307</v>
      </c>
      <c r="AE70" s="84" t="s">
        <v>15</v>
      </c>
      <c r="AF70" s="88"/>
      <c r="AG70" s="83" t="s">
        <v>307</v>
      </c>
      <c r="AH70" s="84" t="s">
        <v>15</v>
      </c>
      <c r="AI70" s="88"/>
      <c r="AJ70" s="83" t="s">
        <v>307</v>
      </c>
      <c r="AK70" s="84" t="s">
        <v>15</v>
      </c>
      <c r="AL70" s="88"/>
      <c r="AM70" s="83" t="s">
        <v>307</v>
      </c>
      <c r="AN70" s="84" t="s">
        <v>15</v>
      </c>
      <c r="AO70" s="87"/>
      <c r="AP70" s="83" t="s">
        <v>307</v>
      </c>
      <c r="AQ70" s="84" t="s">
        <v>15</v>
      </c>
      <c r="AR70" s="88"/>
      <c r="AS70" s="83" t="s">
        <v>307</v>
      </c>
      <c r="AT70" s="84" t="s">
        <v>15</v>
      </c>
      <c r="AU70" s="88"/>
      <c r="AV70" s="83" t="s">
        <v>307</v>
      </c>
      <c r="AW70" s="84" t="s">
        <v>15</v>
      </c>
      <c r="AX70" s="88"/>
      <c r="AY70" s="83" t="s">
        <v>307</v>
      </c>
      <c r="AZ70" s="84" t="s">
        <v>15</v>
      </c>
      <c r="BA70" s="88"/>
      <c r="BB70" s="83" t="s">
        <v>307</v>
      </c>
      <c r="BC70" s="84" t="s">
        <v>15</v>
      </c>
      <c r="BD70" s="87"/>
      <c r="BE70" s="83" t="s">
        <v>307</v>
      </c>
      <c r="BF70" s="84" t="s">
        <v>15</v>
      </c>
      <c r="BG70" s="88"/>
      <c r="BH70" s="83" t="s">
        <v>307</v>
      </c>
      <c r="BI70" s="84" t="s">
        <v>15</v>
      </c>
      <c r="BJ70" s="88"/>
      <c r="BK70" s="83" t="s">
        <v>307</v>
      </c>
      <c r="BL70" s="84" t="s">
        <v>15</v>
      </c>
      <c r="BM70" s="88"/>
      <c r="BN70" s="83" t="s">
        <v>307</v>
      </c>
      <c r="BO70" s="84" t="s">
        <v>15</v>
      </c>
      <c r="BP70" s="88"/>
      <c r="BQ70" s="83" t="s">
        <v>307</v>
      </c>
      <c r="BR70" s="84" t="s">
        <v>15</v>
      </c>
      <c r="BS70" s="88"/>
      <c r="BT70" s="83" t="s">
        <v>307</v>
      </c>
      <c r="BU70" s="84" t="s">
        <v>15</v>
      </c>
      <c r="BV70" s="88"/>
      <c r="BW70" s="83" t="s">
        <v>307</v>
      </c>
      <c r="BX70" s="84" t="s">
        <v>15</v>
      </c>
      <c r="BY70" s="88"/>
      <c r="BZ70" s="83" t="s">
        <v>307</v>
      </c>
      <c r="CA70" s="84" t="s">
        <v>15</v>
      </c>
      <c r="CB70" s="88"/>
      <c r="CC70" s="83" t="s">
        <v>307</v>
      </c>
      <c r="CD70" s="84" t="s">
        <v>15</v>
      </c>
      <c r="CE70" s="172"/>
      <c r="CF70" s="83" t="s">
        <v>307</v>
      </c>
      <c r="CG70" s="84" t="s">
        <v>15</v>
      </c>
      <c r="CH70" s="172"/>
      <c r="CI70" s="83" t="s">
        <v>307</v>
      </c>
      <c r="CJ70" s="84" t="s">
        <v>15</v>
      </c>
      <c r="CK70" s="172"/>
      <c r="CL70" s="83" t="s">
        <v>307</v>
      </c>
      <c r="CM70" s="84" t="s">
        <v>15</v>
      </c>
      <c r="CN70" s="172"/>
      <c r="CO70" s="83" t="s">
        <v>307</v>
      </c>
      <c r="CP70" s="84" t="s">
        <v>15</v>
      </c>
      <c r="CQ70" s="88"/>
      <c r="CR70" s="83" t="s">
        <v>307</v>
      </c>
      <c r="CS70" s="84" t="s">
        <v>15</v>
      </c>
    </row>
    <row r="71" spans="1:97" ht="12" customHeight="1" x14ac:dyDescent="0.2">
      <c r="A71" s="81" t="s">
        <v>255</v>
      </c>
      <c r="B71" s="87"/>
      <c r="C71" s="83" t="s">
        <v>307</v>
      </c>
      <c r="D71" s="84" t="s">
        <v>15</v>
      </c>
      <c r="E71" s="87"/>
      <c r="F71" s="83" t="s">
        <v>307</v>
      </c>
      <c r="G71" s="84" t="s">
        <v>15</v>
      </c>
      <c r="H71" s="88"/>
      <c r="I71" s="83" t="s">
        <v>307</v>
      </c>
      <c r="J71" s="84" t="s">
        <v>15</v>
      </c>
      <c r="K71" s="88"/>
      <c r="L71" s="83" t="s">
        <v>307</v>
      </c>
      <c r="M71" s="84" t="s">
        <v>15</v>
      </c>
      <c r="N71" s="88"/>
      <c r="O71" s="83" t="s">
        <v>307</v>
      </c>
      <c r="P71" s="84" t="s">
        <v>15</v>
      </c>
      <c r="Q71" s="88"/>
      <c r="R71" s="83" t="s">
        <v>307</v>
      </c>
      <c r="S71" s="84" t="s">
        <v>15</v>
      </c>
      <c r="T71" s="88"/>
      <c r="U71" s="83" t="s">
        <v>307</v>
      </c>
      <c r="V71" s="84" t="s">
        <v>15</v>
      </c>
      <c r="W71" s="88"/>
      <c r="X71" s="83" t="s">
        <v>307</v>
      </c>
      <c r="Y71" s="84" t="s">
        <v>15</v>
      </c>
      <c r="Z71" s="88"/>
      <c r="AA71" s="83" t="s">
        <v>307</v>
      </c>
      <c r="AB71" s="84" t="s">
        <v>15</v>
      </c>
      <c r="AC71" s="88"/>
      <c r="AD71" s="83" t="s">
        <v>307</v>
      </c>
      <c r="AE71" s="84" t="s">
        <v>15</v>
      </c>
      <c r="AF71" s="88"/>
      <c r="AG71" s="83" t="s">
        <v>307</v>
      </c>
      <c r="AH71" s="84" t="s">
        <v>15</v>
      </c>
      <c r="AI71" s="88"/>
      <c r="AJ71" s="83" t="s">
        <v>307</v>
      </c>
      <c r="AK71" s="84" t="s">
        <v>15</v>
      </c>
      <c r="AL71" s="88"/>
      <c r="AM71" s="83" t="s">
        <v>307</v>
      </c>
      <c r="AN71" s="84" t="s">
        <v>15</v>
      </c>
      <c r="AO71" s="87"/>
      <c r="AP71" s="83" t="s">
        <v>307</v>
      </c>
      <c r="AQ71" s="84" t="s">
        <v>15</v>
      </c>
      <c r="AR71" s="88"/>
      <c r="AS71" s="83" t="s">
        <v>307</v>
      </c>
      <c r="AT71" s="84" t="s">
        <v>15</v>
      </c>
      <c r="AU71" s="88"/>
      <c r="AV71" s="83" t="s">
        <v>307</v>
      </c>
      <c r="AW71" s="84" t="s">
        <v>15</v>
      </c>
      <c r="AX71" s="88"/>
      <c r="AY71" s="83" t="s">
        <v>307</v>
      </c>
      <c r="AZ71" s="84" t="s">
        <v>15</v>
      </c>
      <c r="BA71" s="88"/>
      <c r="BB71" s="83" t="s">
        <v>307</v>
      </c>
      <c r="BC71" s="84" t="s">
        <v>15</v>
      </c>
      <c r="BD71" s="87"/>
      <c r="BE71" s="83" t="s">
        <v>307</v>
      </c>
      <c r="BF71" s="84" t="s">
        <v>15</v>
      </c>
      <c r="BG71" s="88"/>
      <c r="BH71" s="83" t="s">
        <v>307</v>
      </c>
      <c r="BI71" s="84" t="s">
        <v>15</v>
      </c>
      <c r="BJ71" s="88"/>
      <c r="BK71" s="83" t="s">
        <v>307</v>
      </c>
      <c r="BL71" s="84" t="s">
        <v>15</v>
      </c>
      <c r="BM71" s="88"/>
      <c r="BN71" s="83" t="s">
        <v>307</v>
      </c>
      <c r="BO71" s="84" t="s">
        <v>15</v>
      </c>
      <c r="BP71" s="88"/>
      <c r="BQ71" s="83" t="s">
        <v>307</v>
      </c>
      <c r="BR71" s="84" t="s">
        <v>15</v>
      </c>
      <c r="BS71" s="88"/>
      <c r="BT71" s="83" t="s">
        <v>307</v>
      </c>
      <c r="BU71" s="84" t="s">
        <v>15</v>
      </c>
      <c r="BV71" s="88"/>
      <c r="BW71" s="83" t="s">
        <v>307</v>
      </c>
      <c r="BX71" s="84" t="s">
        <v>15</v>
      </c>
      <c r="BY71" s="88"/>
      <c r="BZ71" s="83" t="s">
        <v>307</v>
      </c>
      <c r="CA71" s="84" t="s">
        <v>15</v>
      </c>
      <c r="CB71" s="88"/>
      <c r="CC71" s="83" t="s">
        <v>307</v>
      </c>
      <c r="CD71" s="84" t="s">
        <v>15</v>
      </c>
      <c r="CE71" s="172"/>
      <c r="CF71" s="83" t="s">
        <v>307</v>
      </c>
      <c r="CG71" s="84" t="s">
        <v>15</v>
      </c>
      <c r="CH71" s="172"/>
      <c r="CI71" s="83" t="s">
        <v>307</v>
      </c>
      <c r="CJ71" s="84" t="s">
        <v>15</v>
      </c>
      <c r="CK71" s="172"/>
      <c r="CL71" s="83" t="s">
        <v>307</v>
      </c>
      <c r="CM71" s="84" t="s">
        <v>15</v>
      </c>
      <c r="CN71" s="172"/>
      <c r="CO71" s="83" t="s">
        <v>307</v>
      </c>
      <c r="CP71" s="84" t="s">
        <v>15</v>
      </c>
      <c r="CQ71" s="88"/>
      <c r="CR71" s="83" t="s">
        <v>307</v>
      </c>
      <c r="CS71" s="84" t="s">
        <v>15</v>
      </c>
    </row>
    <row r="72" spans="1:97" ht="12" customHeight="1" x14ac:dyDescent="0.2">
      <c r="A72" s="81" t="s">
        <v>256</v>
      </c>
      <c r="B72" s="87"/>
      <c r="C72" s="83" t="s">
        <v>307</v>
      </c>
      <c r="D72" s="84" t="s">
        <v>15</v>
      </c>
      <c r="E72" s="87"/>
      <c r="F72" s="83" t="s">
        <v>307</v>
      </c>
      <c r="G72" s="84" t="s">
        <v>15</v>
      </c>
      <c r="H72" s="88"/>
      <c r="I72" s="83" t="s">
        <v>307</v>
      </c>
      <c r="J72" s="84" t="s">
        <v>15</v>
      </c>
      <c r="K72" s="88"/>
      <c r="L72" s="83" t="s">
        <v>307</v>
      </c>
      <c r="M72" s="84" t="s">
        <v>15</v>
      </c>
      <c r="N72" s="88"/>
      <c r="O72" s="83" t="s">
        <v>307</v>
      </c>
      <c r="P72" s="84" t="s">
        <v>15</v>
      </c>
      <c r="Q72" s="88"/>
      <c r="R72" s="83" t="s">
        <v>307</v>
      </c>
      <c r="S72" s="84" t="s">
        <v>15</v>
      </c>
      <c r="T72" s="88"/>
      <c r="U72" s="83" t="s">
        <v>307</v>
      </c>
      <c r="V72" s="84" t="s">
        <v>15</v>
      </c>
      <c r="W72" s="88"/>
      <c r="X72" s="83" t="s">
        <v>307</v>
      </c>
      <c r="Y72" s="84" t="s">
        <v>15</v>
      </c>
      <c r="Z72" s="88"/>
      <c r="AA72" s="83" t="s">
        <v>307</v>
      </c>
      <c r="AB72" s="84" t="s">
        <v>15</v>
      </c>
      <c r="AC72" s="88"/>
      <c r="AD72" s="83" t="s">
        <v>307</v>
      </c>
      <c r="AE72" s="84" t="s">
        <v>15</v>
      </c>
      <c r="AF72" s="88"/>
      <c r="AG72" s="83" t="s">
        <v>307</v>
      </c>
      <c r="AH72" s="84" t="s">
        <v>15</v>
      </c>
      <c r="AI72" s="88"/>
      <c r="AJ72" s="83" t="s">
        <v>307</v>
      </c>
      <c r="AK72" s="84" t="s">
        <v>15</v>
      </c>
      <c r="AL72" s="88"/>
      <c r="AM72" s="83" t="s">
        <v>307</v>
      </c>
      <c r="AN72" s="84" t="s">
        <v>15</v>
      </c>
      <c r="AO72" s="87"/>
      <c r="AP72" s="83" t="s">
        <v>307</v>
      </c>
      <c r="AQ72" s="84" t="s">
        <v>15</v>
      </c>
      <c r="AR72" s="88"/>
      <c r="AS72" s="83" t="s">
        <v>307</v>
      </c>
      <c r="AT72" s="84" t="s">
        <v>15</v>
      </c>
      <c r="AU72" s="88"/>
      <c r="AV72" s="83" t="s">
        <v>307</v>
      </c>
      <c r="AW72" s="84" t="s">
        <v>15</v>
      </c>
      <c r="AX72" s="88"/>
      <c r="AY72" s="83" t="s">
        <v>307</v>
      </c>
      <c r="AZ72" s="84" t="s">
        <v>15</v>
      </c>
      <c r="BA72" s="88"/>
      <c r="BB72" s="83" t="s">
        <v>307</v>
      </c>
      <c r="BC72" s="84" t="s">
        <v>15</v>
      </c>
      <c r="BD72" s="87"/>
      <c r="BE72" s="83" t="s">
        <v>307</v>
      </c>
      <c r="BF72" s="84" t="s">
        <v>15</v>
      </c>
      <c r="BG72" s="88"/>
      <c r="BH72" s="83" t="s">
        <v>307</v>
      </c>
      <c r="BI72" s="84" t="s">
        <v>15</v>
      </c>
      <c r="BJ72" s="88"/>
      <c r="BK72" s="83" t="s">
        <v>307</v>
      </c>
      <c r="BL72" s="84" t="s">
        <v>15</v>
      </c>
      <c r="BM72" s="88"/>
      <c r="BN72" s="83" t="s">
        <v>307</v>
      </c>
      <c r="BO72" s="84" t="s">
        <v>15</v>
      </c>
      <c r="BP72" s="88"/>
      <c r="BQ72" s="83" t="s">
        <v>307</v>
      </c>
      <c r="BR72" s="84" t="s">
        <v>15</v>
      </c>
      <c r="BS72" s="88"/>
      <c r="BT72" s="83" t="s">
        <v>307</v>
      </c>
      <c r="BU72" s="84" t="s">
        <v>15</v>
      </c>
      <c r="BV72" s="88"/>
      <c r="BW72" s="83" t="s">
        <v>307</v>
      </c>
      <c r="BX72" s="84" t="s">
        <v>15</v>
      </c>
      <c r="BY72" s="88"/>
      <c r="BZ72" s="83" t="s">
        <v>307</v>
      </c>
      <c r="CA72" s="84" t="s">
        <v>15</v>
      </c>
      <c r="CB72" s="88"/>
      <c r="CC72" s="83" t="s">
        <v>307</v>
      </c>
      <c r="CD72" s="84" t="s">
        <v>15</v>
      </c>
      <c r="CE72" s="172"/>
      <c r="CF72" s="83" t="s">
        <v>307</v>
      </c>
      <c r="CG72" s="84" t="s">
        <v>15</v>
      </c>
      <c r="CH72" s="172"/>
      <c r="CI72" s="83" t="s">
        <v>307</v>
      </c>
      <c r="CJ72" s="84" t="s">
        <v>15</v>
      </c>
      <c r="CK72" s="172"/>
      <c r="CL72" s="83" t="s">
        <v>307</v>
      </c>
      <c r="CM72" s="84" t="s">
        <v>15</v>
      </c>
      <c r="CN72" s="172"/>
      <c r="CO72" s="83" t="s">
        <v>307</v>
      </c>
      <c r="CP72" s="84" t="s">
        <v>15</v>
      </c>
      <c r="CQ72" s="88"/>
      <c r="CR72" s="83" t="s">
        <v>307</v>
      </c>
      <c r="CS72" s="84" t="s">
        <v>15</v>
      </c>
    </row>
    <row r="73" spans="1:97" ht="12" customHeight="1" x14ac:dyDescent="0.2">
      <c r="A73" s="81" t="s">
        <v>257</v>
      </c>
      <c r="B73" s="87"/>
      <c r="C73" s="83" t="s">
        <v>307</v>
      </c>
      <c r="D73" s="84" t="s">
        <v>15</v>
      </c>
      <c r="E73" s="87"/>
      <c r="F73" s="83" t="s">
        <v>307</v>
      </c>
      <c r="G73" s="84" t="s">
        <v>15</v>
      </c>
      <c r="H73" s="88"/>
      <c r="I73" s="83" t="s">
        <v>307</v>
      </c>
      <c r="J73" s="84" t="s">
        <v>15</v>
      </c>
      <c r="K73" s="88"/>
      <c r="L73" s="83" t="s">
        <v>307</v>
      </c>
      <c r="M73" s="84" t="s">
        <v>15</v>
      </c>
      <c r="N73" s="88"/>
      <c r="O73" s="83" t="s">
        <v>307</v>
      </c>
      <c r="P73" s="84" t="s">
        <v>15</v>
      </c>
      <c r="Q73" s="88"/>
      <c r="R73" s="83" t="s">
        <v>307</v>
      </c>
      <c r="S73" s="84" t="s">
        <v>15</v>
      </c>
      <c r="T73" s="88"/>
      <c r="U73" s="83" t="s">
        <v>307</v>
      </c>
      <c r="V73" s="84" t="s">
        <v>15</v>
      </c>
      <c r="W73" s="88"/>
      <c r="X73" s="83" t="s">
        <v>307</v>
      </c>
      <c r="Y73" s="84" t="s">
        <v>15</v>
      </c>
      <c r="Z73" s="88"/>
      <c r="AA73" s="83" t="s">
        <v>307</v>
      </c>
      <c r="AB73" s="84" t="s">
        <v>15</v>
      </c>
      <c r="AC73" s="88"/>
      <c r="AD73" s="83" t="s">
        <v>307</v>
      </c>
      <c r="AE73" s="84" t="s">
        <v>15</v>
      </c>
      <c r="AF73" s="88"/>
      <c r="AG73" s="83" t="s">
        <v>307</v>
      </c>
      <c r="AH73" s="84" t="s">
        <v>15</v>
      </c>
      <c r="AI73" s="88"/>
      <c r="AJ73" s="83" t="s">
        <v>307</v>
      </c>
      <c r="AK73" s="84" t="s">
        <v>15</v>
      </c>
      <c r="AL73" s="88"/>
      <c r="AM73" s="83" t="s">
        <v>307</v>
      </c>
      <c r="AN73" s="84" t="s">
        <v>15</v>
      </c>
      <c r="AO73" s="87"/>
      <c r="AP73" s="83" t="s">
        <v>307</v>
      </c>
      <c r="AQ73" s="84" t="s">
        <v>15</v>
      </c>
      <c r="AR73" s="88"/>
      <c r="AS73" s="83" t="s">
        <v>307</v>
      </c>
      <c r="AT73" s="84" t="s">
        <v>15</v>
      </c>
      <c r="AU73" s="88"/>
      <c r="AV73" s="83" t="s">
        <v>307</v>
      </c>
      <c r="AW73" s="84" t="s">
        <v>15</v>
      </c>
      <c r="AX73" s="88"/>
      <c r="AY73" s="83" t="s">
        <v>307</v>
      </c>
      <c r="AZ73" s="84" t="s">
        <v>15</v>
      </c>
      <c r="BA73" s="88"/>
      <c r="BB73" s="83" t="s">
        <v>307</v>
      </c>
      <c r="BC73" s="84" t="s">
        <v>15</v>
      </c>
      <c r="BD73" s="87"/>
      <c r="BE73" s="83" t="s">
        <v>307</v>
      </c>
      <c r="BF73" s="84" t="s">
        <v>15</v>
      </c>
      <c r="BG73" s="88"/>
      <c r="BH73" s="83" t="s">
        <v>307</v>
      </c>
      <c r="BI73" s="84" t="s">
        <v>15</v>
      </c>
      <c r="BJ73" s="88"/>
      <c r="BK73" s="83" t="s">
        <v>307</v>
      </c>
      <c r="BL73" s="84" t="s">
        <v>15</v>
      </c>
      <c r="BM73" s="88"/>
      <c r="BN73" s="83" t="s">
        <v>307</v>
      </c>
      <c r="BO73" s="84" t="s">
        <v>15</v>
      </c>
      <c r="BP73" s="88"/>
      <c r="BQ73" s="83" t="s">
        <v>307</v>
      </c>
      <c r="BR73" s="84" t="s">
        <v>15</v>
      </c>
      <c r="BS73" s="88"/>
      <c r="BT73" s="83" t="s">
        <v>307</v>
      </c>
      <c r="BU73" s="84" t="s">
        <v>15</v>
      </c>
      <c r="BV73" s="88"/>
      <c r="BW73" s="83" t="s">
        <v>307</v>
      </c>
      <c r="BX73" s="84" t="s">
        <v>15</v>
      </c>
      <c r="BY73" s="88"/>
      <c r="BZ73" s="83" t="s">
        <v>307</v>
      </c>
      <c r="CA73" s="84" t="s">
        <v>15</v>
      </c>
      <c r="CB73" s="88"/>
      <c r="CC73" s="83" t="s">
        <v>307</v>
      </c>
      <c r="CD73" s="84" t="s">
        <v>15</v>
      </c>
      <c r="CE73" s="172"/>
      <c r="CF73" s="83" t="s">
        <v>307</v>
      </c>
      <c r="CG73" s="84" t="s">
        <v>15</v>
      </c>
      <c r="CH73" s="172"/>
      <c r="CI73" s="83" t="s">
        <v>307</v>
      </c>
      <c r="CJ73" s="84" t="s">
        <v>15</v>
      </c>
      <c r="CK73" s="172"/>
      <c r="CL73" s="83" t="s">
        <v>307</v>
      </c>
      <c r="CM73" s="84" t="s">
        <v>15</v>
      </c>
      <c r="CN73" s="172"/>
      <c r="CO73" s="83" t="s">
        <v>307</v>
      </c>
      <c r="CP73" s="84" t="s">
        <v>15</v>
      </c>
      <c r="CQ73" s="88"/>
      <c r="CR73" s="83" t="s">
        <v>307</v>
      </c>
      <c r="CS73" s="84" t="s">
        <v>15</v>
      </c>
    </row>
    <row r="74" spans="1:97" ht="12" customHeight="1" x14ac:dyDescent="0.2">
      <c r="A74" s="81" t="s">
        <v>258</v>
      </c>
      <c r="B74" s="87"/>
      <c r="C74" s="83" t="s">
        <v>307</v>
      </c>
      <c r="D74" s="84" t="s">
        <v>15</v>
      </c>
      <c r="E74" s="87"/>
      <c r="F74" s="83" t="s">
        <v>307</v>
      </c>
      <c r="G74" s="84" t="s">
        <v>15</v>
      </c>
      <c r="H74" s="88"/>
      <c r="I74" s="83" t="s">
        <v>307</v>
      </c>
      <c r="J74" s="84" t="s">
        <v>15</v>
      </c>
      <c r="K74" s="88"/>
      <c r="L74" s="83" t="s">
        <v>307</v>
      </c>
      <c r="M74" s="84" t="s">
        <v>15</v>
      </c>
      <c r="N74" s="88"/>
      <c r="O74" s="83" t="s">
        <v>307</v>
      </c>
      <c r="P74" s="84" t="s">
        <v>15</v>
      </c>
      <c r="Q74" s="88"/>
      <c r="R74" s="83" t="s">
        <v>307</v>
      </c>
      <c r="S74" s="84" t="s">
        <v>15</v>
      </c>
      <c r="T74" s="88"/>
      <c r="U74" s="83" t="s">
        <v>307</v>
      </c>
      <c r="V74" s="84" t="s">
        <v>15</v>
      </c>
      <c r="W74" s="88"/>
      <c r="X74" s="83" t="s">
        <v>307</v>
      </c>
      <c r="Y74" s="84" t="s">
        <v>15</v>
      </c>
      <c r="Z74" s="88"/>
      <c r="AA74" s="83" t="s">
        <v>307</v>
      </c>
      <c r="AB74" s="84" t="s">
        <v>15</v>
      </c>
      <c r="AC74" s="88"/>
      <c r="AD74" s="83" t="s">
        <v>307</v>
      </c>
      <c r="AE74" s="84" t="s">
        <v>15</v>
      </c>
      <c r="AF74" s="88"/>
      <c r="AG74" s="83" t="s">
        <v>307</v>
      </c>
      <c r="AH74" s="84" t="s">
        <v>15</v>
      </c>
      <c r="AI74" s="88"/>
      <c r="AJ74" s="83" t="s">
        <v>307</v>
      </c>
      <c r="AK74" s="84" t="s">
        <v>15</v>
      </c>
      <c r="AL74" s="88"/>
      <c r="AM74" s="83" t="s">
        <v>307</v>
      </c>
      <c r="AN74" s="84" t="s">
        <v>15</v>
      </c>
      <c r="AO74" s="87"/>
      <c r="AP74" s="83" t="s">
        <v>307</v>
      </c>
      <c r="AQ74" s="84" t="s">
        <v>15</v>
      </c>
      <c r="AR74" s="88"/>
      <c r="AS74" s="83" t="s">
        <v>307</v>
      </c>
      <c r="AT74" s="84" t="s">
        <v>15</v>
      </c>
      <c r="AU74" s="88"/>
      <c r="AV74" s="83" t="s">
        <v>307</v>
      </c>
      <c r="AW74" s="84" t="s">
        <v>15</v>
      </c>
      <c r="AX74" s="88"/>
      <c r="AY74" s="83" t="s">
        <v>307</v>
      </c>
      <c r="AZ74" s="84" t="s">
        <v>15</v>
      </c>
      <c r="BA74" s="88"/>
      <c r="BB74" s="83" t="s">
        <v>307</v>
      </c>
      <c r="BC74" s="84" t="s">
        <v>15</v>
      </c>
      <c r="BD74" s="87"/>
      <c r="BE74" s="83" t="s">
        <v>307</v>
      </c>
      <c r="BF74" s="84" t="s">
        <v>15</v>
      </c>
      <c r="BG74" s="88"/>
      <c r="BH74" s="83" t="s">
        <v>307</v>
      </c>
      <c r="BI74" s="84" t="s">
        <v>15</v>
      </c>
      <c r="BJ74" s="88"/>
      <c r="BK74" s="83" t="s">
        <v>307</v>
      </c>
      <c r="BL74" s="84" t="s">
        <v>15</v>
      </c>
      <c r="BM74" s="88"/>
      <c r="BN74" s="83" t="s">
        <v>307</v>
      </c>
      <c r="BO74" s="84" t="s">
        <v>15</v>
      </c>
      <c r="BP74" s="88"/>
      <c r="BQ74" s="83" t="s">
        <v>307</v>
      </c>
      <c r="BR74" s="84" t="s">
        <v>15</v>
      </c>
      <c r="BS74" s="88"/>
      <c r="BT74" s="83" t="s">
        <v>307</v>
      </c>
      <c r="BU74" s="84" t="s">
        <v>15</v>
      </c>
      <c r="BV74" s="88"/>
      <c r="BW74" s="83" t="s">
        <v>307</v>
      </c>
      <c r="BX74" s="84" t="s">
        <v>15</v>
      </c>
      <c r="BY74" s="88"/>
      <c r="BZ74" s="83" t="s">
        <v>307</v>
      </c>
      <c r="CA74" s="84" t="s">
        <v>15</v>
      </c>
      <c r="CB74" s="88"/>
      <c r="CC74" s="83" t="s">
        <v>307</v>
      </c>
      <c r="CD74" s="84" t="s">
        <v>15</v>
      </c>
      <c r="CE74" s="172"/>
      <c r="CF74" s="83" t="s">
        <v>307</v>
      </c>
      <c r="CG74" s="84" t="s">
        <v>15</v>
      </c>
      <c r="CH74" s="172"/>
      <c r="CI74" s="83" t="s">
        <v>307</v>
      </c>
      <c r="CJ74" s="84" t="s">
        <v>15</v>
      </c>
      <c r="CK74" s="172"/>
      <c r="CL74" s="83" t="s">
        <v>307</v>
      </c>
      <c r="CM74" s="84" t="s">
        <v>15</v>
      </c>
      <c r="CN74" s="172"/>
      <c r="CO74" s="83" t="s">
        <v>307</v>
      </c>
      <c r="CP74" s="84" t="s">
        <v>15</v>
      </c>
      <c r="CQ74" s="88"/>
      <c r="CR74" s="83" t="s">
        <v>307</v>
      </c>
      <c r="CS74" s="84" t="s">
        <v>15</v>
      </c>
    </row>
    <row r="75" spans="1:97" ht="12" customHeight="1" x14ac:dyDescent="0.2">
      <c r="A75" s="81" t="s">
        <v>259</v>
      </c>
      <c r="B75" s="87"/>
      <c r="C75" s="83" t="s">
        <v>307</v>
      </c>
      <c r="D75" s="84" t="s">
        <v>15</v>
      </c>
      <c r="E75" s="87"/>
      <c r="F75" s="83" t="s">
        <v>307</v>
      </c>
      <c r="G75" s="84" t="s">
        <v>15</v>
      </c>
      <c r="H75" s="88"/>
      <c r="I75" s="83" t="s">
        <v>307</v>
      </c>
      <c r="J75" s="84" t="s">
        <v>15</v>
      </c>
      <c r="K75" s="88"/>
      <c r="L75" s="83" t="s">
        <v>307</v>
      </c>
      <c r="M75" s="84" t="s">
        <v>15</v>
      </c>
      <c r="N75" s="88"/>
      <c r="O75" s="83" t="s">
        <v>307</v>
      </c>
      <c r="P75" s="84" t="s">
        <v>15</v>
      </c>
      <c r="Q75" s="88"/>
      <c r="R75" s="83" t="s">
        <v>307</v>
      </c>
      <c r="S75" s="84" t="s">
        <v>15</v>
      </c>
      <c r="T75" s="88"/>
      <c r="U75" s="83" t="s">
        <v>307</v>
      </c>
      <c r="V75" s="84" t="s">
        <v>15</v>
      </c>
      <c r="W75" s="88"/>
      <c r="X75" s="83" t="s">
        <v>307</v>
      </c>
      <c r="Y75" s="84" t="s">
        <v>15</v>
      </c>
      <c r="Z75" s="88"/>
      <c r="AA75" s="83" t="s">
        <v>307</v>
      </c>
      <c r="AB75" s="84" t="s">
        <v>15</v>
      </c>
      <c r="AC75" s="88"/>
      <c r="AD75" s="83" t="s">
        <v>307</v>
      </c>
      <c r="AE75" s="84" t="s">
        <v>15</v>
      </c>
      <c r="AF75" s="88"/>
      <c r="AG75" s="83" t="s">
        <v>307</v>
      </c>
      <c r="AH75" s="84" t="s">
        <v>15</v>
      </c>
      <c r="AI75" s="88"/>
      <c r="AJ75" s="83" t="s">
        <v>307</v>
      </c>
      <c r="AK75" s="84" t="s">
        <v>15</v>
      </c>
      <c r="AL75" s="88"/>
      <c r="AM75" s="83" t="s">
        <v>307</v>
      </c>
      <c r="AN75" s="84" t="s">
        <v>15</v>
      </c>
      <c r="AO75" s="87"/>
      <c r="AP75" s="83" t="s">
        <v>307</v>
      </c>
      <c r="AQ75" s="84" t="s">
        <v>15</v>
      </c>
      <c r="AR75" s="88"/>
      <c r="AS75" s="83" t="s">
        <v>307</v>
      </c>
      <c r="AT75" s="84" t="s">
        <v>15</v>
      </c>
      <c r="AU75" s="88"/>
      <c r="AV75" s="83" t="s">
        <v>307</v>
      </c>
      <c r="AW75" s="84" t="s">
        <v>15</v>
      </c>
      <c r="AX75" s="88"/>
      <c r="AY75" s="83" t="s">
        <v>307</v>
      </c>
      <c r="AZ75" s="84" t="s">
        <v>15</v>
      </c>
      <c r="BA75" s="88"/>
      <c r="BB75" s="83" t="s">
        <v>307</v>
      </c>
      <c r="BC75" s="84" t="s">
        <v>15</v>
      </c>
      <c r="BD75" s="87"/>
      <c r="BE75" s="83" t="s">
        <v>307</v>
      </c>
      <c r="BF75" s="84" t="s">
        <v>15</v>
      </c>
      <c r="BG75" s="88"/>
      <c r="BH75" s="83" t="s">
        <v>307</v>
      </c>
      <c r="BI75" s="84" t="s">
        <v>15</v>
      </c>
      <c r="BJ75" s="88"/>
      <c r="BK75" s="83" t="s">
        <v>307</v>
      </c>
      <c r="BL75" s="84" t="s">
        <v>15</v>
      </c>
      <c r="BM75" s="88"/>
      <c r="BN75" s="83" t="s">
        <v>307</v>
      </c>
      <c r="BO75" s="84" t="s">
        <v>15</v>
      </c>
      <c r="BP75" s="88"/>
      <c r="BQ75" s="83" t="s">
        <v>307</v>
      </c>
      <c r="BR75" s="84" t="s">
        <v>15</v>
      </c>
      <c r="BS75" s="88"/>
      <c r="BT75" s="83" t="s">
        <v>307</v>
      </c>
      <c r="BU75" s="84" t="s">
        <v>15</v>
      </c>
      <c r="BV75" s="88"/>
      <c r="BW75" s="83" t="s">
        <v>307</v>
      </c>
      <c r="BX75" s="84" t="s">
        <v>15</v>
      </c>
      <c r="BY75" s="88"/>
      <c r="BZ75" s="83" t="s">
        <v>307</v>
      </c>
      <c r="CA75" s="84" t="s">
        <v>15</v>
      </c>
      <c r="CB75" s="88"/>
      <c r="CC75" s="83" t="s">
        <v>307</v>
      </c>
      <c r="CD75" s="84" t="s">
        <v>15</v>
      </c>
      <c r="CE75" s="172"/>
      <c r="CF75" s="83" t="s">
        <v>307</v>
      </c>
      <c r="CG75" s="84" t="s">
        <v>15</v>
      </c>
      <c r="CH75" s="172"/>
      <c r="CI75" s="83" t="s">
        <v>307</v>
      </c>
      <c r="CJ75" s="84" t="s">
        <v>15</v>
      </c>
      <c r="CK75" s="172"/>
      <c r="CL75" s="83" t="s">
        <v>307</v>
      </c>
      <c r="CM75" s="84" t="s">
        <v>15</v>
      </c>
      <c r="CN75" s="172"/>
      <c r="CO75" s="83" t="s">
        <v>307</v>
      </c>
      <c r="CP75" s="84" t="s">
        <v>15</v>
      </c>
      <c r="CQ75" s="88"/>
      <c r="CR75" s="83" t="s">
        <v>307</v>
      </c>
      <c r="CS75" s="84" t="s">
        <v>15</v>
      </c>
    </row>
    <row r="76" spans="1:97" ht="12" customHeight="1" x14ac:dyDescent="0.2">
      <c r="A76" s="81" t="s">
        <v>260</v>
      </c>
      <c r="B76" s="87"/>
      <c r="C76" s="83" t="s">
        <v>307</v>
      </c>
      <c r="D76" s="84" t="s">
        <v>15</v>
      </c>
      <c r="E76" s="87"/>
      <c r="F76" s="83" t="s">
        <v>307</v>
      </c>
      <c r="G76" s="84" t="s">
        <v>15</v>
      </c>
      <c r="H76" s="88"/>
      <c r="I76" s="83" t="s">
        <v>307</v>
      </c>
      <c r="J76" s="84" t="s">
        <v>15</v>
      </c>
      <c r="K76" s="88"/>
      <c r="L76" s="83" t="s">
        <v>307</v>
      </c>
      <c r="M76" s="84" t="s">
        <v>15</v>
      </c>
      <c r="N76" s="88"/>
      <c r="O76" s="83" t="s">
        <v>307</v>
      </c>
      <c r="P76" s="84" t="s">
        <v>15</v>
      </c>
      <c r="Q76" s="88"/>
      <c r="R76" s="83" t="s">
        <v>307</v>
      </c>
      <c r="S76" s="84" t="s">
        <v>15</v>
      </c>
      <c r="T76" s="88"/>
      <c r="U76" s="83" t="s">
        <v>307</v>
      </c>
      <c r="V76" s="84" t="s">
        <v>15</v>
      </c>
      <c r="W76" s="88"/>
      <c r="X76" s="83" t="s">
        <v>307</v>
      </c>
      <c r="Y76" s="84" t="s">
        <v>15</v>
      </c>
      <c r="Z76" s="88"/>
      <c r="AA76" s="83" t="s">
        <v>307</v>
      </c>
      <c r="AB76" s="84" t="s">
        <v>15</v>
      </c>
      <c r="AC76" s="88"/>
      <c r="AD76" s="83" t="s">
        <v>307</v>
      </c>
      <c r="AE76" s="84" t="s">
        <v>15</v>
      </c>
      <c r="AF76" s="88"/>
      <c r="AG76" s="83" t="s">
        <v>307</v>
      </c>
      <c r="AH76" s="84" t="s">
        <v>15</v>
      </c>
      <c r="AI76" s="88"/>
      <c r="AJ76" s="83" t="s">
        <v>307</v>
      </c>
      <c r="AK76" s="84" t="s">
        <v>15</v>
      </c>
      <c r="AL76" s="88"/>
      <c r="AM76" s="83" t="s">
        <v>307</v>
      </c>
      <c r="AN76" s="84" t="s">
        <v>15</v>
      </c>
      <c r="AO76" s="87"/>
      <c r="AP76" s="83" t="s">
        <v>307</v>
      </c>
      <c r="AQ76" s="84" t="s">
        <v>15</v>
      </c>
      <c r="AR76" s="88"/>
      <c r="AS76" s="83" t="s">
        <v>307</v>
      </c>
      <c r="AT76" s="84" t="s">
        <v>15</v>
      </c>
      <c r="AU76" s="88"/>
      <c r="AV76" s="83" t="s">
        <v>307</v>
      </c>
      <c r="AW76" s="84" t="s">
        <v>15</v>
      </c>
      <c r="AX76" s="88"/>
      <c r="AY76" s="83" t="s">
        <v>307</v>
      </c>
      <c r="AZ76" s="84" t="s">
        <v>15</v>
      </c>
      <c r="BA76" s="88"/>
      <c r="BB76" s="83" t="s">
        <v>307</v>
      </c>
      <c r="BC76" s="84" t="s">
        <v>15</v>
      </c>
      <c r="BD76" s="87"/>
      <c r="BE76" s="83" t="s">
        <v>307</v>
      </c>
      <c r="BF76" s="84" t="s">
        <v>15</v>
      </c>
      <c r="BG76" s="88"/>
      <c r="BH76" s="83" t="s">
        <v>307</v>
      </c>
      <c r="BI76" s="84" t="s">
        <v>15</v>
      </c>
      <c r="BJ76" s="88"/>
      <c r="BK76" s="83" t="s">
        <v>307</v>
      </c>
      <c r="BL76" s="84" t="s">
        <v>15</v>
      </c>
      <c r="BM76" s="88"/>
      <c r="BN76" s="83" t="s">
        <v>307</v>
      </c>
      <c r="BO76" s="84" t="s">
        <v>15</v>
      </c>
      <c r="BP76" s="88"/>
      <c r="BQ76" s="83" t="s">
        <v>307</v>
      </c>
      <c r="BR76" s="84" t="s">
        <v>15</v>
      </c>
      <c r="BS76" s="88"/>
      <c r="BT76" s="83" t="s">
        <v>307</v>
      </c>
      <c r="BU76" s="84" t="s">
        <v>15</v>
      </c>
      <c r="BV76" s="88"/>
      <c r="BW76" s="83" t="s">
        <v>307</v>
      </c>
      <c r="BX76" s="84" t="s">
        <v>15</v>
      </c>
      <c r="BY76" s="88"/>
      <c r="BZ76" s="83" t="s">
        <v>307</v>
      </c>
      <c r="CA76" s="84" t="s">
        <v>15</v>
      </c>
      <c r="CB76" s="88"/>
      <c r="CC76" s="83" t="s">
        <v>307</v>
      </c>
      <c r="CD76" s="84" t="s">
        <v>15</v>
      </c>
      <c r="CE76" s="172"/>
      <c r="CF76" s="83" t="s">
        <v>307</v>
      </c>
      <c r="CG76" s="84" t="s">
        <v>15</v>
      </c>
      <c r="CH76" s="172"/>
      <c r="CI76" s="83" t="s">
        <v>307</v>
      </c>
      <c r="CJ76" s="84" t="s">
        <v>15</v>
      </c>
      <c r="CK76" s="172"/>
      <c r="CL76" s="83" t="s">
        <v>307</v>
      </c>
      <c r="CM76" s="84" t="s">
        <v>15</v>
      </c>
      <c r="CN76" s="172"/>
      <c r="CO76" s="83" t="s">
        <v>307</v>
      </c>
      <c r="CP76" s="84" t="s">
        <v>15</v>
      </c>
      <c r="CQ76" s="88"/>
      <c r="CR76" s="83" t="s">
        <v>307</v>
      </c>
      <c r="CS76" s="84" t="s">
        <v>15</v>
      </c>
    </row>
    <row r="77" spans="1:97" ht="12" customHeight="1" x14ac:dyDescent="0.2">
      <c r="A77" s="81" t="s">
        <v>261</v>
      </c>
      <c r="B77" s="87"/>
      <c r="C77" s="83" t="s">
        <v>307</v>
      </c>
      <c r="D77" s="84" t="s">
        <v>15</v>
      </c>
      <c r="E77" s="87"/>
      <c r="F77" s="83" t="s">
        <v>307</v>
      </c>
      <c r="G77" s="84" t="s">
        <v>15</v>
      </c>
      <c r="H77" s="88"/>
      <c r="I77" s="83" t="s">
        <v>307</v>
      </c>
      <c r="J77" s="84" t="s">
        <v>15</v>
      </c>
      <c r="K77" s="88"/>
      <c r="L77" s="83" t="s">
        <v>307</v>
      </c>
      <c r="M77" s="84" t="s">
        <v>15</v>
      </c>
      <c r="N77" s="88"/>
      <c r="O77" s="83" t="s">
        <v>307</v>
      </c>
      <c r="P77" s="84" t="s">
        <v>15</v>
      </c>
      <c r="Q77" s="88"/>
      <c r="R77" s="83" t="s">
        <v>307</v>
      </c>
      <c r="S77" s="84" t="s">
        <v>15</v>
      </c>
      <c r="T77" s="88"/>
      <c r="U77" s="83" t="s">
        <v>307</v>
      </c>
      <c r="V77" s="84" t="s">
        <v>15</v>
      </c>
      <c r="W77" s="88"/>
      <c r="X77" s="83" t="s">
        <v>307</v>
      </c>
      <c r="Y77" s="84" t="s">
        <v>15</v>
      </c>
      <c r="Z77" s="88"/>
      <c r="AA77" s="83" t="s">
        <v>307</v>
      </c>
      <c r="AB77" s="84" t="s">
        <v>15</v>
      </c>
      <c r="AC77" s="88"/>
      <c r="AD77" s="83" t="s">
        <v>307</v>
      </c>
      <c r="AE77" s="84" t="s">
        <v>15</v>
      </c>
      <c r="AF77" s="88"/>
      <c r="AG77" s="83" t="s">
        <v>307</v>
      </c>
      <c r="AH77" s="84" t="s">
        <v>15</v>
      </c>
      <c r="AI77" s="88"/>
      <c r="AJ77" s="83" t="s">
        <v>307</v>
      </c>
      <c r="AK77" s="84" t="s">
        <v>15</v>
      </c>
      <c r="AL77" s="88"/>
      <c r="AM77" s="83" t="s">
        <v>307</v>
      </c>
      <c r="AN77" s="84" t="s">
        <v>15</v>
      </c>
      <c r="AO77" s="87"/>
      <c r="AP77" s="83" t="s">
        <v>307</v>
      </c>
      <c r="AQ77" s="84" t="s">
        <v>15</v>
      </c>
      <c r="AR77" s="88"/>
      <c r="AS77" s="83" t="s">
        <v>307</v>
      </c>
      <c r="AT77" s="84" t="s">
        <v>15</v>
      </c>
      <c r="AU77" s="88"/>
      <c r="AV77" s="83" t="s">
        <v>307</v>
      </c>
      <c r="AW77" s="84" t="s">
        <v>15</v>
      </c>
      <c r="AX77" s="88"/>
      <c r="AY77" s="83" t="s">
        <v>307</v>
      </c>
      <c r="AZ77" s="84" t="s">
        <v>15</v>
      </c>
      <c r="BA77" s="88"/>
      <c r="BB77" s="83" t="s">
        <v>307</v>
      </c>
      <c r="BC77" s="84" t="s">
        <v>15</v>
      </c>
      <c r="BD77" s="87"/>
      <c r="BE77" s="83" t="s">
        <v>307</v>
      </c>
      <c r="BF77" s="84" t="s">
        <v>15</v>
      </c>
      <c r="BG77" s="88"/>
      <c r="BH77" s="83" t="s">
        <v>307</v>
      </c>
      <c r="BI77" s="84" t="s">
        <v>15</v>
      </c>
      <c r="BJ77" s="88"/>
      <c r="BK77" s="83" t="s">
        <v>307</v>
      </c>
      <c r="BL77" s="84" t="s">
        <v>15</v>
      </c>
      <c r="BM77" s="88"/>
      <c r="BN77" s="83" t="s">
        <v>307</v>
      </c>
      <c r="BO77" s="84" t="s">
        <v>15</v>
      </c>
      <c r="BP77" s="88"/>
      <c r="BQ77" s="83" t="s">
        <v>307</v>
      </c>
      <c r="BR77" s="84" t="s">
        <v>15</v>
      </c>
      <c r="BS77" s="88"/>
      <c r="BT77" s="83" t="s">
        <v>307</v>
      </c>
      <c r="BU77" s="84" t="s">
        <v>15</v>
      </c>
      <c r="BV77" s="88"/>
      <c r="BW77" s="83" t="s">
        <v>307</v>
      </c>
      <c r="BX77" s="84" t="s">
        <v>15</v>
      </c>
      <c r="BY77" s="88"/>
      <c r="BZ77" s="83" t="s">
        <v>307</v>
      </c>
      <c r="CA77" s="84" t="s">
        <v>15</v>
      </c>
      <c r="CB77" s="88"/>
      <c r="CC77" s="83" t="s">
        <v>307</v>
      </c>
      <c r="CD77" s="84" t="s">
        <v>15</v>
      </c>
      <c r="CE77" s="172"/>
      <c r="CF77" s="83" t="s">
        <v>307</v>
      </c>
      <c r="CG77" s="84" t="s">
        <v>15</v>
      </c>
      <c r="CH77" s="172"/>
      <c r="CI77" s="83" t="s">
        <v>307</v>
      </c>
      <c r="CJ77" s="84" t="s">
        <v>15</v>
      </c>
      <c r="CK77" s="172"/>
      <c r="CL77" s="83" t="s">
        <v>307</v>
      </c>
      <c r="CM77" s="84" t="s">
        <v>15</v>
      </c>
      <c r="CN77" s="172"/>
      <c r="CO77" s="83" t="s">
        <v>307</v>
      </c>
      <c r="CP77" s="84" t="s">
        <v>15</v>
      </c>
      <c r="CQ77" s="88"/>
      <c r="CR77" s="83" t="s">
        <v>307</v>
      </c>
      <c r="CS77" s="84" t="s">
        <v>15</v>
      </c>
    </row>
    <row r="78" spans="1:97" ht="12" customHeight="1" x14ac:dyDescent="0.2">
      <c r="A78" s="81" t="s">
        <v>262</v>
      </c>
      <c r="B78" s="87"/>
      <c r="C78" s="83" t="s">
        <v>307</v>
      </c>
      <c r="D78" s="84" t="s">
        <v>15</v>
      </c>
      <c r="E78" s="87"/>
      <c r="F78" s="83" t="s">
        <v>307</v>
      </c>
      <c r="G78" s="84" t="s">
        <v>15</v>
      </c>
      <c r="H78" s="88"/>
      <c r="I78" s="83" t="s">
        <v>307</v>
      </c>
      <c r="J78" s="84" t="s">
        <v>15</v>
      </c>
      <c r="K78" s="88"/>
      <c r="L78" s="83" t="s">
        <v>307</v>
      </c>
      <c r="M78" s="84" t="s">
        <v>15</v>
      </c>
      <c r="N78" s="88"/>
      <c r="O78" s="83" t="s">
        <v>307</v>
      </c>
      <c r="P78" s="84" t="s">
        <v>15</v>
      </c>
      <c r="Q78" s="88"/>
      <c r="R78" s="83" t="s">
        <v>307</v>
      </c>
      <c r="S78" s="84" t="s">
        <v>15</v>
      </c>
      <c r="T78" s="88"/>
      <c r="U78" s="83" t="s">
        <v>307</v>
      </c>
      <c r="V78" s="84" t="s">
        <v>15</v>
      </c>
      <c r="W78" s="88"/>
      <c r="X78" s="83" t="s">
        <v>307</v>
      </c>
      <c r="Y78" s="84" t="s">
        <v>15</v>
      </c>
      <c r="Z78" s="88"/>
      <c r="AA78" s="83" t="s">
        <v>307</v>
      </c>
      <c r="AB78" s="84" t="s">
        <v>15</v>
      </c>
      <c r="AC78" s="88"/>
      <c r="AD78" s="83" t="s">
        <v>307</v>
      </c>
      <c r="AE78" s="84" t="s">
        <v>15</v>
      </c>
      <c r="AF78" s="88"/>
      <c r="AG78" s="83" t="s">
        <v>307</v>
      </c>
      <c r="AH78" s="84" t="s">
        <v>15</v>
      </c>
      <c r="AI78" s="88"/>
      <c r="AJ78" s="83" t="s">
        <v>307</v>
      </c>
      <c r="AK78" s="84" t="s">
        <v>15</v>
      </c>
      <c r="AL78" s="88"/>
      <c r="AM78" s="83" t="s">
        <v>307</v>
      </c>
      <c r="AN78" s="84" t="s">
        <v>15</v>
      </c>
      <c r="AO78" s="87"/>
      <c r="AP78" s="83" t="s">
        <v>307</v>
      </c>
      <c r="AQ78" s="84" t="s">
        <v>15</v>
      </c>
      <c r="AR78" s="88"/>
      <c r="AS78" s="83" t="s">
        <v>307</v>
      </c>
      <c r="AT78" s="84" t="s">
        <v>15</v>
      </c>
      <c r="AU78" s="88"/>
      <c r="AV78" s="83" t="s">
        <v>307</v>
      </c>
      <c r="AW78" s="84" t="s">
        <v>15</v>
      </c>
      <c r="AX78" s="88"/>
      <c r="AY78" s="83" t="s">
        <v>307</v>
      </c>
      <c r="AZ78" s="84" t="s">
        <v>15</v>
      </c>
      <c r="BA78" s="88"/>
      <c r="BB78" s="83" t="s">
        <v>307</v>
      </c>
      <c r="BC78" s="84" t="s">
        <v>15</v>
      </c>
      <c r="BD78" s="87"/>
      <c r="BE78" s="83" t="s">
        <v>307</v>
      </c>
      <c r="BF78" s="84" t="s">
        <v>15</v>
      </c>
      <c r="BG78" s="88"/>
      <c r="BH78" s="83" t="s">
        <v>307</v>
      </c>
      <c r="BI78" s="84" t="s">
        <v>15</v>
      </c>
      <c r="BJ78" s="88"/>
      <c r="BK78" s="83" t="s">
        <v>307</v>
      </c>
      <c r="BL78" s="84" t="s">
        <v>15</v>
      </c>
      <c r="BM78" s="88"/>
      <c r="BN78" s="83" t="s">
        <v>307</v>
      </c>
      <c r="BO78" s="84" t="s">
        <v>15</v>
      </c>
      <c r="BP78" s="88"/>
      <c r="BQ78" s="83" t="s">
        <v>307</v>
      </c>
      <c r="BR78" s="84" t="s">
        <v>15</v>
      </c>
      <c r="BS78" s="88"/>
      <c r="BT78" s="83" t="s">
        <v>307</v>
      </c>
      <c r="BU78" s="84" t="s">
        <v>15</v>
      </c>
      <c r="BV78" s="88"/>
      <c r="BW78" s="83" t="s">
        <v>307</v>
      </c>
      <c r="BX78" s="84" t="s">
        <v>15</v>
      </c>
      <c r="BY78" s="88"/>
      <c r="BZ78" s="83" t="s">
        <v>307</v>
      </c>
      <c r="CA78" s="84" t="s">
        <v>15</v>
      </c>
      <c r="CB78" s="88"/>
      <c r="CC78" s="83" t="s">
        <v>307</v>
      </c>
      <c r="CD78" s="84" t="s">
        <v>15</v>
      </c>
      <c r="CE78" s="172"/>
      <c r="CF78" s="83" t="s">
        <v>307</v>
      </c>
      <c r="CG78" s="84" t="s">
        <v>15</v>
      </c>
      <c r="CH78" s="172"/>
      <c r="CI78" s="83" t="s">
        <v>307</v>
      </c>
      <c r="CJ78" s="84" t="s">
        <v>15</v>
      </c>
      <c r="CK78" s="172"/>
      <c r="CL78" s="83" t="s">
        <v>307</v>
      </c>
      <c r="CM78" s="84" t="s">
        <v>15</v>
      </c>
      <c r="CN78" s="172"/>
      <c r="CO78" s="83" t="s">
        <v>307</v>
      </c>
      <c r="CP78" s="84" t="s">
        <v>15</v>
      </c>
      <c r="CQ78" s="88"/>
      <c r="CR78" s="83" t="s">
        <v>307</v>
      </c>
      <c r="CS78" s="84" t="s">
        <v>15</v>
      </c>
    </row>
    <row r="79" spans="1:97" ht="12" customHeight="1" x14ac:dyDescent="0.2">
      <c r="A79" s="81" t="s">
        <v>263</v>
      </c>
      <c r="B79" s="87"/>
      <c r="C79" s="83" t="s">
        <v>307</v>
      </c>
      <c r="D79" s="84" t="s">
        <v>15</v>
      </c>
      <c r="E79" s="87"/>
      <c r="F79" s="83" t="s">
        <v>307</v>
      </c>
      <c r="G79" s="84" t="s">
        <v>15</v>
      </c>
      <c r="H79" s="88"/>
      <c r="I79" s="83" t="s">
        <v>307</v>
      </c>
      <c r="J79" s="84" t="s">
        <v>15</v>
      </c>
      <c r="K79" s="88"/>
      <c r="L79" s="83" t="s">
        <v>307</v>
      </c>
      <c r="M79" s="84" t="s">
        <v>15</v>
      </c>
      <c r="N79" s="88"/>
      <c r="O79" s="83" t="s">
        <v>307</v>
      </c>
      <c r="P79" s="84" t="s">
        <v>15</v>
      </c>
      <c r="Q79" s="88"/>
      <c r="R79" s="83" t="s">
        <v>307</v>
      </c>
      <c r="S79" s="84" t="s">
        <v>15</v>
      </c>
      <c r="T79" s="88"/>
      <c r="U79" s="83" t="s">
        <v>307</v>
      </c>
      <c r="V79" s="84" t="s">
        <v>15</v>
      </c>
      <c r="W79" s="88"/>
      <c r="X79" s="83" t="s">
        <v>307</v>
      </c>
      <c r="Y79" s="84" t="s">
        <v>15</v>
      </c>
      <c r="Z79" s="88"/>
      <c r="AA79" s="83" t="s">
        <v>307</v>
      </c>
      <c r="AB79" s="84" t="s">
        <v>15</v>
      </c>
      <c r="AC79" s="88"/>
      <c r="AD79" s="83" t="s">
        <v>307</v>
      </c>
      <c r="AE79" s="84" t="s">
        <v>15</v>
      </c>
      <c r="AF79" s="88"/>
      <c r="AG79" s="83" t="s">
        <v>307</v>
      </c>
      <c r="AH79" s="84" t="s">
        <v>15</v>
      </c>
      <c r="AI79" s="88"/>
      <c r="AJ79" s="83" t="s">
        <v>307</v>
      </c>
      <c r="AK79" s="84" t="s">
        <v>15</v>
      </c>
      <c r="AL79" s="88"/>
      <c r="AM79" s="83" t="s">
        <v>307</v>
      </c>
      <c r="AN79" s="84" t="s">
        <v>15</v>
      </c>
      <c r="AO79" s="87"/>
      <c r="AP79" s="83" t="s">
        <v>307</v>
      </c>
      <c r="AQ79" s="84" t="s">
        <v>15</v>
      </c>
      <c r="AR79" s="88"/>
      <c r="AS79" s="83" t="s">
        <v>307</v>
      </c>
      <c r="AT79" s="84" t="s">
        <v>15</v>
      </c>
      <c r="AU79" s="88"/>
      <c r="AV79" s="83" t="s">
        <v>307</v>
      </c>
      <c r="AW79" s="84" t="s">
        <v>15</v>
      </c>
      <c r="AX79" s="88"/>
      <c r="AY79" s="83" t="s">
        <v>307</v>
      </c>
      <c r="AZ79" s="84" t="s">
        <v>15</v>
      </c>
      <c r="BA79" s="88"/>
      <c r="BB79" s="83" t="s">
        <v>307</v>
      </c>
      <c r="BC79" s="84" t="s">
        <v>15</v>
      </c>
      <c r="BD79" s="87"/>
      <c r="BE79" s="83" t="s">
        <v>307</v>
      </c>
      <c r="BF79" s="84" t="s">
        <v>15</v>
      </c>
      <c r="BG79" s="88"/>
      <c r="BH79" s="83" t="s">
        <v>307</v>
      </c>
      <c r="BI79" s="84" t="s">
        <v>15</v>
      </c>
      <c r="BJ79" s="88"/>
      <c r="BK79" s="83" t="s">
        <v>307</v>
      </c>
      <c r="BL79" s="84" t="s">
        <v>15</v>
      </c>
      <c r="BM79" s="88"/>
      <c r="BN79" s="83" t="s">
        <v>307</v>
      </c>
      <c r="BO79" s="84" t="s">
        <v>15</v>
      </c>
      <c r="BP79" s="88"/>
      <c r="BQ79" s="83" t="s">
        <v>307</v>
      </c>
      <c r="BR79" s="84" t="s">
        <v>15</v>
      </c>
      <c r="BS79" s="88"/>
      <c r="BT79" s="83" t="s">
        <v>307</v>
      </c>
      <c r="BU79" s="84" t="s">
        <v>15</v>
      </c>
      <c r="BV79" s="88"/>
      <c r="BW79" s="83" t="s">
        <v>307</v>
      </c>
      <c r="BX79" s="84" t="s">
        <v>15</v>
      </c>
      <c r="BY79" s="88"/>
      <c r="BZ79" s="83" t="s">
        <v>307</v>
      </c>
      <c r="CA79" s="84" t="s">
        <v>15</v>
      </c>
      <c r="CB79" s="88"/>
      <c r="CC79" s="83" t="s">
        <v>307</v>
      </c>
      <c r="CD79" s="84" t="s">
        <v>15</v>
      </c>
      <c r="CE79" s="172"/>
      <c r="CF79" s="83" t="s">
        <v>307</v>
      </c>
      <c r="CG79" s="84" t="s">
        <v>15</v>
      </c>
      <c r="CH79" s="172"/>
      <c r="CI79" s="83" t="s">
        <v>307</v>
      </c>
      <c r="CJ79" s="84" t="s">
        <v>15</v>
      </c>
      <c r="CK79" s="172"/>
      <c r="CL79" s="83" t="s">
        <v>307</v>
      </c>
      <c r="CM79" s="84" t="s">
        <v>15</v>
      </c>
      <c r="CN79" s="172"/>
      <c r="CO79" s="83" t="s">
        <v>307</v>
      </c>
      <c r="CP79" s="84" t="s">
        <v>15</v>
      </c>
      <c r="CQ79" s="88"/>
      <c r="CR79" s="83" t="s">
        <v>307</v>
      </c>
      <c r="CS79" s="84" t="s">
        <v>15</v>
      </c>
    </row>
    <row r="80" spans="1:97" ht="12" customHeight="1" x14ac:dyDescent="0.2">
      <c r="A80" s="81" t="s">
        <v>264</v>
      </c>
      <c r="B80" s="87"/>
      <c r="C80" s="83" t="s">
        <v>307</v>
      </c>
      <c r="D80" s="84" t="s">
        <v>15</v>
      </c>
      <c r="E80" s="87"/>
      <c r="F80" s="83" t="s">
        <v>307</v>
      </c>
      <c r="G80" s="84" t="s">
        <v>15</v>
      </c>
      <c r="H80" s="88"/>
      <c r="I80" s="83" t="s">
        <v>307</v>
      </c>
      <c r="J80" s="84" t="s">
        <v>15</v>
      </c>
      <c r="K80" s="88"/>
      <c r="L80" s="83" t="s">
        <v>307</v>
      </c>
      <c r="M80" s="84" t="s">
        <v>15</v>
      </c>
      <c r="N80" s="88"/>
      <c r="O80" s="83" t="s">
        <v>307</v>
      </c>
      <c r="P80" s="84" t="s">
        <v>15</v>
      </c>
      <c r="Q80" s="88"/>
      <c r="R80" s="83" t="s">
        <v>307</v>
      </c>
      <c r="S80" s="84" t="s">
        <v>15</v>
      </c>
      <c r="T80" s="88"/>
      <c r="U80" s="83" t="s">
        <v>307</v>
      </c>
      <c r="V80" s="84" t="s">
        <v>15</v>
      </c>
      <c r="W80" s="88"/>
      <c r="X80" s="83" t="s">
        <v>307</v>
      </c>
      <c r="Y80" s="84" t="s">
        <v>15</v>
      </c>
      <c r="Z80" s="88"/>
      <c r="AA80" s="83" t="s">
        <v>307</v>
      </c>
      <c r="AB80" s="84" t="s">
        <v>15</v>
      </c>
      <c r="AC80" s="88"/>
      <c r="AD80" s="83" t="s">
        <v>307</v>
      </c>
      <c r="AE80" s="84" t="s">
        <v>15</v>
      </c>
      <c r="AF80" s="88"/>
      <c r="AG80" s="83" t="s">
        <v>307</v>
      </c>
      <c r="AH80" s="84" t="s">
        <v>15</v>
      </c>
      <c r="AI80" s="88"/>
      <c r="AJ80" s="83" t="s">
        <v>307</v>
      </c>
      <c r="AK80" s="84" t="s">
        <v>15</v>
      </c>
      <c r="AL80" s="88"/>
      <c r="AM80" s="83" t="s">
        <v>307</v>
      </c>
      <c r="AN80" s="84" t="s">
        <v>15</v>
      </c>
      <c r="AO80" s="87"/>
      <c r="AP80" s="83" t="s">
        <v>307</v>
      </c>
      <c r="AQ80" s="84" t="s">
        <v>15</v>
      </c>
      <c r="AR80" s="88"/>
      <c r="AS80" s="83" t="s">
        <v>307</v>
      </c>
      <c r="AT80" s="84" t="s">
        <v>15</v>
      </c>
      <c r="AU80" s="88"/>
      <c r="AV80" s="83" t="s">
        <v>307</v>
      </c>
      <c r="AW80" s="84" t="s">
        <v>15</v>
      </c>
      <c r="AX80" s="88"/>
      <c r="AY80" s="83" t="s">
        <v>307</v>
      </c>
      <c r="AZ80" s="84" t="s">
        <v>15</v>
      </c>
      <c r="BA80" s="88"/>
      <c r="BB80" s="83" t="s">
        <v>307</v>
      </c>
      <c r="BC80" s="84" t="s">
        <v>15</v>
      </c>
      <c r="BD80" s="87"/>
      <c r="BE80" s="83" t="s">
        <v>307</v>
      </c>
      <c r="BF80" s="84" t="s">
        <v>15</v>
      </c>
      <c r="BG80" s="88"/>
      <c r="BH80" s="83" t="s">
        <v>307</v>
      </c>
      <c r="BI80" s="84" t="s">
        <v>15</v>
      </c>
      <c r="BJ80" s="88"/>
      <c r="BK80" s="83" t="s">
        <v>307</v>
      </c>
      <c r="BL80" s="84" t="s">
        <v>15</v>
      </c>
      <c r="BM80" s="88"/>
      <c r="BN80" s="83" t="s">
        <v>307</v>
      </c>
      <c r="BO80" s="84" t="s">
        <v>15</v>
      </c>
      <c r="BP80" s="88"/>
      <c r="BQ80" s="83" t="s">
        <v>307</v>
      </c>
      <c r="BR80" s="84" t="s">
        <v>15</v>
      </c>
      <c r="BS80" s="88"/>
      <c r="BT80" s="83" t="s">
        <v>307</v>
      </c>
      <c r="BU80" s="84" t="s">
        <v>15</v>
      </c>
      <c r="BV80" s="88"/>
      <c r="BW80" s="83" t="s">
        <v>307</v>
      </c>
      <c r="BX80" s="84" t="s">
        <v>15</v>
      </c>
      <c r="BY80" s="88"/>
      <c r="BZ80" s="83" t="s">
        <v>307</v>
      </c>
      <c r="CA80" s="84" t="s">
        <v>15</v>
      </c>
      <c r="CB80" s="88"/>
      <c r="CC80" s="83" t="s">
        <v>307</v>
      </c>
      <c r="CD80" s="84" t="s">
        <v>15</v>
      </c>
      <c r="CE80" s="172"/>
      <c r="CF80" s="83" t="s">
        <v>307</v>
      </c>
      <c r="CG80" s="84" t="s">
        <v>15</v>
      </c>
      <c r="CH80" s="172"/>
      <c r="CI80" s="83" t="s">
        <v>307</v>
      </c>
      <c r="CJ80" s="84" t="s">
        <v>15</v>
      </c>
      <c r="CK80" s="172"/>
      <c r="CL80" s="83" t="s">
        <v>307</v>
      </c>
      <c r="CM80" s="84" t="s">
        <v>15</v>
      </c>
      <c r="CN80" s="172"/>
      <c r="CO80" s="83" t="s">
        <v>307</v>
      </c>
      <c r="CP80" s="84" t="s">
        <v>15</v>
      </c>
      <c r="CQ80" s="88"/>
      <c r="CR80" s="83" t="s">
        <v>307</v>
      </c>
      <c r="CS80" s="84" t="s">
        <v>15</v>
      </c>
    </row>
    <row r="81" spans="1:97" ht="12" customHeight="1" x14ac:dyDescent="0.2">
      <c r="A81" s="81" t="s">
        <v>265</v>
      </c>
      <c r="B81" s="87"/>
      <c r="C81" s="83" t="s">
        <v>307</v>
      </c>
      <c r="D81" s="84" t="s">
        <v>15</v>
      </c>
      <c r="E81" s="87"/>
      <c r="F81" s="83" t="s">
        <v>307</v>
      </c>
      <c r="G81" s="84" t="s">
        <v>15</v>
      </c>
      <c r="H81" s="88"/>
      <c r="I81" s="83" t="s">
        <v>307</v>
      </c>
      <c r="J81" s="84" t="s">
        <v>15</v>
      </c>
      <c r="K81" s="88"/>
      <c r="L81" s="83" t="s">
        <v>307</v>
      </c>
      <c r="M81" s="84" t="s">
        <v>15</v>
      </c>
      <c r="N81" s="88"/>
      <c r="O81" s="83" t="s">
        <v>307</v>
      </c>
      <c r="P81" s="84" t="s">
        <v>15</v>
      </c>
      <c r="Q81" s="88"/>
      <c r="R81" s="83" t="s">
        <v>307</v>
      </c>
      <c r="S81" s="84" t="s">
        <v>15</v>
      </c>
      <c r="T81" s="88"/>
      <c r="U81" s="83" t="s">
        <v>307</v>
      </c>
      <c r="V81" s="84" t="s">
        <v>15</v>
      </c>
      <c r="W81" s="88"/>
      <c r="X81" s="83" t="s">
        <v>307</v>
      </c>
      <c r="Y81" s="84" t="s">
        <v>15</v>
      </c>
      <c r="Z81" s="88"/>
      <c r="AA81" s="83" t="s">
        <v>307</v>
      </c>
      <c r="AB81" s="84" t="s">
        <v>15</v>
      </c>
      <c r="AC81" s="88"/>
      <c r="AD81" s="83" t="s">
        <v>307</v>
      </c>
      <c r="AE81" s="84" t="s">
        <v>15</v>
      </c>
      <c r="AF81" s="88"/>
      <c r="AG81" s="83" t="s">
        <v>307</v>
      </c>
      <c r="AH81" s="84" t="s">
        <v>15</v>
      </c>
      <c r="AI81" s="88"/>
      <c r="AJ81" s="83" t="s">
        <v>307</v>
      </c>
      <c r="AK81" s="84" t="s">
        <v>15</v>
      </c>
      <c r="AL81" s="88"/>
      <c r="AM81" s="83" t="s">
        <v>307</v>
      </c>
      <c r="AN81" s="84" t="s">
        <v>15</v>
      </c>
      <c r="AO81" s="87"/>
      <c r="AP81" s="83" t="s">
        <v>307</v>
      </c>
      <c r="AQ81" s="84" t="s">
        <v>15</v>
      </c>
      <c r="AR81" s="88"/>
      <c r="AS81" s="83" t="s">
        <v>307</v>
      </c>
      <c r="AT81" s="84" t="s">
        <v>15</v>
      </c>
      <c r="AU81" s="88"/>
      <c r="AV81" s="83" t="s">
        <v>307</v>
      </c>
      <c r="AW81" s="84" t="s">
        <v>15</v>
      </c>
      <c r="AX81" s="88"/>
      <c r="AY81" s="83" t="s">
        <v>307</v>
      </c>
      <c r="AZ81" s="84" t="s">
        <v>15</v>
      </c>
      <c r="BA81" s="88"/>
      <c r="BB81" s="83" t="s">
        <v>307</v>
      </c>
      <c r="BC81" s="84" t="s">
        <v>15</v>
      </c>
      <c r="BD81" s="87"/>
      <c r="BE81" s="83" t="s">
        <v>307</v>
      </c>
      <c r="BF81" s="84" t="s">
        <v>15</v>
      </c>
      <c r="BG81" s="88"/>
      <c r="BH81" s="83" t="s">
        <v>307</v>
      </c>
      <c r="BI81" s="84" t="s">
        <v>15</v>
      </c>
      <c r="BJ81" s="88"/>
      <c r="BK81" s="83" t="s">
        <v>307</v>
      </c>
      <c r="BL81" s="84" t="s">
        <v>15</v>
      </c>
      <c r="BM81" s="88"/>
      <c r="BN81" s="83" t="s">
        <v>307</v>
      </c>
      <c r="BO81" s="84" t="s">
        <v>15</v>
      </c>
      <c r="BP81" s="88"/>
      <c r="BQ81" s="83" t="s">
        <v>307</v>
      </c>
      <c r="BR81" s="84" t="s">
        <v>15</v>
      </c>
      <c r="BS81" s="88"/>
      <c r="BT81" s="83" t="s">
        <v>307</v>
      </c>
      <c r="BU81" s="84" t="s">
        <v>15</v>
      </c>
      <c r="BV81" s="88"/>
      <c r="BW81" s="83" t="s">
        <v>307</v>
      </c>
      <c r="BX81" s="84" t="s">
        <v>15</v>
      </c>
      <c r="BY81" s="88"/>
      <c r="BZ81" s="83" t="s">
        <v>307</v>
      </c>
      <c r="CA81" s="84" t="s">
        <v>15</v>
      </c>
      <c r="CB81" s="88"/>
      <c r="CC81" s="83" t="s">
        <v>307</v>
      </c>
      <c r="CD81" s="84" t="s">
        <v>15</v>
      </c>
      <c r="CE81" s="172"/>
      <c r="CF81" s="83" t="s">
        <v>307</v>
      </c>
      <c r="CG81" s="84" t="s">
        <v>15</v>
      </c>
      <c r="CH81" s="172"/>
      <c r="CI81" s="83" t="s">
        <v>307</v>
      </c>
      <c r="CJ81" s="84" t="s">
        <v>15</v>
      </c>
      <c r="CK81" s="172"/>
      <c r="CL81" s="83" t="s">
        <v>307</v>
      </c>
      <c r="CM81" s="84" t="s">
        <v>15</v>
      </c>
      <c r="CN81" s="172"/>
      <c r="CO81" s="83" t="s">
        <v>307</v>
      </c>
      <c r="CP81" s="84" t="s">
        <v>15</v>
      </c>
      <c r="CQ81" s="88"/>
      <c r="CR81" s="83" t="s">
        <v>307</v>
      </c>
      <c r="CS81" s="84" t="s">
        <v>15</v>
      </c>
    </row>
    <row r="82" spans="1:97" ht="12" customHeight="1" x14ac:dyDescent="0.2">
      <c r="A82" s="81" t="s">
        <v>266</v>
      </c>
      <c r="B82" s="87"/>
      <c r="C82" s="83" t="s">
        <v>307</v>
      </c>
      <c r="D82" s="84" t="s">
        <v>15</v>
      </c>
      <c r="E82" s="87"/>
      <c r="F82" s="83" t="s">
        <v>307</v>
      </c>
      <c r="G82" s="84" t="s">
        <v>15</v>
      </c>
      <c r="H82" s="88"/>
      <c r="I82" s="83" t="s">
        <v>307</v>
      </c>
      <c r="J82" s="84" t="s">
        <v>15</v>
      </c>
      <c r="K82" s="88"/>
      <c r="L82" s="83" t="s">
        <v>307</v>
      </c>
      <c r="M82" s="84" t="s">
        <v>15</v>
      </c>
      <c r="N82" s="88"/>
      <c r="O82" s="83" t="s">
        <v>307</v>
      </c>
      <c r="P82" s="84" t="s">
        <v>15</v>
      </c>
      <c r="Q82" s="88"/>
      <c r="R82" s="83" t="s">
        <v>307</v>
      </c>
      <c r="S82" s="84" t="s">
        <v>15</v>
      </c>
      <c r="T82" s="88"/>
      <c r="U82" s="83" t="s">
        <v>307</v>
      </c>
      <c r="V82" s="84" t="s">
        <v>15</v>
      </c>
      <c r="W82" s="88"/>
      <c r="X82" s="83" t="s">
        <v>307</v>
      </c>
      <c r="Y82" s="84" t="s">
        <v>15</v>
      </c>
      <c r="Z82" s="88"/>
      <c r="AA82" s="83" t="s">
        <v>307</v>
      </c>
      <c r="AB82" s="84" t="s">
        <v>15</v>
      </c>
      <c r="AC82" s="88"/>
      <c r="AD82" s="83" t="s">
        <v>307</v>
      </c>
      <c r="AE82" s="84" t="s">
        <v>15</v>
      </c>
      <c r="AF82" s="88"/>
      <c r="AG82" s="83" t="s">
        <v>307</v>
      </c>
      <c r="AH82" s="84" t="s">
        <v>15</v>
      </c>
      <c r="AI82" s="88"/>
      <c r="AJ82" s="83" t="s">
        <v>307</v>
      </c>
      <c r="AK82" s="84" t="s">
        <v>15</v>
      </c>
      <c r="AL82" s="88"/>
      <c r="AM82" s="83" t="s">
        <v>307</v>
      </c>
      <c r="AN82" s="84" t="s">
        <v>15</v>
      </c>
      <c r="AO82" s="87"/>
      <c r="AP82" s="83" t="s">
        <v>307</v>
      </c>
      <c r="AQ82" s="84" t="s">
        <v>15</v>
      </c>
      <c r="AR82" s="88"/>
      <c r="AS82" s="83" t="s">
        <v>307</v>
      </c>
      <c r="AT82" s="84" t="s">
        <v>15</v>
      </c>
      <c r="AU82" s="88"/>
      <c r="AV82" s="83" t="s">
        <v>307</v>
      </c>
      <c r="AW82" s="84" t="s">
        <v>15</v>
      </c>
      <c r="AX82" s="88"/>
      <c r="AY82" s="83" t="s">
        <v>307</v>
      </c>
      <c r="AZ82" s="84" t="s">
        <v>15</v>
      </c>
      <c r="BA82" s="88"/>
      <c r="BB82" s="83" t="s">
        <v>307</v>
      </c>
      <c r="BC82" s="84" t="s">
        <v>15</v>
      </c>
      <c r="BD82" s="87"/>
      <c r="BE82" s="83" t="s">
        <v>307</v>
      </c>
      <c r="BF82" s="84" t="s">
        <v>15</v>
      </c>
      <c r="BG82" s="88"/>
      <c r="BH82" s="83" t="s">
        <v>307</v>
      </c>
      <c r="BI82" s="84" t="s">
        <v>15</v>
      </c>
      <c r="BJ82" s="88"/>
      <c r="BK82" s="83" t="s">
        <v>307</v>
      </c>
      <c r="BL82" s="84" t="s">
        <v>15</v>
      </c>
      <c r="BM82" s="88"/>
      <c r="BN82" s="83" t="s">
        <v>307</v>
      </c>
      <c r="BO82" s="84" t="s">
        <v>15</v>
      </c>
      <c r="BP82" s="88"/>
      <c r="BQ82" s="83" t="s">
        <v>307</v>
      </c>
      <c r="BR82" s="84" t="s">
        <v>15</v>
      </c>
      <c r="BS82" s="88"/>
      <c r="BT82" s="83" t="s">
        <v>307</v>
      </c>
      <c r="BU82" s="84" t="s">
        <v>15</v>
      </c>
      <c r="BV82" s="88"/>
      <c r="BW82" s="83" t="s">
        <v>307</v>
      </c>
      <c r="BX82" s="84" t="s">
        <v>15</v>
      </c>
      <c r="BY82" s="88"/>
      <c r="BZ82" s="83" t="s">
        <v>307</v>
      </c>
      <c r="CA82" s="84" t="s">
        <v>15</v>
      </c>
      <c r="CB82" s="88"/>
      <c r="CC82" s="83" t="s">
        <v>307</v>
      </c>
      <c r="CD82" s="84" t="s">
        <v>15</v>
      </c>
      <c r="CE82" s="172"/>
      <c r="CF82" s="83" t="s">
        <v>307</v>
      </c>
      <c r="CG82" s="84" t="s">
        <v>15</v>
      </c>
      <c r="CH82" s="172"/>
      <c r="CI82" s="83" t="s">
        <v>307</v>
      </c>
      <c r="CJ82" s="84" t="s">
        <v>15</v>
      </c>
      <c r="CK82" s="172"/>
      <c r="CL82" s="83" t="s">
        <v>307</v>
      </c>
      <c r="CM82" s="84" t="s">
        <v>15</v>
      </c>
      <c r="CN82" s="172"/>
      <c r="CO82" s="83" t="s">
        <v>307</v>
      </c>
      <c r="CP82" s="84" t="s">
        <v>15</v>
      </c>
      <c r="CQ82" s="88"/>
      <c r="CR82" s="83" t="s">
        <v>307</v>
      </c>
      <c r="CS82" s="84" t="s">
        <v>15</v>
      </c>
    </row>
    <row r="83" spans="1:97" ht="12" customHeight="1" x14ac:dyDescent="0.2">
      <c r="A83" s="81" t="s">
        <v>267</v>
      </c>
      <c r="B83" s="87"/>
      <c r="C83" s="83" t="s">
        <v>307</v>
      </c>
      <c r="D83" s="84" t="s">
        <v>15</v>
      </c>
      <c r="E83" s="87"/>
      <c r="F83" s="83" t="s">
        <v>307</v>
      </c>
      <c r="G83" s="84" t="s">
        <v>15</v>
      </c>
      <c r="H83" s="88"/>
      <c r="I83" s="83" t="s">
        <v>307</v>
      </c>
      <c r="J83" s="84" t="s">
        <v>15</v>
      </c>
      <c r="K83" s="88"/>
      <c r="L83" s="83" t="s">
        <v>307</v>
      </c>
      <c r="M83" s="84" t="s">
        <v>15</v>
      </c>
      <c r="N83" s="88"/>
      <c r="O83" s="83" t="s">
        <v>307</v>
      </c>
      <c r="P83" s="84" t="s">
        <v>15</v>
      </c>
      <c r="Q83" s="88"/>
      <c r="R83" s="83" t="s">
        <v>307</v>
      </c>
      <c r="S83" s="84" t="s">
        <v>15</v>
      </c>
      <c r="T83" s="88"/>
      <c r="U83" s="83" t="s">
        <v>307</v>
      </c>
      <c r="V83" s="84" t="s">
        <v>15</v>
      </c>
      <c r="W83" s="88"/>
      <c r="X83" s="83" t="s">
        <v>307</v>
      </c>
      <c r="Y83" s="84" t="s">
        <v>15</v>
      </c>
      <c r="Z83" s="88"/>
      <c r="AA83" s="83" t="s">
        <v>307</v>
      </c>
      <c r="AB83" s="84" t="s">
        <v>15</v>
      </c>
      <c r="AC83" s="88"/>
      <c r="AD83" s="83" t="s">
        <v>307</v>
      </c>
      <c r="AE83" s="84" t="s">
        <v>15</v>
      </c>
      <c r="AF83" s="88"/>
      <c r="AG83" s="83" t="s">
        <v>307</v>
      </c>
      <c r="AH83" s="84" t="s">
        <v>15</v>
      </c>
      <c r="AI83" s="88"/>
      <c r="AJ83" s="83" t="s">
        <v>307</v>
      </c>
      <c r="AK83" s="84" t="s">
        <v>15</v>
      </c>
      <c r="AL83" s="88"/>
      <c r="AM83" s="83" t="s">
        <v>307</v>
      </c>
      <c r="AN83" s="84" t="s">
        <v>15</v>
      </c>
      <c r="AO83" s="87"/>
      <c r="AP83" s="83" t="s">
        <v>307</v>
      </c>
      <c r="AQ83" s="84" t="s">
        <v>15</v>
      </c>
      <c r="AR83" s="88"/>
      <c r="AS83" s="83" t="s">
        <v>307</v>
      </c>
      <c r="AT83" s="84" t="s">
        <v>15</v>
      </c>
      <c r="AU83" s="88"/>
      <c r="AV83" s="83" t="s">
        <v>307</v>
      </c>
      <c r="AW83" s="84" t="s">
        <v>15</v>
      </c>
      <c r="AX83" s="88"/>
      <c r="AY83" s="83" t="s">
        <v>307</v>
      </c>
      <c r="AZ83" s="84" t="s">
        <v>15</v>
      </c>
      <c r="BA83" s="88"/>
      <c r="BB83" s="83" t="s">
        <v>307</v>
      </c>
      <c r="BC83" s="84" t="s">
        <v>15</v>
      </c>
      <c r="BD83" s="87"/>
      <c r="BE83" s="83" t="s">
        <v>307</v>
      </c>
      <c r="BF83" s="84" t="s">
        <v>15</v>
      </c>
      <c r="BG83" s="88"/>
      <c r="BH83" s="83" t="s">
        <v>307</v>
      </c>
      <c r="BI83" s="84" t="s">
        <v>15</v>
      </c>
      <c r="BJ83" s="88"/>
      <c r="BK83" s="83" t="s">
        <v>307</v>
      </c>
      <c r="BL83" s="84" t="s">
        <v>15</v>
      </c>
      <c r="BM83" s="88"/>
      <c r="BN83" s="83" t="s">
        <v>307</v>
      </c>
      <c r="BO83" s="84" t="s">
        <v>15</v>
      </c>
      <c r="BP83" s="88"/>
      <c r="BQ83" s="83" t="s">
        <v>307</v>
      </c>
      <c r="BR83" s="84" t="s">
        <v>15</v>
      </c>
      <c r="BS83" s="88"/>
      <c r="BT83" s="83" t="s">
        <v>307</v>
      </c>
      <c r="BU83" s="84" t="s">
        <v>15</v>
      </c>
      <c r="BV83" s="88"/>
      <c r="BW83" s="83" t="s">
        <v>307</v>
      </c>
      <c r="BX83" s="84" t="s">
        <v>15</v>
      </c>
      <c r="BY83" s="88"/>
      <c r="BZ83" s="83" t="s">
        <v>307</v>
      </c>
      <c r="CA83" s="84" t="s">
        <v>15</v>
      </c>
      <c r="CB83" s="88"/>
      <c r="CC83" s="83" t="s">
        <v>307</v>
      </c>
      <c r="CD83" s="84" t="s">
        <v>15</v>
      </c>
      <c r="CE83" s="172"/>
      <c r="CF83" s="83" t="s">
        <v>307</v>
      </c>
      <c r="CG83" s="84" t="s">
        <v>15</v>
      </c>
      <c r="CH83" s="172"/>
      <c r="CI83" s="83" t="s">
        <v>307</v>
      </c>
      <c r="CJ83" s="84" t="s">
        <v>15</v>
      </c>
      <c r="CK83" s="172"/>
      <c r="CL83" s="83" t="s">
        <v>307</v>
      </c>
      <c r="CM83" s="84" t="s">
        <v>15</v>
      </c>
      <c r="CN83" s="172"/>
      <c r="CO83" s="83" t="s">
        <v>307</v>
      </c>
      <c r="CP83" s="84" t="s">
        <v>15</v>
      </c>
      <c r="CQ83" s="88"/>
      <c r="CR83" s="83" t="s">
        <v>307</v>
      </c>
      <c r="CS83" s="84" t="s">
        <v>15</v>
      </c>
    </row>
    <row r="84" spans="1:97" ht="12" customHeight="1" x14ac:dyDescent="0.2">
      <c r="A84" s="81" t="s">
        <v>268</v>
      </c>
      <c r="B84" s="87"/>
      <c r="C84" s="83" t="s">
        <v>307</v>
      </c>
      <c r="D84" s="84" t="s">
        <v>15</v>
      </c>
      <c r="E84" s="87"/>
      <c r="F84" s="83" t="s">
        <v>307</v>
      </c>
      <c r="G84" s="84" t="s">
        <v>15</v>
      </c>
      <c r="H84" s="88"/>
      <c r="I84" s="83" t="s">
        <v>307</v>
      </c>
      <c r="J84" s="84" t="s">
        <v>15</v>
      </c>
      <c r="K84" s="88"/>
      <c r="L84" s="83" t="s">
        <v>307</v>
      </c>
      <c r="M84" s="84" t="s">
        <v>15</v>
      </c>
      <c r="N84" s="88"/>
      <c r="O84" s="83" t="s">
        <v>307</v>
      </c>
      <c r="P84" s="84" t="s">
        <v>15</v>
      </c>
      <c r="Q84" s="88"/>
      <c r="R84" s="83" t="s">
        <v>307</v>
      </c>
      <c r="S84" s="84" t="s">
        <v>15</v>
      </c>
      <c r="T84" s="88"/>
      <c r="U84" s="83" t="s">
        <v>307</v>
      </c>
      <c r="V84" s="84" t="s">
        <v>15</v>
      </c>
      <c r="W84" s="88"/>
      <c r="X84" s="83" t="s">
        <v>307</v>
      </c>
      <c r="Y84" s="84" t="s">
        <v>15</v>
      </c>
      <c r="Z84" s="88"/>
      <c r="AA84" s="83" t="s">
        <v>307</v>
      </c>
      <c r="AB84" s="84" t="s">
        <v>15</v>
      </c>
      <c r="AC84" s="88"/>
      <c r="AD84" s="83" t="s">
        <v>307</v>
      </c>
      <c r="AE84" s="84" t="s">
        <v>15</v>
      </c>
      <c r="AF84" s="88"/>
      <c r="AG84" s="83" t="s">
        <v>307</v>
      </c>
      <c r="AH84" s="84" t="s">
        <v>15</v>
      </c>
      <c r="AI84" s="88"/>
      <c r="AJ84" s="83" t="s">
        <v>307</v>
      </c>
      <c r="AK84" s="84" t="s">
        <v>15</v>
      </c>
      <c r="AL84" s="88"/>
      <c r="AM84" s="83" t="s">
        <v>307</v>
      </c>
      <c r="AN84" s="84" t="s">
        <v>15</v>
      </c>
      <c r="AO84" s="87"/>
      <c r="AP84" s="83" t="s">
        <v>307</v>
      </c>
      <c r="AQ84" s="84" t="s">
        <v>15</v>
      </c>
      <c r="AR84" s="88"/>
      <c r="AS84" s="83" t="s">
        <v>307</v>
      </c>
      <c r="AT84" s="84" t="s">
        <v>15</v>
      </c>
      <c r="AU84" s="88"/>
      <c r="AV84" s="83" t="s">
        <v>307</v>
      </c>
      <c r="AW84" s="84" t="s">
        <v>15</v>
      </c>
      <c r="AX84" s="88"/>
      <c r="AY84" s="83" t="s">
        <v>307</v>
      </c>
      <c r="AZ84" s="84" t="s">
        <v>15</v>
      </c>
      <c r="BA84" s="88"/>
      <c r="BB84" s="83" t="s">
        <v>307</v>
      </c>
      <c r="BC84" s="84" t="s">
        <v>15</v>
      </c>
      <c r="BD84" s="87"/>
      <c r="BE84" s="83" t="s">
        <v>307</v>
      </c>
      <c r="BF84" s="84" t="s">
        <v>15</v>
      </c>
      <c r="BG84" s="88"/>
      <c r="BH84" s="83" t="s">
        <v>307</v>
      </c>
      <c r="BI84" s="84" t="s">
        <v>15</v>
      </c>
      <c r="BJ84" s="88"/>
      <c r="BK84" s="83" t="s">
        <v>307</v>
      </c>
      <c r="BL84" s="84" t="s">
        <v>15</v>
      </c>
      <c r="BM84" s="88"/>
      <c r="BN84" s="83" t="s">
        <v>307</v>
      </c>
      <c r="BO84" s="84" t="s">
        <v>15</v>
      </c>
      <c r="BP84" s="88"/>
      <c r="BQ84" s="83" t="s">
        <v>307</v>
      </c>
      <c r="BR84" s="84" t="s">
        <v>15</v>
      </c>
      <c r="BS84" s="88"/>
      <c r="BT84" s="83" t="s">
        <v>307</v>
      </c>
      <c r="BU84" s="84" t="s">
        <v>15</v>
      </c>
      <c r="BV84" s="88"/>
      <c r="BW84" s="83" t="s">
        <v>307</v>
      </c>
      <c r="BX84" s="84" t="s">
        <v>15</v>
      </c>
      <c r="BY84" s="88"/>
      <c r="BZ84" s="83" t="s">
        <v>307</v>
      </c>
      <c r="CA84" s="84" t="s">
        <v>15</v>
      </c>
      <c r="CB84" s="88"/>
      <c r="CC84" s="83" t="s">
        <v>307</v>
      </c>
      <c r="CD84" s="84" t="s">
        <v>15</v>
      </c>
      <c r="CE84" s="172"/>
      <c r="CF84" s="83" t="s">
        <v>307</v>
      </c>
      <c r="CG84" s="84" t="s">
        <v>15</v>
      </c>
      <c r="CH84" s="172"/>
      <c r="CI84" s="83" t="s">
        <v>307</v>
      </c>
      <c r="CJ84" s="84" t="s">
        <v>15</v>
      </c>
      <c r="CK84" s="172"/>
      <c r="CL84" s="83" t="s">
        <v>307</v>
      </c>
      <c r="CM84" s="84" t="s">
        <v>15</v>
      </c>
      <c r="CN84" s="172"/>
      <c r="CO84" s="83" t="s">
        <v>307</v>
      </c>
      <c r="CP84" s="84" t="s">
        <v>15</v>
      </c>
      <c r="CQ84" s="88"/>
      <c r="CR84" s="83" t="s">
        <v>307</v>
      </c>
      <c r="CS84" s="84" t="s">
        <v>15</v>
      </c>
    </row>
    <row r="85" spans="1:97" ht="12" customHeight="1" x14ac:dyDescent="0.2">
      <c r="A85" s="81" t="s">
        <v>269</v>
      </c>
      <c r="B85" s="87"/>
      <c r="C85" s="83" t="s">
        <v>307</v>
      </c>
      <c r="D85" s="84" t="s">
        <v>15</v>
      </c>
      <c r="E85" s="87"/>
      <c r="F85" s="83" t="s">
        <v>307</v>
      </c>
      <c r="G85" s="84" t="s">
        <v>15</v>
      </c>
      <c r="H85" s="88"/>
      <c r="I85" s="83" t="s">
        <v>307</v>
      </c>
      <c r="J85" s="84" t="s">
        <v>15</v>
      </c>
      <c r="K85" s="88"/>
      <c r="L85" s="83" t="s">
        <v>307</v>
      </c>
      <c r="M85" s="84" t="s">
        <v>15</v>
      </c>
      <c r="N85" s="88"/>
      <c r="O85" s="83" t="s">
        <v>307</v>
      </c>
      <c r="P85" s="84" t="s">
        <v>15</v>
      </c>
      <c r="Q85" s="88"/>
      <c r="R85" s="83" t="s">
        <v>307</v>
      </c>
      <c r="S85" s="84" t="s">
        <v>15</v>
      </c>
      <c r="T85" s="88"/>
      <c r="U85" s="83" t="s">
        <v>307</v>
      </c>
      <c r="V85" s="84" t="s">
        <v>15</v>
      </c>
      <c r="W85" s="88"/>
      <c r="X85" s="83" t="s">
        <v>307</v>
      </c>
      <c r="Y85" s="84" t="s">
        <v>15</v>
      </c>
      <c r="Z85" s="88"/>
      <c r="AA85" s="83" t="s">
        <v>307</v>
      </c>
      <c r="AB85" s="84" t="s">
        <v>15</v>
      </c>
      <c r="AC85" s="88"/>
      <c r="AD85" s="83" t="s">
        <v>307</v>
      </c>
      <c r="AE85" s="84" t="s">
        <v>15</v>
      </c>
      <c r="AF85" s="88"/>
      <c r="AG85" s="83" t="s">
        <v>307</v>
      </c>
      <c r="AH85" s="84" t="s">
        <v>15</v>
      </c>
      <c r="AI85" s="88"/>
      <c r="AJ85" s="83" t="s">
        <v>307</v>
      </c>
      <c r="AK85" s="84" t="s">
        <v>15</v>
      </c>
      <c r="AL85" s="88"/>
      <c r="AM85" s="83" t="s">
        <v>307</v>
      </c>
      <c r="AN85" s="84" t="s">
        <v>15</v>
      </c>
      <c r="AO85" s="87"/>
      <c r="AP85" s="83" t="s">
        <v>307</v>
      </c>
      <c r="AQ85" s="84" t="s">
        <v>15</v>
      </c>
      <c r="AR85" s="88"/>
      <c r="AS85" s="83" t="s">
        <v>307</v>
      </c>
      <c r="AT85" s="84" t="s">
        <v>15</v>
      </c>
      <c r="AU85" s="88"/>
      <c r="AV85" s="83" t="s">
        <v>307</v>
      </c>
      <c r="AW85" s="84" t="s">
        <v>15</v>
      </c>
      <c r="AX85" s="88"/>
      <c r="AY85" s="83" t="s">
        <v>307</v>
      </c>
      <c r="AZ85" s="84" t="s">
        <v>15</v>
      </c>
      <c r="BA85" s="88"/>
      <c r="BB85" s="83" t="s">
        <v>307</v>
      </c>
      <c r="BC85" s="84" t="s">
        <v>15</v>
      </c>
      <c r="BD85" s="87"/>
      <c r="BE85" s="83" t="s">
        <v>307</v>
      </c>
      <c r="BF85" s="84" t="s">
        <v>15</v>
      </c>
      <c r="BG85" s="88"/>
      <c r="BH85" s="83" t="s">
        <v>307</v>
      </c>
      <c r="BI85" s="84" t="s">
        <v>15</v>
      </c>
      <c r="BJ85" s="88"/>
      <c r="BK85" s="83" t="s">
        <v>307</v>
      </c>
      <c r="BL85" s="84" t="s">
        <v>15</v>
      </c>
      <c r="BM85" s="88"/>
      <c r="BN85" s="83" t="s">
        <v>307</v>
      </c>
      <c r="BO85" s="84" t="s">
        <v>15</v>
      </c>
      <c r="BP85" s="88"/>
      <c r="BQ85" s="83" t="s">
        <v>307</v>
      </c>
      <c r="BR85" s="84" t="s">
        <v>15</v>
      </c>
      <c r="BS85" s="88"/>
      <c r="BT85" s="83" t="s">
        <v>307</v>
      </c>
      <c r="BU85" s="84" t="s">
        <v>15</v>
      </c>
      <c r="BV85" s="88"/>
      <c r="BW85" s="83" t="s">
        <v>307</v>
      </c>
      <c r="BX85" s="84" t="s">
        <v>15</v>
      </c>
      <c r="BY85" s="88"/>
      <c r="BZ85" s="83" t="s">
        <v>307</v>
      </c>
      <c r="CA85" s="84" t="s">
        <v>15</v>
      </c>
      <c r="CB85" s="88"/>
      <c r="CC85" s="83" t="s">
        <v>307</v>
      </c>
      <c r="CD85" s="84" t="s">
        <v>15</v>
      </c>
      <c r="CE85" s="172"/>
      <c r="CF85" s="83" t="s">
        <v>307</v>
      </c>
      <c r="CG85" s="84" t="s">
        <v>15</v>
      </c>
      <c r="CH85" s="172"/>
      <c r="CI85" s="83" t="s">
        <v>307</v>
      </c>
      <c r="CJ85" s="84" t="s">
        <v>15</v>
      </c>
      <c r="CK85" s="172"/>
      <c r="CL85" s="83" t="s">
        <v>307</v>
      </c>
      <c r="CM85" s="84" t="s">
        <v>15</v>
      </c>
      <c r="CN85" s="172"/>
      <c r="CO85" s="83" t="s">
        <v>307</v>
      </c>
      <c r="CP85" s="84" t="s">
        <v>15</v>
      </c>
      <c r="CQ85" s="88"/>
      <c r="CR85" s="83" t="s">
        <v>307</v>
      </c>
      <c r="CS85" s="84" t="s">
        <v>15</v>
      </c>
    </row>
    <row r="86" spans="1:97" ht="12" customHeight="1" x14ac:dyDescent="0.2">
      <c r="A86" s="81" t="s">
        <v>270</v>
      </c>
      <c r="B86" s="87"/>
      <c r="C86" s="83" t="s">
        <v>307</v>
      </c>
      <c r="D86" s="84" t="s">
        <v>15</v>
      </c>
      <c r="E86" s="87"/>
      <c r="F86" s="83" t="s">
        <v>307</v>
      </c>
      <c r="G86" s="84" t="s">
        <v>15</v>
      </c>
      <c r="H86" s="88"/>
      <c r="I86" s="83" t="s">
        <v>307</v>
      </c>
      <c r="J86" s="84" t="s">
        <v>15</v>
      </c>
      <c r="K86" s="88"/>
      <c r="L86" s="83" t="s">
        <v>307</v>
      </c>
      <c r="M86" s="84" t="s">
        <v>15</v>
      </c>
      <c r="N86" s="88"/>
      <c r="O86" s="83" t="s">
        <v>307</v>
      </c>
      <c r="P86" s="84" t="s">
        <v>15</v>
      </c>
      <c r="Q86" s="88"/>
      <c r="R86" s="83" t="s">
        <v>307</v>
      </c>
      <c r="S86" s="84" t="s">
        <v>15</v>
      </c>
      <c r="T86" s="88"/>
      <c r="U86" s="83" t="s">
        <v>307</v>
      </c>
      <c r="V86" s="84" t="s">
        <v>15</v>
      </c>
      <c r="W86" s="88"/>
      <c r="X86" s="83" t="s">
        <v>307</v>
      </c>
      <c r="Y86" s="84" t="s">
        <v>15</v>
      </c>
      <c r="Z86" s="88"/>
      <c r="AA86" s="83" t="s">
        <v>307</v>
      </c>
      <c r="AB86" s="84" t="s">
        <v>15</v>
      </c>
      <c r="AC86" s="88"/>
      <c r="AD86" s="83" t="s">
        <v>307</v>
      </c>
      <c r="AE86" s="84" t="s">
        <v>15</v>
      </c>
      <c r="AF86" s="88"/>
      <c r="AG86" s="83" t="s">
        <v>307</v>
      </c>
      <c r="AH86" s="84" t="s">
        <v>15</v>
      </c>
      <c r="AI86" s="88"/>
      <c r="AJ86" s="83" t="s">
        <v>307</v>
      </c>
      <c r="AK86" s="84" t="s">
        <v>15</v>
      </c>
      <c r="AL86" s="88"/>
      <c r="AM86" s="83" t="s">
        <v>307</v>
      </c>
      <c r="AN86" s="84" t="s">
        <v>15</v>
      </c>
      <c r="AO86" s="87"/>
      <c r="AP86" s="83" t="s">
        <v>307</v>
      </c>
      <c r="AQ86" s="84" t="s">
        <v>15</v>
      </c>
      <c r="AR86" s="88"/>
      <c r="AS86" s="83" t="s">
        <v>307</v>
      </c>
      <c r="AT86" s="84" t="s">
        <v>15</v>
      </c>
      <c r="AU86" s="88"/>
      <c r="AV86" s="83" t="s">
        <v>307</v>
      </c>
      <c r="AW86" s="84" t="s">
        <v>15</v>
      </c>
      <c r="AX86" s="88"/>
      <c r="AY86" s="83" t="s">
        <v>307</v>
      </c>
      <c r="AZ86" s="84" t="s">
        <v>15</v>
      </c>
      <c r="BA86" s="88"/>
      <c r="BB86" s="83" t="s">
        <v>307</v>
      </c>
      <c r="BC86" s="84" t="s">
        <v>15</v>
      </c>
      <c r="BD86" s="87"/>
      <c r="BE86" s="83" t="s">
        <v>307</v>
      </c>
      <c r="BF86" s="84" t="s">
        <v>15</v>
      </c>
      <c r="BG86" s="88"/>
      <c r="BH86" s="83" t="s">
        <v>307</v>
      </c>
      <c r="BI86" s="84" t="s">
        <v>15</v>
      </c>
      <c r="BJ86" s="88"/>
      <c r="BK86" s="83" t="s">
        <v>307</v>
      </c>
      <c r="BL86" s="84" t="s">
        <v>15</v>
      </c>
      <c r="BM86" s="88"/>
      <c r="BN86" s="83" t="s">
        <v>307</v>
      </c>
      <c r="BO86" s="84" t="s">
        <v>15</v>
      </c>
      <c r="BP86" s="88"/>
      <c r="BQ86" s="83" t="s">
        <v>307</v>
      </c>
      <c r="BR86" s="84" t="s">
        <v>15</v>
      </c>
      <c r="BS86" s="88"/>
      <c r="BT86" s="83" t="s">
        <v>307</v>
      </c>
      <c r="BU86" s="84" t="s">
        <v>15</v>
      </c>
      <c r="BV86" s="88"/>
      <c r="BW86" s="83" t="s">
        <v>307</v>
      </c>
      <c r="BX86" s="84" t="s">
        <v>15</v>
      </c>
      <c r="BY86" s="88"/>
      <c r="BZ86" s="83" t="s">
        <v>307</v>
      </c>
      <c r="CA86" s="84" t="s">
        <v>15</v>
      </c>
      <c r="CB86" s="88"/>
      <c r="CC86" s="83" t="s">
        <v>307</v>
      </c>
      <c r="CD86" s="84" t="s">
        <v>15</v>
      </c>
      <c r="CE86" s="172"/>
      <c r="CF86" s="83" t="s">
        <v>307</v>
      </c>
      <c r="CG86" s="84" t="s">
        <v>15</v>
      </c>
      <c r="CH86" s="172"/>
      <c r="CI86" s="83" t="s">
        <v>307</v>
      </c>
      <c r="CJ86" s="84" t="s">
        <v>15</v>
      </c>
      <c r="CK86" s="172"/>
      <c r="CL86" s="83" t="s">
        <v>307</v>
      </c>
      <c r="CM86" s="84" t="s">
        <v>15</v>
      </c>
      <c r="CN86" s="172"/>
      <c r="CO86" s="83" t="s">
        <v>307</v>
      </c>
      <c r="CP86" s="84" t="s">
        <v>15</v>
      </c>
      <c r="CQ86" s="88"/>
      <c r="CR86" s="83" t="s">
        <v>307</v>
      </c>
      <c r="CS86" s="84" t="s">
        <v>15</v>
      </c>
    </row>
    <row r="87" spans="1:97" ht="12" customHeight="1" x14ac:dyDescent="0.2">
      <c r="A87" s="81" t="s">
        <v>271</v>
      </c>
      <c r="B87" s="87"/>
      <c r="C87" s="83" t="s">
        <v>307</v>
      </c>
      <c r="D87" s="84" t="s">
        <v>15</v>
      </c>
      <c r="E87" s="87"/>
      <c r="F87" s="83" t="s">
        <v>307</v>
      </c>
      <c r="G87" s="84" t="s">
        <v>15</v>
      </c>
      <c r="H87" s="88"/>
      <c r="I87" s="83" t="s">
        <v>307</v>
      </c>
      <c r="J87" s="84" t="s">
        <v>15</v>
      </c>
      <c r="K87" s="88"/>
      <c r="L87" s="83" t="s">
        <v>307</v>
      </c>
      <c r="M87" s="84" t="s">
        <v>15</v>
      </c>
      <c r="N87" s="88"/>
      <c r="O87" s="83" t="s">
        <v>307</v>
      </c>
      <c r="P87" s="84" t="s">
        <v>15</v>
      </c>
      <c r="Q87" s="88"/>
      <c r="R87" s="83" t="s">
        <v>307</v>
      </c>
      <c r="S87" s="84" t="s">
        <v>15</v>
      </c>
      <c r="T87" s="88"/>
      <c r="U87" s="83" t="s">
        <v>307</v>
      </c>
      <c r="V87" s="84" t="s">
        <v>15</v>
      </c>
      <c r="W87" s="88"/>
      <c r="X87" s="83" t="s">
        <v>307</v>
      </c>
      <c r="Y87" s="84" t="s">
        <v>15</v>
      </c>
      <c r="Z87" s="88"/>
      <c r="AA87" s="83" t="s">
        <v>307</v>
      </c>
      <c r="AB87" s="84" t="s">
        <v>15</v>
      </c>
      <c r="AC87" s="88"/>
      <c r="AD87" s="83" t="s">
        <v>307</v>
      </c>
      <c r="AE87" s="84" t="s">
        <v>15</v>
      </c>
      <c r="AF87" s="88"/>
      <c r="AG87" s="83" t="s">
        <v>307</v>
      </c>
      <c r="AH87" s="84" t="s">
        <v>15</v>
      </c>
      <c r="AI87" s="88"/>
      <c r="AJ87" s="83" t="s">
        <v>307</v>
      </c>
      <c r="AK87" s="84" t="s">
        <v>15</v>
      </c>
      <c r="AL87" s="88"/>
      <c r="AM87" s="83" t="s">
        <v>307</v>
      </c>
      <c r="AN87" s="84" t="s">
        <v>15</v>
      </c>
      <c r="AO87" s="87"/>
      <c r="AP87" s="83" t="s">
        <v>307</v>
      </c>
      <c r="AQ87" s="84" t="s">
        <v>15</v>
      </c>
      <c r="AR87" s="88"/>
      <c r="AS87" s="83" t="s">
        <v>307</v>
      </c>
      <c r="AT87" s="84" t="s">
        <v>15</v>
      </c>
      <c r="AU87" s="88"/>
      <c r="AV87" s="83" t="s">
        <v>307</v>
      </c>
      <c r="AW87" s="84" t="s">
        <v>15</v>
      </c>
      <c r="AX87" s="88"/>
      <c r="AY87" s="83" t="s">
        <v>307</v>
      </c>
      <c r="AZ87" s="84" t="s">
        <v>15</v>
      </c>
      <c r="BA87" s="88"/>
      <c r="BB87" s="83" t="s">
        <v>307</v>
      </c>
      <c r="BC87" s="84" t="s">
        <v>15</v>
      </c>
      <c r="BD87" s="87"/>
      <c r="BE87" s="83" t="s">
        <v>307</v>
      </c>
      <c r="BF87" s="84" t="s">
        <v>15</v>
      </c>
      <c r="BG87" s="88"/>
      <c r="BH87" s="83" t="s">
        <v>307</v>
      </c>
      <c r="BI87" s="84" t="s">
        <v>15</v>
      </c>
      <c r="BJ87" s="88"/>
      <c r="BK87" s="83" t="s">
        <v>307</v>
      </c>
      <c r="BL87" s="84" t="s">
        <v>15</v>
      </c>
      <c r="BM87" s="88"/>
      <c r="BN87" s="83" t="s">
        <v>307</v>
      </c>
      <c r="BO87" s="84" t="s">
        <v>15</v>
      </c>
      <c r="BP87" s="88"/>
      <c r="BQ87" s="83" t="s">
        <v>307</v>
      </c>
      <c r="BR87" s="84" t="s">
        <v>15</v>
      </c>
      <c r="BS87" s="88"/>
      <c r="BT87" s="83" t="s">
        <v>307</v>
      </c>
      <c r="BU87" s="84" t="s">
        <v>15</v>
      </c>
      <c r="BV87" s="88"/>
      <c r="BW87" s="83" t="s">
        <v>307</v>
      </c>
      <c r="BX87" s="84" t="s">
        <v>15</v>
      </c>
      <c r="BY87" s="88"/>
      <c r="BZ87" s="83" t="s">
        <v>307</v>
      </c>
      <c r="CA87" s="84" t="s">
        <v>15</v>
      </c>
      <c r="CB87" s="88"/>
      <c r="CC87" s="83" t="s">
        <v>307</v>
      </c>
      <c r="CD87" s="84" t="s">
        <v>15</v>
      </c>
      <c r="CE87" s="172"/>
      <c r="CF87" s="83" t="s">
        <v>307</v>
      </c>
      <c r="CG87" s="84" t="s">
        <v>15</v>
      </c>
      <c r="CH87" s="172"/>
      <c r="CI87" s="83" t="s">
        <v>307</v>
      </c>
      <c r="CJ87" s="84" t="s">
        <v>15</v>
      </c>
      <c r="CK87" s="172"/>
      <c r="CL87" s="83" t="s">
        <v>307</v>
      </c>
      <c r="CM87" s="84" t="s">
        <v>15</v>
      </c>
      <c r="CN87" s="172"/>
      <c r="CO87" s="83" t="s">
        <v>307</v>
      </c>
      <c r="CP87" s="84" t="s">
        <v>15</v>
      </c>
      <c r="CQ87" s="88"/>
      <c r="CR87" s="83" t="s">
        <v>307</v>
      </c>
      <c r="CS87" s="84" t="s">
        <v>15</v>
      </c>
    </row>
    <row r="88" spans="1:97" ht="12" customHeight="1" x14ac:dyDescent="0.2">
      <c r="A88" s="81" t="s">
        <v>272</v>
      </c>
      <c r="B88" s="87"/>
      <c r="C88" s="83" t="s">
        <v>307</v>
      </c>
      <c r="D88" s="84" t="s">
        <v>15</v>
      </c>
      <c r="E88" s="87"/>
      <c r="F88" s="83" t="s">
        <v>307</v>
      </c>
      <c r="G88" s="84" t="s">
        <v>15</v>
      </c>
      <c r="H88" s="88"/>
      <c r="I88" s="83" t="s">
        <v>307</v>
      </c>
      <c r="J88" s="84" t="s">
        <v>15</v>
      </c>
      <c r="K88" s="88"/>
      <c r="L88" s="83" t="s">
        <v>307</v>
      </c>
      <c r="M88" s="84" t="s">
        <v>15</v>
      </c>
      <c r="N88" s="88"/>
      <c r="O88" s="83" t="s">
        <v>307</v>
      </c>
      <c r="P88" s="84" t="s">
        <v>15</v>
      </c>
      <c r="Q88" s="88"/>
      <c r="R88" s="83" t="s">
        <v>307</v>
      </c>
      <c r="S88" s="84" t="s">
        <v>15</v>
      </c>
      <c r="T88" s="88"/>
      <c r="U88" s="83" t="s">
        <v>307</v>
      </c>
      <c r="V88" s="84" t="s">
        <v>15</v>
      </c>
      <c r="W88" s="88"/>
      <c r="X88" s="83" t="s">
        <v>307</v>
      </c>
      <c r="Y88" s="84" t="s">
        <v>15</v>
      </c>
      <c r="Z88" s="88"/>
      <c r="AA88" s="83" t="s">
        <v>307</v>
      </c>
      <c r="AB88" s="84" t="s">
        <v>15</v>
      </c>
      <c r="AC88" s="88"/>
      <c r="AD88" s="83" t="s">
        <v>307</v>
      </c>
      <c r="AE88" s="84" t="s">
        <v>15</v>
      </c>
      <c r="AF88" s="88"/>
      <c r="AG88" s="83" t="s">
        <v>307</v>
      </c>
      <c r="AH88" s="84" t="s">
        <v>15</v>
      </c>
      <c r="AI88" s="88"/>
      <c r="AJ88" s="83" t="s">
        <v>307</v>
      </c>
      <c r="AK88" s="84" t="s">
        <v>15</v>
      </c>
      <c r="AL88" s="88"/>
      <c r="AM88" s="83" t="s">
        <v>307</v>
      </c>
      <c r="AN88" s="84" t="s">
        <v>15</v>
      </c>
      <c r="AO88" s="87"/>
      <c r="AP88" s="83" t="s">
        <v>307</v>
      </c>
      <c r="AQ88" s="84" t="s">
        <v>15</v>
      </c>
      <c r="AR88" s="88"/>
      <c r="AS88" s="83" t="s">
        <v>307</v>
      </c>
      <c r="AT88" s="84" t="s">
        <v>15</v>
      </c>
      <c r="AU88" s="88"/>
      <c r="AV88" s="83" t="s">
        <v>307</v>
      </c>
      <c r="AW88" s="84" t="s">
        <v>15</v>
      </c>
      <c r="AX88" s="88"/>
      <c r="AY88" s="83" t="s">
        <v>307</v>
      </c>
      <c r="AZ88" s="84" t="s">
        <v>15</v>
      </c>
      <c r="BA88" s="88"/>
      <c r="BB88" s="83" t="s">
        <v>307</v>
      </c>
      <c r="BC88" s="84" t="s">
        <v>15</v>
      </c>
      <c r="BD88" s="87"/>
      <c r="BE88" s="83" t="s">
        <v>307</v>
      </c>
      <c r="BF88" s="84" t="s">
        <v>15</v>
      </c>
      <c r="BG88" s="88"/>
      <c r="BH88" s="83" t="s">
        <v>307</v>
      </c>
      <c r="BI88" s="84" t="s">
        <v>15</v>
      </c>
      <c r="BJ88" s="88"/>
      <c r="BK88" s="83" t="s">
        <v>307</v>
      </c>
      <c r="BL88" s="84" t="s">
        <v>15</v>
      </c>
      <c r="BM88" s="88"/>
      <c r="BN88" s="83" t="s">
        <v>307</v>
      </c>
      <c r="BO88" s="84" t="s">
        <v>15</v>
      </c>
      <c r="BP88" s="88"/>
      <c r="BQ88" s="83" t="s">
        <v>307</v>
      </c>
      <c r="BR88" s="84" t="s">
        <v>15</v>
      </c>
      <c r="BS88" s="88"/>
      <c r="BT88" s="83" t="s">
        <v>307</v>
      </c>
      <c r="BU88" s="84" t="s">
        <v>15</v>
      </c>
      <c r="BV88" s="88"/>
      <c r="BW88" s="83" t="s">
        <v>307</v>
      </c>
      <c r="BX88" s="84" t="s">
        <v>15</v>
      </c>
      <c r="BY88" s="88"/>
      <c r="BZ88" s="83" t="s">
        <v>307</v>
      </c>
      <c r="CA88" s="84" t="s">
        <v>15</v>
      </c>
      <c r="CB88" s="88"/>
      <c r="CC88" s="83" t="s">
        <v>307</v>
      </c>
      <c r="CD88" s="84" t="s">
        <v>15</v>
      </c>
      <c r="CE88" s="172"/>
      <c r="CF88" s="83" t="s">
        <v>307</v>
      </c>
      <c r="CG88" s="84" t="s">
        <v>15</v>
      </c>
      <c r="CH88" s="172"/>
      <c r="CI88" s="83" t="s">
        <v>307</v>
      </c>
      <c r="CJ88" s="84" t="s">
        <v>15</v>
      </c>
      <c r="CK88" s="172"/>
      <c r="CL88" s="83" t="s">
        <v>307</v>
      </c>
      <c r="CM88" s="84" t="s">
        <v>15</v>
      </c>
      <c r="CN88" s="172"/>
      <c r="CO88" s="83" t="s">
        <v>307</v>
      </c>
      <c r="CP88" s="84" t="s">
        <v>15</v>
      </c>
      <c r="CQ88" s="88"/>
      <c r="CR88" s="83" t="s">
        <v>307</v>
      </c>
      <c r="CS88" s="84" t="s">
        <v>15</v>
      </c>
    </row>
    <row r="89" spans="1:97" ht="12" customHeight="1" x14ac:dyDescent="0.2">
      <c r="A89" s="81" t="s">
        <v>273</v>
      </c>
      <c r="B89" s="87"/>
      <c r="C89" s="83" t="s">
        <v>307</v>
      </c>
      <c r="D89" s="84" t="s">
        <v>15</v>
      </c>
      <c r="E89" s="87"/>
      <c r="F89" s="83" t="s">
        <v>307</v>
      </c>
      <c r="G89" s="84" t="s">
        <v>15</v>
      </c>
      <c r="H89" s="88"/>
      <c r="I89" s="83" t="s">
        <v>307</v>
      </c>
      <c r="J89" s="84" t="s">
        <v>15</v>
      </c>
      <c r="K89" s="88"/>
      <c r="L89" s="83" t="s">
        <v>307</v>
      </c>
      <c r="M89" s="84" t="s">
        <v>15</v>
      </c>
      <c r="N89" s="88"/>
      <c r="O89" s="83" t="s">
        <v>307</v>
      </c>
      <c r="P89" s="84" t="s">
        <v>15</v>
      </c>
      <c r="Q89" s="88"/>
      <c r="R89" s="83" t="s">
        <v>307</v>
      </c>
      <c r="S89" s="84" t="s">
        <v>15</v>
      </c>
      <c r="T89" s="88"/>
      <c r="U89" s="83" t="s">
        <v>307</v>
      </c>
      <c r="V89" s="84" t="s">
        <v>15</v>
      </c>
      <c r="W89" s="88"/>
      <c r="X89" s="83" t="s">
        <v>307</v>
      </c>
      <c r="Y89" s="84" t="s">
        <v>15</v>
      </c>
      <c r="Z89" s="88"/>
      <c r="AA89" s="83" t="s">
        <v>307</v>
      </c>
      <c r="AB89" s="84" t="s">
        <v>15</v>
      </c>
      <c r="AC89" s="88"/>
      <c r="AD89" s="83" t="s">
        <v>307</v>
      </c>
      <c r="AE89" s="84" t="s">
        <v>15</v>
      </c>
      <c r="AF89" s="88"/>
      <c r="AG89" s="83" t="s">
        <v>307</v>
      </c>
      <c r="AH89" s="84" t="s">
        <v>15</v>
      </c>
      <c r="AI89" s="88"/>
      <c r="AJ89" s="83" t="s">
        <v>307</v>
      </c>
      <c r="AK89" s="84" t="s">
        <v>15</v>
      </c>
      <c r="AL89" s="88"/>
      <c r="AM89" s="83" t="s">
        <v>307</v>
      </c>
      <c r="AN89" s="84" t="s">
        <v>15</v>
      </c>
      <c r="AO89" s="87"/>
      <c r="AP89" s="83" t="s">
        <v>307</v>
      </c>
      <c r="AQ89" s="84" t="s">
        <v>15</v>
      </c>
      <c r="AR89" s="88"/>
      <c r="AS89" s="83" t="s">
        <v>307</v>
      </c>
      <c r="AT89" s="84" t="s">
        <v>15</v>
      </c>
      <c r="AU89" s="88"/>
      <c r="AV89" s="83" t="s">
        <v>307</v>
      </c>
      <c r="AW89" s="84" t="s">
        <v>15</v>
      </c>
      <c r="AX89" s="88"/>
      <c r="AY89" s="83" t="s">
        <v>307</v>
      </c>
      <c r="AZ89" s="84" t="s">
        <v>15</v>
      </c>
      <c r="BA89" s="88"/>
      <c r="BB89" s="83" t="s">
        <v>307</v>
      </c>
      <c r="BC89" s="84" t="s">
        <v>15</v>
      </c>
      <c r="BD89" s="87"/>
      <c r="BE89" s="83" t="s">
        <v>307</v>
      </c>
      <c r="BF89" s="84" t="s">
        <v>15</v>
      </c>
      <c r="BG89" s="88"/>
      <c r="BH89" s="83" t="s">
        <v>307</v>
      </c>
      <c r="BI89" s="84" t="s">
        <v>15</v>
      </c>
      <c r="BJ89" s="88"/>
      <c r="BK89" s="83" t="s">
        <v>307</v>
      </c>
      <c r="BL89" s="84" t="s">
        <v>15</v>
      </c>
      <c r="BM89" s="88"/>
      <c r="BN89" s="83" t="s">
        <v>307</v>
      </c>
      <c r="BO89" s="84" t="s">
        <v>15</v>
      </c>
      <c r="BP89" s="88"/>
      <c r="BQ89" s="83" t="s">
        <v>307</v>
      </c>
      <c r="BR89" s="84" t="s">
        <v>15</v>
      </c>
      <c r="BS89" s="88"/>
      <c r="BT89" s="83" t="s">
        <v>307</v>
      </c>
      <c r="BU89" s="84" t="s">
        <v>15</v>
      </c>
      <c r="BV89" s="88"/>
      <c r="BW89" s="83" t="s">
        <v>307</v>
      </c>
      <c r="BX89" s="84" t="s">
        <v>15</v>
      </c>
      <c r="BY89" s="88"/>
      <c r="BZ89" s="83" t="s">
        <v>307</v>
      </c>
      <c r="CA89" s="84" t="s">
        <v>15</v>
      </c>
      <c r="CB89" s="88"/>
      <c r="CC89" s="83" t="s">
        <v>307</v>
      </c>
      <c r="CD89" s="84" t="s">
        <v>15</v>
      </c>
      <c r="CE89" s="172"/>
      <c r="CF89" s="83" t="s">
        <v>307</v>
      </c>
      <c r="CG89" s="84" t="s">
        <v>15</v>
      </c>
      <c r="CH89" s="172"/>
      <c r="CI89" s="83" t="s">
        <v>307</v>
      </c>
      <c r="CJ89" s="84" t="s">
        <v>15</v>
      </c>
      <c r="CK89" s="172"/>
      <c r="CL89" s="83" t="s">
        <v>307</v>
      </c>
      <c r="CM89" s="84" t="s">
        <v>15</v>
      </c>
      <c r="CN89" s="172"/>
      <c r="CO89" s="83" t="s">
        <v>307</v>
      </c>
      <c r="CP89" s="84" t="s">
        <v>15</v>
      </c>
      <c r="CQ89" s="88"/>
      <c r="CR89" s="83" t="s">
        <v>307</v>
      </c>
      <c r="CS89" s="84" t="s">
        <v>15</v>
      </c>
    </row>
    <row r="90" spans="1:97" ht="12" customHeight="1" x14ac:dyDescent="0.2">
      <c r="A90" s="81" t="s">
        <v>211</v>
      </c>
      <c r="B90" s="87"/>
      <c r="C90" s="83" t="s">
        <v>307</v>
      </c>
      <c r="D90" s="84" t="s">
        <v>15</v>
      </c>
      <c r="E90" s="87"/>
      <c r="F90" s="83" t="s">
        <v>307</v>
      </c>
      <c r="G90" s="84" t="s">
        <v>15</v>
      </c>
      <c r="H90" s="88"/>
      <c r="I90" s="83" t="s">
        <v>307</v>
      </c>
      <c r="J90" s="84" t="s">
        <v>15</v>
      </c>
      <c r="K90" s="88"/>
      <c r="L90" s="83" t="s">
        <v>307</v>
      </c>
      <c r="M90" s="84" t="s">
        <v>15</v>
      </c>
      <c r="N90" s="88"/>
      <c r="O90" s="83" t="s">
        <v>307</v>
      </c>
      <c r="P90" s="84" t="s">
        <v>15</v>
      </c>
      <c r="Q90" s="88"/>
      <c r="R90" s="83" t="s">
        <v>307</v>
      </c>
      <c r="S90" s="84" t="s">
        <v>15</v>
      </c>
      <c r="T90" s="88"/>
      <c r="U90" s="83" t="s">
        <v>307</v>
      </c>
      <c r="V90" s="84" t="s">
        <v>15</v>
      </c>
      <c r="W90" s="88"/>
      <c r="X90" s="83" t="s">
        <v>307</v>
      </c>
      <c r="Y90" s="84" t="s">
        <v>15</v>
      </c>
      <c r="Z90" s="88"/>
      <c r="AA90" s="83" t="s">
        <v>307</v>
      </c>
      <c r="AB90" s="84" t="s">
        <v>15</v>
      </c>
      <c r="AC90" s="88"/>
      <c r="AD90" s="83" t="s">
        <v>307</v>
      </c>
      <c r="AE90" s="84" t="s">
        <v>15</v>
      </c>
      <c r="AF90" s="88"/>
      <c r="AG90" s="83" t="s">
        <v>307</v>
      </c>
      <c r="AH90" s="84" t="s">
        <v>15</v>
      </c>
      <c r="AI90" s="88"/>
      <c r="AJ90" s="83" t="s">
        <v>307</v>
      </c>
      <c r="AK90" s="84" t="s">
        <v>15</v>
      </c>
      <c r="AL90" s="88"/>
      <c r="AM90" s="83" t="s">
        <v>307</v>
      </c>
      <c r="AN90" s="84" t="s">
        <v>15</v>
      </c>
      <c r="AO90" s="87"/>
      <c r="AP90" s="83" t="s">
        <v>307</v>
      </c>
      <c r="AQ90" s="84" t="s">
        <v>15</v>
      </c>
      <c r="AR90" s="88"/>
      <c r="AS90" s="83" t="s">
        <v>307</v>
      </c>
      <c r="AT90" s="84" t="s">
        <v>15</v>
      </c>
      <c r="AU90" s="88"/>
      <c r="AV90" s="83" t="s">
        <v>307</v>
      </c>
      <c r="AW90" s="84" t="s">
        <v>15</v>
      </c>
      <c r="AX90" s="88"/>
      <c r="AY90" s="83" t="s">
        <v>307</v>
      </c>
      <c r="AZ90" s="84" t="s">
        <v>15</v>
      </c>
      <c r="BA90" s="88"/>
      <c r="BB90" s="83" t="s">
        <v>307</v>
      </c>
      <c r="BC90" s="84" t="s">
        <v>15</v>
      </c>
      <c r="BD90" s="87"/>
      <c r="BE90" s="83" t="s">
        <v>307</v>
      </c>
      <c r="BF90" s="84" t="s">
        <v>15</v>
      </c>
      <c r="BG90" s="88"/>
      <c r="BH90" s="83" t="s">
        <v>307</v>
      </c>
      <c r="BI90" s="84" t="s">
        <v>15</v>
      </c>
      <c r="BJ90" s="88"/>
      <c r="BK90" s="83" t="s">
        <v>307</v>
      </c>
      <c r="BL90" s="84" t="s">
        <v>15</v>
      </c>
      <c r="BM90" s="88"/>
      <c r="BN90" s="83" t="s">
        <v>307</v>
      </c>
      <c r="BO90" s="84" t="s">
        <v>15</v>
      </c>
      <c r="BP90" s="88"/>
      <c r="BQ90" s="83" t="s">
        <v>307</v>
      </c>
      <c r="BR90" s="84" t="s">
        <v>15</v>
      </c>
      <c r="BS90" s="88"/>
      <c r="BT90" s="83" t="s">
        <v>307</v>
      </c>
      <c r="BU90" s="84" t="s">
        <v>15</v>
      </c>
      <c r="BV90" s="88"/>
      <c r="BW90" s="83" t="s">
        <v>307</v>
      </c>
      <c r="BX90" s="84" t="s">
        <v>15</v>
      </c>
      <c r="BY90" s="88"/>
      <c r="BZ90" s="83" t="s">
        <v>307</v>
      </c>
      <c r="CA90" s="84" t="s">
        <v>15</v>
      </c>
      <c r="CB90" s="88"/>
      <c r="CC90" s="83" t="s">
        <v>307</v>
      </c>
      <c r="CD90" s="84" t="s">
        <v>15</v>
      </c>
      <c r="CE90" s="172"/>
      <c r="CF90" s="83" t="s">
        <v>307</v>
      </c>
      <c r="CG90" s="84" t="s">
        <v>15</v>
      </c>
      <c r="CH90" s="172"/>
      <c r="CI90" s="83" t="s">
        <v>307</v>
      </c>
      <c r="CJ90" s="84" t="s">
        <v>15</v>
      </c>
      <c r="CK90" s="172"/>
      <c r="CL90" s="83" t="s">
        <v>307</v>
      </c>
      <c r="CM90" s="84" t="s">
        <v>15</v>
      </c>
      <c r="CN90" s="172"/>
      <c r="CO90" s="83" t="s">
        <v>307</v>
      </c>
      <c r="CP90" s="84" t="s">
        <v>15</v>
      </c>
      <c r="CQ90" s="88"/>
      <c r="CR90" s="83" t="s">
        <v>307</v>
      </c>
      <c r="CS90" s="84" t="s">
        <v>15</v>
      </c>
    </row>
    <row r="91" spans="1:97" ht="12" customHeight="1" x14ac:dyDescent="0.2">
      <c r="A91" s="81" t="s">
        <v>274</v>
      </c>
      <c r="B91" s="87"/>
      <c r="C91" s="83" t="s">
        <v>307</v>
      </c>
      <c r="D91" s="84" t="s">
        <v>15</v>
      </c>
      <c r="E91" s="87"/>
      <c r="F91" s="83" t="s">
        <v>307</v>
      </c>
      <c r="G91" s="84" t="s">
        <v>15</v>
      </c>
      <c r="H91" s="88"/>
      <c r="I91" s="83" t="s">
        <v>307</v>
      </c>
      <c r="J91" s="84" t="s">
        <v>15</v>
      </c>
      <c r="K91" s="88"/>
      <c r="L91" s="83" t="s">
        <v>307</v>
      </c>
      <c r="M91" s="84" t="s">
        <v>15</v>
      </c>
      <c r="N91" s="88"/>
      <c r="O91" s="83" t="s">
        <v>307</v>
      </c>
      <c r="P91" s="84" t="s">
        <v>15</v>
      </c>
      <c r="Q91" s="88"/>
      <c r="R91" s="83" t="s">
        <v>307</v>
      </c>
      <c r="S91" s="84" t="s">
        <v>15</v>
      </c>
      <c r="T91" s="88"/>
      <c r="U91" s="83" t="s">
        <v>307</v>
      </c>
      <c r="V91" s="84" t="s">
        <v>15</v>
      </c>
      <c r="W91" s="88"/>
      <c r="X91" s="83" t="s">
        <v>307</v>
      </c>
      <c r="Y91" s="84" t="s">
        <v>15</v>
      </c>
      <c r="Z91" s="88"/>
      <c r="AA91" s="83" t="s">
        <v>307</v>
      </c>
      <c r="AB91" s="84" t="s">
        <v>15</v>
      </c>
      <c r="AC91" s="88"/>
      <c r="AD91" s="83" t="s">
        <v>307</v>
      </c>
      <c r="AE91" s="84" t="s">
        <v>15</v>
      </c>
      <c r="AF91" s="88"/>
      <c r="AG91" s="83" t="s">
        <v>307</v>
      </c>
      <c r="AH91" s="84" t="s">
        <v>15</v>
      </c>
      <c r="AI91" s="88"/>
      <c r="AJ91" s="83" t="s">
        <v>307</v>
      </c>
      <c r="AK91" s="84" t="s">
        <v>15</v>
      </c>
      <c r="AL91" s="88"/>
      <c r="AM91" s="83" t="s">
        <v>307</v>
      </c>
      <c r="AN91" s="84" t="s">
        <v>15</v>
      </c>
      <c r="AO91" s="87"/>
      <c r="AP91" s="83" t="s">
        <v>307</v>
      </c>
      <c r="AQ91" s="84" t="s">
        <v>15</v>
      </c>
      <c r="AR91" s="88"/>
      <c r="AS91" s="83" t="s">
        <v>307</v>
      </c>
      <c r="AT91" s="84" t="s">
        <v>15</v>
      </c>
      <c r="AU91" s="88"/>
      <c r="AV91" s="83" t="s">
        <v>307</v>
      </c>
      <c r="AW91" s="84" t="s">
        <v>15</v>
      </c>
      <c r="AX91" s="88"/>
      <c r="AY91" s="83" t="s">
        <v>307</v>
      </c>
      <c r="AZ91" s="84" t="s">
        <v>15</v>
      </c>
      <c r="BA91" s="88"/>
      <c r="BB91" s="83" t="s">
        <v>307</v>
      </c>
      <c r="BC91" s="84" t="s">
        <v>15</v>
      </c>
      <c r="BD91" s="87"/>
      <c r="BE91" s="83" t="s">
        <v>307</v>
      </c>
      <c r="BF91" s="84" t="s">
        <v>15</v>
      </c>
      <c r="BG91" s="88"/>
      <c r="BH91" s="83" t="s">
        <v>307</v>
      </c>
      <c r="BI91" s="84" t="s">
        <v>15</v>
      </c>
      <c r="BJ91" s="88"/>
      <c r="BK91" s="83" t="s">
        <v>307</v>
      </c>
      <c r="BL91" s="84" t="s">
        <v>15</v>
      </c>
      <c r="BM91" s="88"/>
      <c r="BN91" s="83" t="s">
        <v>307</v>
      </c>
      <c r="BO91" s="84" t="s">
        <v>15</v>
      </c>
      <c r="BP91" s="88"/>
      <c r="BQ91" s="83" t="s">
        <v>307</v>
      </c>
      <c r="BR91" s="84" t="s">
        <v>15</v>
      </c>
      <c r="BS91" s="88"/>
      <c r="BT91" s="83" t="s">
        <v>307</v>
      </c>
      <c r="BU91" s="84" t="s">
        <v>15</v>
      </c>
      <c r="BV91" s="88"/>
      <c r="BW91" s="83" t="s">
        <v>307</v>
      </c>
      <c r="BX91" s="84" t="s">
        <v>15</v>
      </c>
      <c r="BY91" s="88"/>
      <c r="BZ91" s="83" t="s">
        <v>307</v>
      </c>
      <c r="CA91" s="84" t="s">
        <v>15</v>
      </c>
      <c r="CB91" s="88"/>
      <c r="CC91" s="83" t="s">
        <v>307</v>
      </c>
      <c r="CD91" s="84" t="s">
        <v>15</v>
      </c>
      <c r="CE91" s="172"/>
      <c r="CF91" s="83" t="s">
        <v>307</v>
      </c>
      <c r="CG91" s="84" t="s">
        <v>15</v>
      </c>
      <c r="CH91" s="172"/>
      <c r="CI91" s="83" t="s">
        <v>307</v>
      </c>
      <c r="CJ91" s="84" t="s">
        <v>15</v>
      </c>
      <c r="CK91" s="172"/>
      <c r="CL91" s="83" t="s">
        <v>307</v>
      </c>
      <c r="CM91" s="84" t="s">
        <v>15</v>
      </c>
      <c r="CN91" s="172"/>
      <c r="CO91" s="83" t="s">
        <v>307</v>
      </c>
      <c r="CP91" s="84" t="s">
        <v>15</v>
      </c>
      <c r="CQ91" s="88"/>
      <c r="CR91" s="83" t="s">
        <v>307</v>
      </c>
      <c r="CS91" s="84" t="s">
        <v>15</v>
      </c>
    </row>
    <row r="92" spans="1:97" ht="12" customHeight="1" x14ac:dyDescent="0.2">
      <c r="A92" s="81" t="s">
        <v>275</v>
      </c>
      <c r="B92" s="87"/>
      <c r="C92" s="83" t="s">
        <v>307</v>
      </c>
      <c r="D92" s="84" t="s">
        <v>15</v>
      </c>
      <c r="E92" s="87"/>
      <c r="F92" s="83" t="s">
        <v>307</v>
      </c>
      <c r="G92" s="84" t="s">
        <v>15</v>
      </c>
      <c r="H92" s="88"/>
      <c r="I92" s="83" t="s">
        <v>307</v>
      </c>
      <c r="J92" s="84" t="s">
        <v>15</v>
      </c>
      <c r="K92" s="88"/>
      <c r="L92" s="83" t="s">
        <v>307</v>
      </c>
      <c r="M92" s="84" t="s">
        <v>15</v>
      </c>
      <c r="N92" s="88"/>
      <c r="O92" s="83" t="s">
        <v>307</v>
      </c>
      <c r="P92" s="84" t="s">
        <v>15</v>
      </c>
      <c r="Q92" s="88"/>
      <c r="R92" s="83" t="s">
        <v>307</v>
      </c>
      <c r="S92" s="84" t="s">
        <v>15</v>
      </c>
      <c r="T92" s="88"/>
      <c r="U92" s="83" t="s">
        <v>307</v>
      </c>
      <c r="V92" s="84" t="s">
        <v>15</v>
      </c>
      <c r="W92" s="88"/>
      <c r="X92" s="83" t="s">
        <v>307</v>
      </c>
      <c r="Y92" s="84" t="s">
        <v>15</v>
      </c>
      <c r="Z92" s="88"/>
      <c r="AA92" s="83" t="s">
        <v>307</v>
      </c>
      <c r="AB92" s="84" t="s">
        <v>15</v>
      </c>
      <c r="AC92" s="88"/>
      <c r="AD92" s="83" t="s">
        <v>307</v>
      </c>
      <c r="AE92" s="84" t="s">
        <v>15</v>
      </c>
      <c r="AF92" s="88"/>
      <c r="AG92" s="83" t="s">
        <v>307</v>
      </c>
      <c r="AH92" s="84" t="s">
        <v>15</v>
      </c>
      <c r="AI92" s="88"/>
      <c r="AJ92" s="83" t="s">
        <v>307</v>
      </c>
      <c r="AK92" s="84" t="s">
        <v>15</v>
      </c>
      <c r="AL92" s="88"/>
      <c r="AM92" s="83" t="s">
        <v>307</v>
      </c>
      <c r="AN92" s="84" t="s">
        <v>15</v>
      </c>
      <c r="AO92" s="87"/>
      <c r="AP92" s="83" t="s">
        <v>307</v>
      </c>
      <c r="AQ92" s="84" t="s">
        <v>15</v>
      </c>
      <c r="AR92" s="88"/>
      <c r="AS92" s="83" t="s">
        <v>307</v>
      </c>
      <c r="AT92" s="84" t="s">
        <v>15</v>
      </c>
      <c r="AU92" s="88"/>
      <c r="AV92" s="83" t="s">
        <v>307</v>
      </c>
      <c r="AW92" s="84" t="s">
        <v>15</v>
      </c>
      <c r="AX92" s="88"/>
      <c r="AY92" s="83" t="s">
        <v>307</v>
      </c>
      <c r="AZ92" s="84" t="s">
        <v>15</v>
      </c>
      <c r="BA92" s="88"/>
      <c r="BB92" s="83" t="s">
        <v>307</v>
      </c>
      <c r="BC92" s="84" t="s">
        <v>15</v>
      </c>
      <c r="BD92" s="87"/>
      <c r="BE92" s="83" t="s">
        <v>307</v>
      </c>
      <c r="BF92" s="84" t="s">
        <v>15</v>
      </c>
      <c r="BG92" s="88"/>
      <c r="BH92" s="83" t="s">
        <v>307</v>
      </c>
      <c r="BI92" s="84" t="s">
        <v>15</v>
      </c>
      <c r="BJ92" s="88"/>
      <c r="BK92" s="83" t="s">
        <v>307</v>
      </c>
      <c r="BL92" s="84" t="s">
        <v>15</v>
      </c>
      <c r="BM92" s="88"/>
      <c r="BN92" s="83" t="s">
        <v>307</v>
      </c>
      <c r="BO92" s="84" t="s">
        <v>15</v>
      </c>
      <c r="BP92" s="88"/>
      <c r="BQ92" s="83" t="s">
        <v>307</v>
      </c>
      <c r="BR92" s="84" t="s">
        <v>15</v>
      </c>
      <c r="BS92" s="88"/>
      <c r="BT92" s="83" t="s">
        <v>307</v>
      </c>
      <c r="BU92" s="84" t="s">
        <v>15</v>
      </c>
      <c r="BV92" s="88"/>
      <c r="BW92" s="83" t="s">
        <v>307</v>
      </c>
      <c r="BX92" s="84" t="s">
        <v>15</v>
      </c>
      <c r="BY92" s="88"/>
      <c r="BZ92" s="83" t="s">
        <v>307</v>
      </c>
      <c r="CA92" s="84" t="s">
        <v>15</v>
      </c>
      <c r="CB92" s="88"/>
      <c r="CC92" s="83" t="s">
        <v>307</v>
      </c>
      <c r="CD92" s="84" t="s">
        <v>15</v>
      </c>
      <c r="CE92" s="172"/>
      <c r="CF92" s="83" t="s">
        <v>307</v>
      </c>
      <c r="CG92" s="84" t="s">
        <v>15</v>
      </c>
      <c r="CH92" s="172"/>
      <c r="CI92" s="83" t="s">
        <v>307</v>
      </c>
      <c r="CJ92" s="84" t="s">
        <v>15</v>
      </c>
      <c r="CK92" s="172"/>
      <c r="CL92" s="83" t="s">
        <v>307</v>
      </c>
      <c r="CM92" s="84" t="s">
        <v>15</v>
      </c>
      <c r="CN92" s="172"/>
      <c r="CO92" s="83" t="s">
        <v>307</v>
      </c>
      <c r="CP92" s="84" t="s">
        <v>15</v>
      </c>
      <c r="CQ92" s="88"/>
      <c r="CR92" s="83" t="s">
        <v>307</v>
      </c>
      <c r="CS92" s="84" t="s">
        <v>15</v>
      </c>
    </row>
    <row r="93" spans="1:97" ht="12" customHeight="1" x14ac:dyDescent="0.2">
      <c r="A93" s="81" t="s">
        <v>276</v>
      </c>
      <c r="B93" s="87"/>
      <c r="C93" s="83" t="s">
        <v>307</v>
      </c>
      <c r="D93" s="84" t="s">
        <v>15</v>
      </c>
      <c r="E93" s="87"/>
      <c r="F93" s="83" t="s">
        <v>307</v>
      </c>
      <c r="G93" s="84" t="s">
        <v>15</v>
      </c>
      <c r="H93" s="88"/>
      <c r="I93" s="83" t="s">
        <v>307</v>
      </c>
      <c r="J93" s="84" t="s">
        <v>15</v>
      </c>
      <c r="K93" s="88"/>
      <c r="L93" s="83" t="s">
        <v>307</v>
      </c>
      <c r="M93" s="84" t="s">
        <v>15</v>
      </c>
      <c r="N93" s="88"/>
      <c r="O93" s="83" t="s">
        <v>307</v>
      </c>
      <c r="P93" s="84" t="s">
        <v>15</v>
      </c>
      <c r="Q93" s="88"/>
      <c r="R93" s="83" t="s">
        <v>307</v>
      </c>
      <c r="S93" s="84" t="s">
        <v>15</v>
      </c>
      <c r="T93" s="88"/>
      <c r="U93" s="83" t="s">
        <v>307</v>
      </c>
      <c r="V93" s="84" t="s">
        <v>15</v>
      </c>
      <c r="W93" s="88"/>
      <c r="X93" s="83" t="s">
        <v>307</v>
      </c>
      <c r="Y93" s="84" t="s">
        <v>15</v>
      </c>
      <c r="Z93" s="88"/>
      <c r="AA93" s="83" t="s">
        <v>307</v>
      </c>
      <c r="AB93" s="84" t="s">
        <v>15</v>
      </c>
      <c r="AC93" s="88"/>
      <c r="AD93" s="83" t="s">
        <v>307</v>
      </c>
      <c r="AE93" s="84" t="s">
        <v>15</v>
      </c>
      <c r="AF93" s="88"/>
      <c r="AG93" s="83" t="s">
        <v>307</v>
      </c>
      <c r="AH93" s="84" t="s">
        <v>15</v>
      </c>
      <c r="AI93" s="88"/>
      <c r="AJ93" s="83" t="s">
        <v>307</v>
      </c>
      <c r="AK93" s="84" t="s">
        <v>15</v>
      </c>
      <c r="AL93" s="88"/>
      <c r="AM93" s="83" t="s">
        <v>307</v>
      </c>
      <c r="AN93" s="84" t="s">
        <v>15</v>
      </c>
      <c r="AO93" s="87"/>
      <c r="AP93" s="83" t="s">
        <v>307</v>
      </c>
      <c r="AQ93" s="84" t="s">
        <v>15</v>
      </c>
      <c r="AR93" s="88"/>
      <c r="AS93" s="83" t="s">
        <v>307</v>
      </c>
      <c r="AT93" s="84" t="s">
        <v>15</v>
      </c>
      <c r="AU93" s="88"/>
      <c r="AV93" s="83" t="s">
        <v>307</v>
      </c>
      <c r="AW93" s="84" t="s">
        <v>15</v>
      </c>
      <c r="AX93" s="88"/>
      <c r="AY93" s="83" t="s">
        <v>307</v>
      </c>
      <c r="AZ93" s="84" t="s">
        <v>15</v>
      </c>
      <c r="BA93" s="88"/>
      <c r="BB93" s="83" t="s">
        <v>307</v>
      </c>
      <c r="BC93" s="84" t="s">
        <v>15</v>
      </c>
      <c r="BD93" s="87"/>
      <c r="BE93" s="83" t="s">
        <v>307</v>
      </c>
      <c r="BF93" s="84" t="s">
        <v>15</v>
      </c>
      <c r="BG93" s="88"/>
      <c r="BH93" s="83" t="s">
        <v>307</v>
      </c>
      <c r="BI93" s="84" t="s">
        <v>15</v>
      </c>
      <c r="BJ93" s="88"/>
      <c r="BK93" s="83" t="s">
        <v>307</v>
      </c>
      <c r="BL93" s="84" t="s">
        <v>15</v>
      </c>
      <c r="BM93" s="88"/>
      <c r="BN93" s="83" t="s">
        <v>307</v>
      </c>
      <c r="BO93" s="84" t="s">
        <v>15</v>
      </c>
      <c r="BP93" s="88"/>
      <c r="BQ93" s="83" t="s">
        <v>307</v>
      </c>
      <c r="BR93" s="84" t="s">
        <v>15</v>
      </c>
      <c r="BS93" s="88"/>
      <c r="BT93" s="83" t="s">
        <v>307</v>
      </c>
      <c r="BU93" s="84" t="s">
        <v>15</v>
      </c>
      <c r="BV93" s="88"/>
      <c r="BW93" s="83" t="s">
        <v>307</v>
      </c>
      <c r="BX93" s="84" t="s">
        <v>15</v>
      </c>
      <c r="BY93" s="88"/>
      <c r="BZ93" s="83" t="s">
        <v>307</v>
      </c>
      <c r="CA93" s="84" t="s">
        <v>15</v>
      </c>
      <c r="CB93" s="88"/>
      <c r="CC93" s="83" t="s">
        <v>307</v>
      </c>
      <c r="CD93" s="84" t="s">
        <v>15</v>
      </c>
      <c r="CE93" s="172"/>
      <c r="CF93" s="83" t="s">
        <v>307</v>
      </c>
      <c r="CG93" s="84" t="s">
        <v>15</v>
      </c>
      <c r="CH93" s="172"/>
      <c r="CI93" s="83" t="s">
        <v>307</v>
      </c>
      <c r="CJ93" s="84" t="s">
        <v>15</v>
      </c>
      <c r="CK93" s="172"/>
      <c r="CL93" s="83" t="s">
        <v>307</v>
      </c>
      <c r="CM93" s="84" t="s">
        <v>15</v>
      </c>
      <c r="CN93" s="172"/>
      <c r="CO93" s="83" t="s">
        <v>307</v>
      </c>
      <c r="CP93" s="84" t="s">
        <v>15</v>
      </c>
      <c r="CQ93" s="88"/>
      <c r="CR93" s="83" t="s">
        <v>307</v>
      </c>
      <c r="CS93" s="84" t="s">
        <v>15</v>
      </c>
    </row>
    <row r="94" spans="1:97" ht="12" customHeight="1" x14ac:dyDescent="0.2">
      <c r="A94" s="81" t="s">
        <v>277</v>
      </c>
      <c r="B94" s="87"/>
      <c r="C94" s="83" t="s">
        <v>307</v>
      </c>
      <c r="D94" s="84" t="s">
        <v>15</v>
      </c>
      <c r="E94" s="87"/>
      <c r="F94" s="83" t="s">
        <v>307</v>
      </c>
      <c r="G94" s="84" t="s">
        <v>15</v>
      </c>
      <c r="H94" s="88"/>
      <c r="I94" s="83" t="s">
        <v>307</v>
      </c>
      <c r="J94" s="84" t="s">
        <v>15</v>
      </c>
      <c r="K94" s="88"/>
      <c r="L94" s="83" t="s">
        <v>307</v>
      </c>
      <c r="M94" s="84" t="s">
        <v>15</v>
      </c>
      <c r="N94" s="88"/>
      <c r="O94" s="83" t="s">
        <v>307</v>
      </c>
      <c r="P94" s="84" t="s">
        <v>15</v>
      </c>
      <c r="Q94" s="88"/>
      <c r="R94" s="83" t="s">
        <v>307</v>
      </c>
      <c r="S94" s="84" t="s">
        <v>15</v>
      </c>
      <c r="T94" s="88"/>
      <c r="U94" s="83" t="s">
        <v>307</v>
      </c>
      <c r="V94" s="84" t="s">
        <v>15</v>
      </c>
      <c r="W94" s="88"/>
      <c r="X94" s="83" t="s">
        <v>307</v>
      </c>
      <c r="Y94" s="84" t="s">
        <v>15</v>
      </c>
      <c r="Z94" s="88"/>
      <c r="AA94" s="83" t="s">
        <v>307</v>
      </c>
      <c r="AB94" s="84" t="s">
        <v>15</v>
      </c>
      <c r="AC94" s="88"/>
      <c r="AD94" s="83" t="s">
        <v>307</v>
      </c>
      <c r="AE94" s="84" t="s">
        <v>15</v>
      </c>
      <c r="AF94" s="88"/>
      <c r="AG94" s="83" t="s">
        <v>307</v>
      </c>
      <c r="AH94" s="84" t="s">
        <v>15</v>
      </c>
      <c r="AI94" s="88"/>
      <c r="AJ94" s="83" t="s">
        <v>307</v>
      </c>
      <c r="AK94" s="84" t="s">
        <v>15</v>
      </c>
      <c r="AL94" s="88"/>
      <c r="AM94" s="83" t="s">
        <v>307</v>
      </c>
      <c r="AN94" s="84" t="s">
        <v>15</v>
      </c>
      <c r="AO94" s="87"/>
      <c r="AP94" s="83" t="s">
        <v>307</v>
      </c>
      <c r="AQ94" s="84" t="s">
        <v>15</v>
      </c>
      <c r="AR94" s="88"/>
      <c r="AS94" s="83" t="s">
        <v>307</v>
      </c>
      <c r="AT94" s="84" t="s">
        <v>15</v>
      </c>
      <c r="AU94" s="88"/>
      <c r="AV94" s="83" t="s">
        <v>307</v>
      </c>
      <c r="AW94" s="84" t="s">
        <v>15</v>
      </c>
      <c r="AX94" s="88"/>
      <c r="AY94" s="83" t="s">
        <v>307</v>
      </c>
      <c r="AZ94" s="84" t="s">
        <v>15</v>
      </c>
      <c r="BA94" s="88"/>
      <c r="BB94" s="83" t="s">
        <v>307</v>
      </c>
      <c r="BC94" s="84" t="s">
        <v>15</v>
      </c>
      <c r="BD94" s="87"/>
      <c r="BE94" s="83" t="s">
        <v>307</v>
      </c>
      <c r="BF94" s="84" t="s">
        <v>15</v>
      </c>
      <c r="BG94" s="88"/>
      <c r="BH94" s="83" t="s">
        <v>307</v>
      </c>
      <c r="BI94" s="84" t="s">
        <v>15</v>
      </c>
      <c r="BJ94" s="88"/>
      <c r="BK94" s="83" t="s">
        <v>307</v>
      </c>
      <c r="BL94" s="84" t="s">
        <v>15</v>
      </c>
      <c r="BM94" s="88"/>
      <c r="BN94" s="83" t="s">
        <v>307</v>
      </c>
      <c r="BO94" s="84" t="s">
        <v>15</v>
      </c>
      <c r="BP94" s="88"/>
      <c r="BQ94" s="83" t="s">
        <v>307</v>
      </c>
      <c r="BR94" s="84" t="s">
        <v>15</v>
      </c>
      <c r="BS94" s="88"/>
      <c r="BT94" s="83" t="s">
        <v>307</v>
      </c>
      <c r="BU94" s="84" t="s">
        <v>15</v>
      </c>
      <c r="BV94" s="88"/>
      <c r="BW94" s="83" t="s">
        <v>307</v>
      </c>
      <c r="BX94" s="84" t="s">
        <v>15</v>
      </c>
      <c r="BY94" s="88"/>
      <c r="BZ94" s="83" t="s">
        <v>307</v>
      </c>
      <c r="CA94" s="84" t="s">
        <v>15</v>
      </c>
      <c r="CB94" s="88"/>
      <c r="CC94" s="83" t="s">
        <v>307</v>
      </c>
      <c r="CD94" s="84" t="s">
        <v>15</v>
      </c>
      <c r="CE94" s="172"/>
      <c r="CF94" s="83" t="s">
        <v>307</v>
      </c>
      <c r="CG94" s="84" t="s">
        <v>15</v>
      </c>
      <c r="CH94" s="172"/>
      <c r="CI94" s="83" t="s">
        <v>307</v>
      </c>
      <c r="CJ94" s="84" t="s">
        <v>15</v>
      </c>
      <c r="CK94" s="172"/>
      <c r="CL94" s="83" t="s">
        <v>307</v>
      </c>
      <c r="CM94" s="84" t="s">
        <v>15</v>
      </c>
      <c r="CN94" s="172"/>
      <c r="CO94" s="83" t="s">
        <v>307</v>
      </c>
      <c r="CP94" s="84" t="s">
        <v>15</v>
      </c>
      <c r="CQ94" s="88"/>
      <c r="CR94" s="83" t="s">
        <v>307</v>
      </c>
      <c r="CS94" s="84" t="s">
        <v>15</v>
      </c>
    </row>
    <row r="95" spans="1:97" ht="12" customHeight="1" x14ac:dyDescent="0.2">
      <c r="A95" s="81" t="s">
        <v>278</v>
      </c>
      <c r="B95" s="87"/>
      <c r="C95" s="83" t="s">
        <v>307</v>
      </c>
      <c r="D95" s="84" t="s">
        <v>15</v>
      </c>
      <c r="E95" s="87"/>
      <c r="F95" s="83" t="s">
        <v>307</v>
      </c>
      <c r="G95" s="84" t="s">
        <v>15</v>
      </c>
      <c r="H95" s="88"/>
      <c r="I95" s="83" t="s">
        <v>307</v>
      </c>
      <c r="J95" s="84" t="s">
        <v>15</v>
      </c>
      <c r="K95" s="88"/>
      <c r="L95" s="83" t="s">
        <v>307</v>
      </c>
      <c r="M95" s="84" t="s">
        <v>15</v>
      </c>
      <c r="N95" s="88"/>
      <c r="O95" s="83" t="s">
        <v>307</v>
      </c>
      <c r="P95" s="84" t="s">
        <v>15</v>
      </c>
      <c r="Q95" s="88"/>
      <c r="R95" s="83" t="s">
        <v>307</v>
      </c>
      <c r="S95" s="84" t="s">
        <v>15</v>
      </c>
      <c r="T95" s="88"/>
      <c r="U95" s="83" t="s">
        <v>307</v>
      </c>
      <c r="V95" s="84" t="s">
        <v>15</v>
      </c>
      <c r="W95" s="88"/>
      <c r="X95" s="83" t="s">
        <v>307</v>
      </c>
      <c r="Y95" s="84" t="s">
        <v>15</v>
      </c>
      <c r="Z95" s="88"/>
      <c r="AA95" s="83" t="s">
        <v>307</v>
      </c>
      <c r="AB95" s="84" t="s">
        <v>15</v>
      </c>
      <c r="AC95" s="88"/>
      <c r="AD95" s="83" t="s">
        <v>307</v>
      </c>
      <c r="AE95" s="84" t="s">
        <v>15</v>
      </c>
      <c r="AF95" s="88"/>
      <c r="AG95" s="83" t="s">
        <v>307</v>
      </c>
      <c r="AH95" s="84" t="s">
        <v>15</v>
      </c>
      <c r="AI95" s="88"/>
      <c r="AJ95" s="83" t="s">
        <v>307</v>
      </c>
      <c r="AK95" s="84" t="s">
        <v>15</v>
      </c>
      <c r="AL95" s="88"/>
      <c r="AM95" s="83" t="s">
        <v>307</v>
      </c>
      <c r="AN95" s="84" t="s">
        <v>15</v>
      </c>
      <c r="AO95" s="87"/>
      <c r="AP95" s="83" t="s">
        <v>307</v>
      </c>
      <c r="AQ95" s="84" t="s">
        <v>15</v>
      </c>
      <c r="AR95" s="88"/>
      <c r="AS95" s="83" t="s">
        <v>307</v>
      </c>
      <c r="AT95" s="84" t="s">
        <v>15</v>
      </c>
      <c r="AU95" s="88"/>
      <c r="AV95" s="83" t="s">
        <v>307</v>
      </c>
      <c r="AW95" s="84" t="s">
        <v>15</v>
      </c>
      <c r="AX95" s="88"/>
      <c r="AY95" s="83" t="s">
        <v>307</v>
      </c>
      <c r="AZ95" s="84" t="s">
        <v>15</v>
      </c>
      <c r="BA95" s="88"/>
      <c r="BB95" s="83" t="s">
        <v>307</v>
      </c>
      <c r="BC95" s="84" t="s">
        <v>15</v>
      </c>
      <c r="BD95" s="87"/>
      <c r="BE95" s="83" t="s">
        <v>307</v>
      </c>
      <c r="BF95" s="84" t="s">
        <v>15</v>
      </c>
      <c r="BG95" s="88"/>
      <c r="BH95" s="83" t="s">
        <v>307</v>
      </c>
      <c r="BI95" s="84" t="s">
        <v>15</v>
      </c>
      <c r="BJ95" s="88"/>
      <c r="BK95" s="83" t="s">
        <v>307</v>
      </c>
      <c r="BL95" s="84" t="s">
        <v>15</v>
      </c>
      <c r="BM95" s="88"/>
      <c r="BN95" s="83" t="s">
        <v>307</v>
      </c>
      <c r="BO95" s="84" t="s">
        <v>15</v>
      </c>
      <c r="BP95" s="88"/>
      <c r="BQ95" s="83" t="s">
        <v>307</v>
      </c>
      <c r="BR95" s="84" t="s">
        <v>15</v>
      </c>
      <c r="BS95" s="88"/>
      <c r="BT95" s="83" t="s">
        <v>307</v>
      </c>
      <c r="BU95" s="84" t="s">
        <v>15</v>
      </c>
      <c r="BV95" s="88"/>
      <c r="BW95" s="83" t="s">
        <v>307</v>
      </c>
      <c r="BX95" s="84" t="s">
        <v>15</v>
      </c>
      <c r="BY95" s="88"/>
      <c r="BZ95" s="83" t="s">
        <v>307</v>
      </c>
      <c r="CA95" s="84" t="s">
        <v>15</v>
      </c>
      <c r="CB95" s="88"/>
      <c r="CC95" s="83" t="s">
        <v>307</v>
      </c>
      <c r="CD95" s="84" t="s">
        <v>15</v>
      </c>
      <c r="CE95" s="172"/>
      <c r="CF95" s="83" t="s">
        <v>307</v>
      </c>
      <c r="CG95" s="84" t="s">
        <v>15</v>
      </c>
      <c r="CH95" s="172"/>
      <c r="CI95" s="83" t="s">
        <v>307</v>
      </c>
      <c r="CJ95" s="84" t="s">
        <v>15</v>
      </c>
      <c r="CK95" s="172"/>
      <c r="CL95" s="83" t="s">
        <v>307</v>
      </c>
      <c r="CM95" s="84" t="s">
        <v>15</v>
      </c>
      <c r="CN95" s="172"/>
      <c r="CO95" s="83" t="s">
        <v>307</v>
      </c>
      <c r="CP95" s="84" t="s">
        <v>15</v>
      </c>
      <c r="CQ95" s="88"/>
      <c r="CR95" s="83" t="s">
        <v>307</v>
      </c>
      <c r="CS95" s="84" t="s">
        <v>15</v>
      </c>
    </row>
    <row r="96" spans="1:97" ht="12" customHeight="1" x14ac:dyDescent="0.2">
      <c r="A96" s="81" t="s">
        <v>279</v>
      </c>
      <c r="B96" s="87"/>
      <c r="C96" s="83" t="s">
        <v>307</v>
      </c>
      <c r="D96" s="84" t="s">
        <v>15</v>
      </c>
      <c r="E96" s="87"/>
      <c r="F96" s="83" t="s">
        <v>307</v>
      </c>
      <c r="G96" s="84" t="s">
        <v>15</v>
      </c>
      <c r="H96" s="88"/>
      <c r="I96" s="83" t="s">
        <v>307</v>
      </c>
      <c r="J96" s="84" t="s">
        <v>15</v>
      </c>
      <c r="K96" s="88"/>
      <c r="L96" s="83" t="s">
        <v>307</v>
      </c>
      <c r="M96" s="84" t="s">
        <v>15</v>
      </c>
      <c r="N96" s="88"/>
      <c r="O96" s="83" t="s">
        <v>307</v>
      </c>
      <c r="P96" s="84" t="s">
        <v>15</v>
      </c>
      <c r="Q96" s="88"/>
      <c r="R96" s="83" t="s">
        <v>307</v>
      </c>
      <c r="S96" s="84" t="s">
        <v>15</v>
      </c>
      <c r="T96" s="88"/>
      <c r="U96" s="83" t="s">
        <v>307</v>
      </c>
      <c r="V96" s="84" t="s">
        <v>15</v>
      </c>
      <c r="W96" s="88"/>
      <c r="X96" s="83" t="s">
        <v>307</v>
      </c>
      <c r="Y96" s="84" t="s">
        <v>15</v>
      </c>
      <c r="Z96" s="88"/>
      <c r="AA96" s="83" t="s">
        <v>307</v>
      </c>
      <c r="AB96" s="84" t="s">
        <v>15</v>
      </c>
      <c r="AC96" s="88"/>
      <c r="AD96" s="83" t="s">
        <v>307</v>
      </c>
      <c r="AE96" s="84" t="s">
        <v>15</v>
      </c>
      <c r="AF96" s="88"/>
      <c r="AG96" s="83" t="s">
        <v>307</v>
      </c>
      <c r="AH96" s="84" t="s">
        <v>15</v>
      </c>
      <c r="AI96" s="88"/>
      <c r="AJ96" s="83" t="s">
        <v>307</v>
      </c>
      <c r="AK96" s="84" t="s">
        <v>15</v>
      </c>
      <c r="AL96" s="88"/>
      <c r="AM96" s="83" t="s">
        <v>307</v>
      </c>
      <c r="AN96" s="84" t="s">
        <v>15</v>
      </c>
      <c r="AO96" s="87"/>
      <c r="AP96" s="83" t="s">
        <v>307</v>
      </c>
      <c r="AQ96" s="84" t="s">
        <v>15</v>
      </c>
      <c r="AR96" s="88"/>
      <c r="AS96" s="83" t="s">
        <v>307</v>
      </c>
      <c r="AT96" s="84" t="s">
        <v>15</v>
      </c>
      <c r="AU96" s="88"/>
      <c r="AV96" s="83" t="s">
        <v>307</v>
      </c>
      <c r="AW96" s="84" t="s">
        <v>15</v>
      </c>
      <c r="AX96" s="88"/>
      <c r="AY96" s="83" t="s">
        <v>307</v>
      </c>
      <c r="AZ96" s="84" t="s">
        <v>15</v>
      </c>
      <c r="BA96" s="88"/>
      <c r="BB96" s="83" t="s">
        <v>307</v>
      </c>
      <c r="BC96" s="84" t="s">
        <v>15</v>
      </c>
      <c r="BD96" s="87"/>
      <c r="BE96" s="83" t="s">
        <v>307</v>
      </c>
      <c r="BF96" s="84" t="s">
        <v>15</v>
      </c>
      <c r="BG96" s="88"/>
      <c r="BH96" s="83" t="s">
        <v>307</v>
      </c>
      <c r="BI96" s="84" t="s">
        <v>15</v>
      </c>
      <c r="BJ96" s="88"/>
      <c r="BK96" s="83" t="s">
        <v>307</v>
      </c>
      <c r="BL96" s="84" t="s">
        <v>15</v>
      </c>
      <c r="BM96" s="88"/>
      <c r="BN96" s="83" t="s">
        <v>307</v>
      </c>
      <c r="BO96" s="84" t="s">
        <v>15</v>
      </c>
      <c r="BP96" s="88"/>
      <c r="BQ96" s="83" t="s">
        <v>307</v>
      </c>
      <c r="BR96" s="84" t="s">
        <v>15</v>
      </c>
      <c r="BS96" s="88"/>
      <c r="BT96" s="83" t="s">
        <v>307</v>
      </c>
      <c r="BU96" s="84" t="s">
        <v>15</v>
      </c>
      <c r="BV96" s="88"/>
      <c r="BW96" s="83" t="s">
        <v>307</v>
      </c>
      <c r="BX96" s="84" t="s">
        <v>15</v>
      </c>
      <c r="BY96" s="88"/>
      <c r="BZ96" s="83" t="s">
        <v>307</v>
      </c>
      <c r="CA96" s="84" t="s">
        <v>15</v>
      </c>
      <c r="CB96" s="88"/>
      <c r="CC96" s="83" t="s">
        <v>307</v>
      </c>
      <c r="CD96" s="84" t="s">
        <v>15</v>
      </c>
      <c r="CE96" s="172"/>
      <c r="CF96" s="83" t="s">
        <v>307</v>
      </c>
      <c r="CG96" s="84" t="s">
        <v>15</v>
      </c>
      <c r="CH96" s="172"/>
      <c r="CI96" s="83" t="s">
        <v>307</v>
      </c>
      <c r="CJ96" s="84" t="s">
        <v>15</v>
      </c>
      <c r="CK96" s="172"/>
      <c r="CL96" s="83" t="s">
        <v>307</v>
      </c>
      <c r="CM96" s="84" t="s">
        <v>15</v>
      </c>
      <c r="CN96" s="172"/>
      <c r="CO96" s="83" t="s">
        <v>307</v>
      </c>
      <c r="CP96" s="84" t="s">
        <v>15</v>
      </c>
      <c r="CQ96" s="88"/>
      <c r="CR96" s="83" t="s">
        <v>307</v>
      </c>
      <c r="CS96" s="84" t="s">
        <v>15</v>
      </c>
    </row>
    <row r="97" spans="1:97" ht="12" customHeight="1" x14ac:dyDescent="0.2">
      <c r="A97" s="81" t="s">
        <v>280</v>
      </c>
      <c r="B97" s="87"/>
      <c r="C97" s="83" t="s">
        <v>307</v>
      </c>
      <c r="D97" s="84" t="s">
        <v>15</v>
      </c>
      <c r="E97" s="87"/>
      <c r="F97" s="83" t="s">
        <v>307</v>
      </c>
      <c r="G97" s="84" t="s">
        <v>15</v>
      </c>
      <c r="H97" s="88"/>
      <c r="I97" s="83" t="s">
        <v>307</v>
      </c>
      <c r="J97" s="84" t="s">
        <v>15</v>
      </c>
      <c r="K97" s="88"/>
      <c r="L97" s="83" t="s">
        <v>307</v>
      </c>
      <c r="M97" s="84" t="s">
        <v>15</v>
      </c>
      <c r="N97" s="88"/>
      <c r="O97" s="83" t="s">
        <v>307</v>
      </c>
      <c r="P97" s="84" t="s">
        <v>15</v>
      </c>
      <c r="Q97" s="88"/>
      <c r="R97" s="83" t="s">
        <v>307</v>
      </c>
      <c r="S97" s="84" t="s">
        <v>15</v>
      </c>
      <c r="T97" s="88"/>
      <c r="U97" s="83" t="s">
        <v>307</v>
      </c>
      <c r="V97" s="84" t="s">
        <v>15</v>
      </c>
      <c r="W97" s="88"/>
      <c r="X97" s="83" t="s">
        <v>307</v>
      </c>
      <c r="Y97" s="84" t="s">
        <v>15</v>
      </c>
      <c r="Z97" s="88"/>
      <c r="AA97" s="83" t="s">
        <v>307</v>
      </c>
      <c r="AB97" s="84" t="s">
        <v>15</v>
      </c>
      <c r="AC97" s="88"/>
      <c r="AD97" s="83" t="s">
        <v>307</v>
      </c>
      <c r="AE97" s="84" t="s">
        <v>15</v>
      </c>
      <c r="AF97" s="88"/>
      <c r="AG97" s="83" t="s">
        <v>307</v>
      </c>
      <c r="AH97" s="84" t="s">
        <v>15</v>
      </c>
      <c r="AI97" s="88"/>
      <c r="AJ97" s="83" t="s">
        <v>307</v>
      </c>
      <c r="AK97" s="84" t="s">
        <v>15</v>
      </c>
      <c r="AL97" s="88"/>
      <c r="AM97" s="83" t="s">
        <v>307</v>
      </c>
      <c r="AN97" s="84" t="s">
        <v>15</v>
      </c>
      <c r="AO97" s="87"/>
      <c r="AP97" s="83" t="s">
        <v>307</v>
      </c>
      <c r="AQ97" s="84" t="s">
        <v>15</v>
      </c>
      <c r="AR97" s="88"/>
      <c r="AS97" s="83" t="s">
        <v>307</v>
      </c>
      <c r="AT97" s="84" t="s">
        <v>15</v>
      </c>
      <c r="AU97" s="88"/>
      <c r="AV97" s="83" t="s">
        <v>307</v>
      </c>
      <c r="AW97" s="84" t="s">
        <v>15</v>
      </c>
      <c r="AX97" s="88"/>
      <c r="AY97" s="83" t="s">
        <v>307</v>
      </c>
      <c r="AZ97" s="84" t="s">
        <v>15</v>
      </c>
      <c r="BA97" s="88"/>
      <c r="BB97" s="83" t="s">
        <v>307</v>
      </c>
      <c r="BC97" s="84" t="s">
        <v>15</v>
      </c>
      <c r="BD97" s="87"/>
      <c r="BE97" s="83" t="s">
        <v>307</v>
      </c>
      <c r="BF97" s="84" t="s">
        <v>15</v>
      </c>
      <c r="BG97" s="88"/>
      <c r="BH97" s="83" t="s">
        <v>307</v>
      </c>
      <c r="BI97" s="84" t="s">
        <v>15</v>
      </c>
      <c r="BJ97" s="88"/>
      <c r="BK97" s="83" t="s">
        <v>307</v>
      </c>
      <c r="BL97" s="84" t="s">
        <v>15</v>
      </c>
      <c r="BM97" s="88"/>
      <c r="BN97" s="83" t="s">
        <v>307</v>
      </c>
      <c r="BO97" s="84" t="s">
        <v>15</v>
      </c>
      <c r="BP97" s="88"/>
      <c r="BQ97" s="83" t="s">
        <v>307</v>
      </c>
      <c r="BR97" s="84" t="s">
        <v>15</v>
      </c>
      <c r="BS97" s="88"/>
      <c r="BT97" s="83" t="s">
        <v>307</v>
      </c>
      <c r="BU97" s="84" t="s">
        <v>15</v>
      </c>
      <c r="BV97" s="88"/>
      <c r="BW97" s="83" t="s">
        <v>307</v>
      </c>
      <c r="BX97" s="84" t="s">
        <v>15</v>
      </c>
      <c r="BY97" s="88"/>
      <c r="BZ97" s="83" t="s">
        <v>307</v>
      </c>
      <c r="CA97" s="84" t="s">
        <v>15</v>
      </c>
      <c r="CB97" s="88"/>
      <c r="CC97" s="83" t="s">
        <v>307</v>
      </c>
      <c r="CD97" s="84" t="s">
        <v>15</v>
      </c>
      <c r="CE97" s="172"/>
      <c r="CF97" s="83" t="s">
        <v>307</v>
      </c>
      <c r="CG97" s="84" t="s">
        <v>15</v>
      </c>
      <c r="CH97" s="172"/>
      <c r="CI97" s="83" t="s">
        <v>307</v>
      </c>
      <c r="CJ97" s="84" t="s">
        <v>15</v>
      </c>
      <c r="CK97" s="172"/>
      <c r="CL97" s="83" t="s">
        <v>307</v>
      </c>
      <c r="CM97" s="84" t="s">
        <v>15</v>
      </c>
      <c r="CN97" s="172"/>
      <c r="CO97" s="83" t="s">
        <v>307</v>
      </c>
      <c r="CP97" s="84" t="s">
        <v>15</v>
      </c>
      <c r="CQ97" s="88"/>
      <c r="CR97" s="83" t="s">
        <v>307</v>
      </c>
      <c r="CS97" s="84" t="s">
        <v>15</v>
      </c>
    </row>
    <row r="98" spans="1:97" ht="12" customHeight="1" x14ac:dyDescent="0.2">
      <c r="A98" s="81" t="s">
        <v>281</v>
      </c>
      <c r="B98" s="87"/>
      <c r="C98" s="83" t="s">
        <v>307</v>
      </c>
      <c r="D98" s="84" t="s">
        <v>15</v>
      </c>
      <c r="E98" s="87"/>
      <c r="F98" s="83" t="s">
        <v>307</v>
      </c>
      <c r="G98" s="84" t="s">
        <v>15</v>
      </c>
      <c r="H98" s="88"/>
      <c r="I98" s="83" t="s">
        <v>307</v>
      </c>
      <c r="J98" s="84" t="s">
        <v>15</v>
      </c>
      <c r="K98" s="88"/>
      <c r="L98" s="83" t="s">
        <v>307</v>
      </c>
      <c r="M98" s="84" t="s">
        <v>15</v>
      </c>
      <c r="N98" s="88"/>
      <c r="O98" s="83" t="s">
        <v>307</v>
      </c>
      <c r="P98" s="84" t="s">
        <v>15</v>
      </c>
      <c r="Q98" s="88"/>
      <c r="R98" s="83" t="s">
        <v>307</v>
      </c>
      <c r="S98" s="84" t="s">
        <v>15</v>
      </c>
      <c r="T98" s="88"/>
      <c r="U98" s="83" t="s">
        <v>307</v>
      </c>
      <c r="V98" s="84" t="s">
        <v>15</v>
      </c>
      <c r="W98" s="88"/>
      <c r="X98" s="83" t="s">
        <v>307</v>
      </c>
      <c r="Y98" s="84" t="s">
        <v>15</v>
      </c>
      <c r="Z98" s="88"/>
      <c r="AA98" s="83" t="s">
        <v>307</v>
      </c>
      <c r="AB98" s="84" t="s">
        <v>15</v>
      </c>
      <c r="AC98" s="88"/>
      <c r="AD98" s="83" t="s">
        <v>307</v>
      </c>
      <c r="AE98" s="84" t="s">
        <v>15</v>
      </c>
      <c r="AF98" s="88"/>
      <c r="AG98" s="83" t="s">
        <v>307</v>
      </c>
      <c r="AH98" s="84" t="s">
        <v>15</v>
      </c>
      <c r="AI98" s="88"/>
      <c r="AJ98" s="83" t="s">
        <v>307</v>
      </c>
      <c r="AK98" s="84" t="s">
        <v>15</v>
      </c>
      <c r="AL98" s="88"/>
      <c r="AM98" s="83" t="s">
        <v>307</v>
      </c>
      <c r="AN98" s="84" t="s">
        <v>15</v>
      </c>
      <c r="AO98" s="87"/>
      <c r="AP98" s="83" t="s">
        <v>307</v>
      </c>
      <c r="AQ98" s="84" t="s">
        <v>15</v>
      </c>
      <c r="AR98" s="88"/>
      <c r="AS98" s="83" t="s">
        <v>307</v>
      </c>
      <c r="AT98" s="84" t="s">
        <v>15</v>
      </c>
      <c r="AU98" s="88"/>
      <c r="AV98" s="83" t="s">
        <v>307</v>
      </c>
      <c r="AW98" s="84" t="s">
        <v>15</v>
      </c>
      <c r="AX98" s="88"/>
      <c r="AY98" s="83" t="s">
        <v>307</v>
      </c>
      <c r="AZ98" s="84" t="s">
        <v>15</v>
      </c>
      <c r="BA98" s="88"/>
      <c r="BB98" s="83" t="s">
        <v>307</v>
      </c>
      <c r="BC98" s="84" t="s">
        <v>15</v>
      </c>
      <c r="BD98" s="87"/>
      <c r="BE98" s="83" t="s">
        <v>307</v>
      </c>
      <c r="BF98" s="84" t="s">
        <v>15</v>
      </c>
      <c r="BG98" s="88"/>
      <c r="BH98" s="83" t="s">
        <v>307</v>
      </c>
      <c r="BI98" s="84" t="s">
        <v>15</v>
      </c>
      <c r="BJ98" s="88"/>
      <c r="BK98" s="83" t="s">
        <v>307</v>
      </c>
      <c r="BL98" s="84" t="s">
        <v>15</v>
      </c>
      <c r="BM98" s="88"/>
      <c r="BN98" s="83" t="s">
        <v>307</v>
      </c>
      <c r="BO98" s="84" t="s">
        <v>15</v>
      </c>
      <c r="BP98" s="88"/>
      <c r="BQ98" s="83" t="s">
        <v>307</v>
      </c>
      <c r="BR98" s="84" t="s">
        <v>15</v>
      </c>
      <c r="BS98" s="88"/>
      <c r="BT98" s="83" t="s">
        <v>307</v>
      </c>
      <c r="BU98" s="84" t="s">
        <v>15</v>
      </c>
      <c r="BV98" s="88"/>
      <c r="BW98" s="83" t="s">
        <v>307</v>
      </c>
      <c r="BX98" s="84" t="s">
        <v>15</v>
      </c>
      <c r="BY98" s="88"/>
      <c r="BZ98" s="83" t="s">
        <v>307</v>
      </c>
      <c r="CA98" s="84" t="s">
        <v>15</v>
      </c>
      <c r="CB98" s="88"/>
      <c r="CC98" s="83" t="s">
        <v>307</v>
      </c>
      <c r="CD98" s="84" t="s">
        <v>15</v>
      </c>
      <c r="CE98" s="172"/>
      <c r="CF98" s="83" t="s">
        <v>307</v>
      </c>
      <c r="CG98" s="84" t="s">
        <v>15</v>
      </c>
      <c r="CH98" s="172"/>
      <c r="CI98" s="83" t="s">
        <v>307</v>
      </c>
      <c r="CJ98" s="84" t="s">
        <v>15</v>
      </c>
      <c r="CK98" s="172"/>
      <c r="CL98" s="83" t="s">
        <v>307</v>
      </c>
      <c r="CM98" s="84" t="s">
        <v>15</v>
      </c>
      <c r="CN98" s="172"/>
      <c r="CO98" s="83" t="s">
        <v>307</v>
      </c>
      <c r="CP98" s="84" t="s">
        <v>15</v>
      </c>
      <c r="CQ98" s="88"/>
      <c r="CR98" s="83" t="s">
        <v>307</v>
      </c>
      <c r="CS98" s="84" t="s">
        <v>15</v>
      </c>
    </row>
    <row r="99" spans="1:97" ht="12" customHeight="1" x14ac:dyDescent="0.2">
      <c r="A99" s="81" t="s">
        <v>282</v>
      </c>
      <c r="B99" s="87"/>
      <c r="C99" s="83" t="s">
        <v>307</v>
      </c>
      <c r="D99" s="84" t="s">
        <v>15</v>
      </c>
      <c r="E99" s="87"/>
      <c r="F99" s="83" t="s">
        <v>307</v>
      </c>
      <c r="G99" s="84" t="s">
        <v>15</v>
      </c>
      <c r="H99" s="88"/>
      <c r="I99" s="83" t="s">
        <v>307</v>
      </c>
      <c r="J99" s="84" t="s">
        <v>15</v>
      </c>
      <c r="K99" s="88"/>
      <c r="L99" s="83" t="s">
        <v>307</v>
      </c>
      <c r="M99" s="84" t="s">
        <v>15</v>
      </c>
      <c r="N99" s="88"/>
      <c r="O99" s="83" t="s">
        <v>307</v>
      </c>
      <c r="P99" s="84" t="s">
        <v>15</v>
      </c>
      <c r="Q99" s="88"/>
      <c r="R99" s="83" t="s">
        <v>307</v>
      </c>
      <c r="S99" s="84" t="s">
        <v>15</v>
      </c>
      <c r="T99" s="88"/>
      <c r="U99" s="83" t="s">
        <v>307</v>
      </c>
      <c r="V99" s="84" t="s">
        <v>15</v>
      </c>
      <c r="W99" s="88"/>
      <c r="X99" s="83" t="s">
        <v>307</v>
      </c>
      <c r="Y99" s="84" t="s">
        <v>15</v>
      </c>
      <c r="Z99" s="88"/>
      <c r="AA99" s="83" t="s">
        <v>307</v>
      </c>
      <c r="AB99" s="84" t="s">
        <v>15</v>
      </c>
      <c r="AC99" s="88"/>
      <c r="AD99" s="83" t="s">
        <v>307</v>
      </c>
      <c r="AE99" s="84" t="s">
        <v>15</v>
      </c>
      <c r="AF99" s="88"/>
      <c r="AG99" s="83" t="s">
        <v>307</v>
      </c>
      <c r="AH99" s="84" t="s">
        <v>15</v>
      </c>
      <c r="AI99" s="88"/>
      <c r="AJ99" s="83" t="s">
        <v>307</v>
      </c>
      <c r="AK99" s="84" t="s">
        <v>15</v>
      </c>
      <c r="AL99" s="88"/>
      <c r="AM99" s="83" t="s">
        <v>307</v>
      </c>
      <c r="AN99" s="84" t="s">
        <v>15</v>
      </c>
      <c r="AO99" s="87"/>
      <c r="AP99" s="83" t="s">
        <v>307</v>
      </c>
      <c r="AQ99" s="84" t="s">
        <v>15</v>
      </c>
      <c r="AR99" s="88"/>
      <c r="AS99" s="83" t="s">
        <v>307</v>
      </c>
      <c r="AT99" s="84" t="s">
        <v>15</v>
      </c>
      <c r="AU99" s="88"/>
      <c r="AV99" s="83" t="s">
        <v>307</v>
      </c>
      <c r="AW99" s="84" t="s">
        <v>15</v>
      </c>
      <c r="AX99" s="88"/>
      <c r="AY99" s="83" t="s">
        <v>307</v>
      </c>
      <c r="AZ99" s="84" t="s">
        <v>15</v>
      </c>
      <c r="BA99" s="88"/>
      <c r="BB99" s="83" t="s">
        <v>307</v>
      </c>
      <c r="BC99" s="84" t="s">
        <v>15</v>
      </c>
      <c r="BD99" s="87"/>
      <c r="BE99" s="83" t="s">
        <v>307</v>
      </c>
      <c r="BF99" s="84" t="s">
        <v>15</v>
      </c>
      <c r="BG99" s="88"/>
      <c r="BH99" s="83" t="s">
        <v>307</v>
      </c>
      <c r="BI99" s="84" t="s">
        <v>15</v>
      </c>
      <c r="BJ99" s="88"/>
      <c r="BK99" s="83" t="s">
        <v>307</v>
      </c>
      <c r="BL99" s="84" t="s">
        <v>15</v>
      </c>
      <c r="BM99" s="88"/>
      <c r="BN99" s="83" t="s">
        <v>307</v>
      </c>
      <c r="BO99" s="84" t="s">
        <v>15</v>
      </c>
      <c r="BP99" s="88"/>
      <c r="BQ99" s="83" t="s">
        <v>307</v>
      </c>
      <c r="BR99" s="84" t="s">
        <v>15</v>
      </c>
      <c r="BS99" s="88"/>
      <c r="BT99" s="83" t="s">
        <v>307</v>
      </c>
      <c r="BU99" s="84" t="s">
        <v>15</v>
      </c>
      <c r="BV99" s="88"/>
      <c r="BW99" s="83" t="s">
        <v>307</v>
      </c>
      <c r="BX99" s="84" t="s">
        <v>15</v>
      </c>
      <c r="BY99" s="88"/>
      <c r="BZ99" s="83" t="s">
        <v>307</v>
      </c>
      <c r="CA99" s="84" t="s">
        <v>15</v>
      </c>
      <c r="CB99" s="88"/>
      <c r="CC99" s="83" t="s">
        <v>307</v>
      </c>
      <c r="CD99" s="84" t="s">
        <v>15</v>
      </c>
      <c r="CE99" s="172"/>
      <c r="CF99" s="83" t="s">
        <v>307</v>
      </c>
      <c r="CG99" s="84" t="s">
        <v>15</v>
      </c>
      <c r="CH99" s="172"/>
      <c r="CI99" s="83" t="s">
        <v>307</v>
      </c>
      <c r="CJ99" s="84" t="s">
        <v>15</v>
      </c>
      <c r="CK99" s="172"/>
      <c r="CL99" s="83" t="s">
        <v>307</v>
      </c>
      <c r="CM99" s="84" t="s">
        <v>15</v>
      </c>
      <c r="CN99" s="172"/>
      <c r="CO99" s="83" t="s">
        <v>307</v>
      </c>
      <c r="CP99" s="84" t="s">
        <v>15</v>
      </c>
      <c r="CQ99" s="88"/>
      <c r="CR99" s="83" t="s">
        <v>307</v>
      </c>
      <c r="CS99" s="84" t="s">
        <v>15</v>
      </c>
    </row>
    <row r="100" spans="1:97" ht="12" customHeight="1" x14ac:dyDescent="0.2">
      <c r="A100" s="81" t="s">
        <v>283</v>
      </c>
      <c r="B100" s="87"/>
      <c r="C100" s="83" t="s">
        <v>307</v>
      </c>
      <c r="D100" s="84" t="s">
        <v>15</v>
      </c>
      <c r="E100" s="87"/>
      <c r="F100" s="83" t="s">
        <v>307</v>
      </c>
      <c r="G100" s="84" t="s">
        <v>15</v>
      </c>
      <c r="H100" s="88"/>
      <c r="I100" s="83" t="s">
        <v>307</v>
      </c>
      <c r="J100" s="84" t="s">
        <v>15</v>
      </c>
      <c r="K100" s="88"/>
      <c r="L100" s="83" t="s">
        <v>307</v>
      </c>
      <c r="M100" s="84" t="s">
        <v>15</v>
      </c>
      <c r="N100" s="88"/>
      <c r="O100" s="83" t="s">
        <v>307</v>
      </c>
      <c r="P100" s="84" t="s">
        <v>15</v>
      </c>
      <c r="Q100" s="88"/>
      <c r="R100" s="83" t="s">
        <v>307</v>
      </c>
      <c r="S100" s="84" t="s">
        <v>15</v>
      </c>
      <c r="T100" s="88"/>
      <c r="U100" s="83" t="s">
        <v>307</v>
      </c>
      <c r="V100" s="84" t="s">
        <v>15</v>
      </c>
      <c r="W100" s="88"/>
      <c r="X100" s="83" t="s">
        <v>307</v>
      </c>
      <c r="Y100" s="84" t="s">
        <v>15</v>
      </c>
      <c r="Z100" s="88"/>
      <c r="AA100" s="83" t="s">
        <v>307</v>
      </c>
      <c r="AB100" s="84" t="s">
        <v>15</v>
      </c>
      <c r="AC100" s="88"/>
      <c r="AD100" s="83" t="s">
        <v>307</v>
      </c>
      <c r="AE100" s="84" t="s">
        <v>15</v>
      </c>
      <c r="AF100" s="88"/>
      <c r="AG100" s="83" t="s">
        <v>307</v>
      </c>
      <c r="AH100" s="84" t="s">
        <v>15</v>
      </c>
      <c r="AI100" s="88"/>
      <c r="AJ100" s="83" t="s">
        <v>307</v>
      </c>
      <c r="AK100" s="84" t="s">
        <v>15</v>
      </c>
      <c r="AL100" s="88"/>
      <c r="AM100" s="83" t="s">
        <v>307</v>
      </c>
      <c r="AN100" s="84" t="s">
        <v>15</v>
      </c>
      <c r="AO100" s="87"/>
      <c r="AP100" s="83" t="s">
        <v>307</v>
      </c>
      <c r="AQ100" s="84" t="s">
        <v>15</v>
      </c>
      <c r="AR100" s="88"/>
      <c r="AS100" s="83" t="s">
        <v>307</v>
      </c>
      <c r="AT100" s="84" t="s">
        <v>15</v>
      </c>
      <c r="AU100" s="88"/>
      <c r="AV100" s="83" t="s">
        <v>307</v>
      </c>
      <c r="AW100" s="84" t="s">
        <v>15</v>
      </c>
      <c r="AX100" s="88"/>
      <c r="AY100" s="83" t="s">
        <v>307</v>
      </c>
      <c r="AZ100" s="84" t="s">
        <v>15</v>
      </c>
      <c r="BA100" s="88"/>
      <c r="BB100" s="83" t="s">
        <v>307</v>
      </c>
      <c r="BC100" s="84" t="s">
        <v>15</v>
      </c>
      <c r="BD100" s="87"/>
      <c r="BE100" s="83" t="s">
        <v>307</v>
      </c>
      <c r="BF100" s="84" t="s">
        <v>15</v>
      </c>
      <c r="BG100" s="88"/>
      <c r="BH100" s="83" t="s">
        <v>307</v>
      </c>
      <c r="BI100" s="84" t="s">
        <v>15</v>
      </c>
      <c r="BJ100" s="88"/>
      <c r="BK100" s="83" t="s">
        <v>307</v>
      </c>
      <c r="BL100" s="84" t="s">
        <v>15</v>
      </c>
      <c r="BM100" s="88"/>
      <c r="BN100" s="83" t="s">
        <v>307</v>
      </c>
      <c r="BO100" s="84" t="s">
        <v>15</v>
      </c>
      <c r="BP100" s="88"/>
      <c r="BQ100" s="83" t="s">
        <v>307</v>
      </c>
      <c r="BR100" s="84" t="s">
        <v>15</v>
      </c>
      <c r="BS100" s="88"/>
      <c r="BT100" s="83" t="s">
        <v>307</v>
      </c>
      <c r="BU100" s="84" t="s">
        <v>15</v>
      </c>
      <c r="BV100" s="88"/>
      <c r="BW100" s="83" t="s">
        <v>307</v>
      </c>
      <c r="BX100" s="84" t="s">
        <v>15</v>
      </c>
      <c r="BY100" s="88"/>
      <c r="BZ100" s="83" t="s">
        <v>307</v>
      </c>
      <c r="CA100" s="84" t="s">
        <v>15</v>
      </c>
      <c r="CB100" s="88"/>
      <c r="CC100" s="83" t="s">
        <v>307</v>
      </c>
      <c r="CD100" s="84" t="s">
        <v>15</v>
      </c>
      <c r="CE100" s="172"/>
      <c r="CF100" s="83" t="s">
        <v>307</v>
      </c>
      <c r="CG100" s="84" t="s">
        <v>15</v>
      </c>
      <c r="CH100" s="172"/>
      <c r="CI100" s="83" t="s">
        <v>307</v>
      </c>
      <c r="CJ100" s="84" t="s">
        <v>15</v>
      </c>
      <c r="CK100" s="172"/>
      <c r="CL100" s="83" t="s">
        <v>307</v>
      </c>
      <c r="CM100" s="84" t="s">
        <v>15</v>
      </c>
      <c r="CN100" s="172"/>
      <c r="CO100" s="83" t="s">
        <v>307</v>
      </c>
      <c r="CP100" s="84" t="s">
        <v>15</v>
      </c>
      <c r="CQ100" s="88"/>
      <c r="CR100" s="83" t="s">
        <v>307</v>
      </c>
      <c r="CS100" s="84" t="s">
        <v>15</v>
      </c>
    </row>
    <row r="101" spans="1:97" ht="12" customHeight="1" x14ac:dyDescent="0.2">
      <c r="A101" s="81" t="s">
        <v>284</v>
      </c>
      <c r="B101" s="87"/>
      <c r="C101" s="83" t="s">
        <v>307</v>
      </c>
      <c r="D101" s="84" t="s">
        <v>15</v>
      </c>
      <c r="E101" s="87"/>
      <c r="F101" s="83" t="s">
        <v>307</v>
      </c>
      <c r="G101" s="84" t="s">
        <v>15</v>
      </c>
      <c r="H101" s="88"/>
      <c r="I101" s="83" t="s">
        <v>307</v>
      </c>
      <c r="J101" s="84" t="s">
        <v>15</v>
      </c>
      <c r="K101" s="88"/>
      <c r="L101" s="83" t="s">
        <v>307</v>
      </c>
      <c r="M101" s="84" t="s">
        <v>15</v>
      </c>
      <c r="N101" s="88"/>
      <c r="O101" s="83" t="s">
        <v>307</v>
      </c>
      <c r="P101" s="84" t="s">
        <v>15</v>
      </c>
      <c r="Q101" s="88"/>
      <c r="R101" s="83" t="s">
        <v>307</v>
      </c>
      <c r="S101" s="84" t="s">
        <v>15</v>
      </c>
      <c r="T101" s="88"/>
      <c r="U101" s="83" t="s">
        <v>307</v>
      </c>
      <c r="V101" s="84" t="s">
        <v>15</v>
      </c>
      <c r="W101" s="88"/>
      <c r="X101" s="83" t="s">
        <v>307</v>
      </c>
      <c r="Y101" s="84" t="s">
        <v>15</v>
      </c>
      <c r="Z101" s="88"/>
      <c r="AA101" s="83" t="s">
        <v>307</v>
      </c>
      <c r="AB101" s="84" t="s">
        <v>15</v>
      </c>
      <c r="AC101" s="88"/>
      <c r="AD101" s="83" t="s">
        <v>307</v>
      </c>
      <c r="AE101" s="84" t="s">
        <v>15</v>
      </c>
      <c r="AF101" s="88"/>
      <c r="AG101" s="83" t="s">
        <v>307</v>
      </c>
      <c r="AH101" s="84" t="s">
        <v>15</v>
      </c>
      <c r="AI101" s="88"/>
      <c r="AJ101" s="83" t="s">
        <v>307</v>
      </c>
      <c r="AK101" s="84" t="s">
        <v>15</v>
      </c>
      <c r="AL101" s="88"/>
      <c r="AM101" s="83" t="s">
        <v>307</v>
      </c>
      <c r="AN101" s="84" t="s">
        <v>15</v>
      </c>
      <c r="AO101" s="87"/>
      <c r="AP101" s="83" t="s">
        <v>307</v>
      </c>
      <c r="AQ101" s="84" t="s">
        <v>15</v>
      </c>
      <c r="AR101" s="88"/>
      <c r="AS101" s="83" t="s">
        <v>307</v>
      </c>
      <c r="AT101" s="84" t="s">
        <v>15</v>
      </c>
      <c r="AU101" s="88"/>
      <c r="AV101" s="83" t="s">
        <v>307</v>
      </c>
      <c r="AW101" s="84" t="s">
        <v>15</v>
      </c>
      <c r="AX101" s="88"/>
      <c r="AY101" s="83" t="s">
        <v>307</v>
      </c>
      <c r="AZ101" s="84" t="s">
        <v>15</v>
      </c>
      <c r="BA101" s="88"/>
      <c r="BB101" s="83" t="s">
        <v>307</v>
      </c>
      <c r="BC101" s="84" t="s">
        <v>15</v>
      </c>
      <c r="BD101" s="87"/>
      <c r="BE101" s="83" t="s">
        <v>307</v>
      </c>
      <c r="BF101" s="84" t="s">
        <v>15</v>
      </c>
      <c r="BG101" s="88"/>
      <c r="BH101" s="83" t="s">
        <v>307</v>
      </c>
      <c r="BI101" s="84" t="s">
        <v>15</v>
      </c>
      <c r="BJ101" s="88"/>
      <c r="BK101" s="83" t="s">
        <v>307</v>
      </c>
      <c r="BL101" s="84" t="s">
        <v>15</v>
      </c>
      <c r="BM101" s="88"/>
      <c r="BN101" s="83" t="s">
        <v>307</v>
      </c>
      <c r="BO101" s="84" t="s">
        <v>15</v>
      </c>
      <c r="BP101" s="88"/>
      <c r="BQ101" s="83" t="s">
        <v>307</v>
      </c>
      <c r="BR101" s="84" t="s">
        <v>15</v>
      </c>
      <c r="BS101" s="88"/>
      <c r="BT101" s="83" t="s">
        <v>307</v>
      </c>
      <c r="BU101" s="84" t="s">
        <v>15</v>
      </c>
      <c r="BV101" s="88"/>
      <c r="BW101" s="83" t="s">
        <v>307</v>
      </c>
      <c r="BX101" s="84" t="s">
        <v>15</v>
      </c>
      <c r="BY101" s="88"/>
      <c r="BZ101" s="83" t="s">
        <v>307</v>
      </c>
      <c r="CA101" s="84" t="s">
        <v>15</v>
      </c>
      <c r="CB101" s="88"/>
      <c r="CC101" s="83" t="s">
        <v>307</v>
      </c>
      <c r="CD101" s="84" t="s">
        <v>15</v>
      </c>
      <c r="CE101" s="172"/>
      <c r="CF101" s="83" t="s">
        <v>307</v>
      </c>
      <c r="CG101" s="84" t="s">
        <v>15</v>
      </c>
      <c r="CH101" s="172"/>
      <c r="CI101" s="83" t="s">
        <v>307</v>
      </c>
      <c r="CJ101" s="84" t="s">
        <v>15</v>
      </c>
      <c r="CK101" s="172"/>
      <c r="CL101" s="83" t="s">
        <v>307</v>
      </c>
      <c r="CM101" s="84" t="s">
        <v>15</v>
      </c>
      <c r="CN101" s="172"/>
      <c r="CO101" s="83" t="s">
        <v>307</v>
      </c>
      <c r="CP101" s="84" t="s">
        <v>15</v>
      </c>
      <c r="CQ101" s="88"/>
      <c r="CR101" s="83" t="s">
        <v>307</v>
      </c>
      <c r="CS101" s="84" t="s">
        <v>15</v>
      </c>
    </row>
    <row r="102" spans="1:97" ht="12" customHeight="1" x14ac:dyDescent="0.2">
      <c r="A102" s="81" t="s">
        <v>285</v>
      </c>
      <c r="B102" s="87"/>
      <c r="C102" s="83" t="s">
        <v>307</v>
      </c>
      <c r="D102" s="84" t="s">
        <v>15</v>
      </c>
      <c r="E102" s="87"/>
      <c r="F102" s="83" t="s">
        <v>307</v>
      </c>
      <c r="G102" s="84" t="s">
        <v>15</v>
      </c>
      <c r="H102" s="88"/>
      <c r="I102" s="83" t="s">
        <v>307</v>
      </c>
      <c r="J102" s="84" t="s">
        <v>15</v>
      </c>
      <c r="K102" s="88"/>
      <c r="L102" s="83" t="s">
        <v>307</v>
      </c>
      <c r="M102" s="84" t="s">
        <v>15</v>
      </c>
      <c r="N102" s="88"/>
      <c r="O102" s="83" t="s">
        <v>307</v>
      </c>
      <c r="P102" s="84" t="s">
        <v>15</v>
      </c>
      <c r="Q102" s="88"/>
      <c r="R102" s="83" t="s">
        <v>307</v>
      </c>
      <c r="S102" s="84" t="s">
        <v>15</v>
      </c>
      <c r="T102" s="88"/>
      <c r="U102" s="83" t="s">
        <v>307</v>
      </c>
      <c r="V102" s="84" t="s">
        <v>15</v>
      </c>
      <c r="W102" s="88"/>
      <c r="X102" s="83" t="s">
        <v>307</v>
      </c>
      <c r="Y102" s="84" t="s">
        <v>15</v>
      </c>
      <c r="Z102" s="88"/>
      <c r="AA102" s="83" t="s">
        <v>307</v>
      </c>
      <c r="AB102" s="84" t="s">
        <v>15</v>
      </c>
      <c r="AC102" s="88"/>
      <c r="AD102" s="83" t="s">
        <v>307</v>
      </c>
      <c r="AE102" s="84" t="s">
        <v>15</v>
      </c>
      <c r="AF102" s="88"/>
      <c r="AG102" s="83" t="s">
        <v>307</v>
      </c>
      <c r="AH102" s="84" t="s">
        <v>15</v>
      </c>
      <c r="AI102" s="88"/>
      <c r="AJ102" s="83" t="s">
        <v>307</v>
      </c>
      <c r="AK102" s="84" t="s">
        <v>15</v>
      </c>
      <c r="AL102" s="88"/>
      <c r="AM102" s="83" t="s">
        <v>307</v>
      </c>
      <c r="AN102" s="84" t="s">
        <v>15</v>
      </c>
      <c r="AO102" s="87"/>
      <c r="AP102" s="83" t="s">
        <v>307</v>
      </c>
      <c r="AQ102" s="84" t="s">
        <v>15</v>
      </c>
      <c r="AR102" s="88"/>
      <c r="AS102" s="83" t="s">
        <v>307</v>
      </c>
      <c r="AT102" s="84" t="s">
        <v>15</v>
      </c>
      <c r="AU102" s="88"/>
      <c r="AV102" s="83" t="s">
        <v>307</v>
      </c>
      <c r="AW102" s="84" t="s">
        <v>15</v>
      </c>
      <c r="AX102" s="88"/>
      <c r="AY102" s="83" t="s">
        <v>307</v>
      </c>
      <c r="AZ102" s="84" t="s">
        <v>15</v>
      </c>
      <c r="BA102" s="88"/>
      <c r="BB102" s="83" t="s">
        <v>307</v>
      </c>
      <c r="BC102" s="84" t="s">
        <v>15</v>
      </c>
      <c r="BD102" s="87"/>
      <c r="BE102" s="83" t="s">
        <v>307</v>
      </c>
      <c r="BF102" s="84" t="s">
        <v>15</v>
      </c>
      <c r="BG102" s="88"/>
      <c r="BH102" s="83" t="s">
        <v>307</v>
      </c>
      <c r="BI102" s="84" t="s">
        <v>15</v>
      </c>
      <c r="BJ102" s="88"/>
      <c r="BK102" s="83" t="s">
        <v>307</v>
      </c>
      <c r="BL102" s="84" t="s">
        <v>15</v>
      </c>
      <c r="BM102" s="88"/>
      <c r="BN102" s="83" t="s">
        <v>307</v>
      </c>
      <c r="BO102" s="84" t="s">
        <v>15</v>
      </c>
      <c r="BP102" s="88"/>
      <c r="BQ102" s="83" t="s">
        <v>307</v>
      </c>
      <c r="BR102" s="84" t="s">
        <v>15</v>
      </c>
      <c r="BS102" s="88"/>
      <c r="BT102" s="83" t="s">
        <v>307</v>
      </c>
      <c r="BU102" s="84" t="s">
        <v>15</v>
      </c>
      <c r="BV102" s="88"/>
      <c r="BW102" s="83" t="s">
        <v>307</v>
      </c>
      <c r="BX102" s="84" t="s">
        <v>15</v>
      </c>
      <c r="BY102" s="88"/>
      <c r="BZ102" s="83" t="s">
        <v>307</v>
      </c>
      <c r="CA102" s="84" t="s">
        <v>15</v>
      </c>
      <c r="CB102" s="88"/>
      <c r="CC102" s="83" t="s">
        <v>307</v>
      </c>
      <c r="CD102" s="84" t="s">
        <v>15</v>
      </c>
      <c r="CE102" s="172"/>
      <c r="CF102" s="83" t="s">
        <v>307</v>
      </c>
      <c r="CG102" s="84" t="s">
        <v>15</v>
      </c>
      <c r="CH102" s="172"/>
      <c r="CI102" s="83" t="s">
        <v>307</v>
      </c>
      <c r="CJ102" s="84" t="s">
        <v>15</v>
      </c>
      <c r="CK102" s="172"/>
      <c r="CL102" s="83" t="s">
        <v>307</v>
      </c>
      <c r="CM102" s="84" t="s">
        <v>15</v>
      </c>
      <c r="CN102" s="172"/>
      <c r="CO102" s="83" t="s">
        <v>307</v>
      </c>
      <c r="CP102" s="84" t="s">
        <v>15</v>
      </c>
      <c r="CQ102" s="88"/>
      <c r="CR102" s="83" t="s">
        <v>307</v>
      </c>
      <c r="CS102" s="84" t="s">
        <v>15</v>
      </c>
    </row>
    <row r="103" spans="1:97" ht="12" customHeight="1" x14ac:dyDescent="0.2">
      <c r="A103" s="81" t="s">
        <v>286</v>
      </c>
      <c r="B103" s="87"/>
      <c r="C103" s="83" t="s">
        <v>307</v>
      </c>
      <c r="D103" s="84" t="s">
        <v>15</v>
      </c>
      <c r="E103" s="87"/>
      <c r="F103" s="83" t="s">
        <v>307</v>
      </c>
      <c r="G103" s="84" t="s">
        <v>15</v>
      </c>
      <c r="H103" s="88"/>
      <c r="I103" s="83" t="s">
        <v>307</v>
      </c>
      <c r="J103" s="84" t="s">
        <v>15</v>
      </c>
      <c r="K103" s="88"/>
      <c r="L103" s="83" t="s">
        <v>307</v>
      </c>
      <c r="M103" s="84" t="s">
        <v>15</v>
      </c>
      <c r="N103" s="88"/>
      <c r="O103" s="83" t="s">
        <v>307</v>
      </c>
      <c r="P103" s="84" t="s">
        <v>15</v>
      </c>
      <c r="Q103" s="88"/>
      <c r="R103" s="83" t="s">
        <v>307</v>
      </c>
      <c r="S103" s="84" t="s">
        <v>15</v>
      </c>
      <c r="T103" s="88"/>
      <c r="U103" s="83" t="s">
        <v>307</v>
      </c>
      <c r="V103" s="84" t="s">
        <v>15</v>
      </c>
      <c r="W103" s="88"/>
      <c r="X103" s="83" t="s">
        <v>307</v>
      </c>
      <c r="Y103" s="84" t="s">
        <v>15</v>
      </c>
      <c r="Z103" s="88"/>
      <c r="AA103" s="83" t="s">
        <v>307</v>
      </c>
      <c r="AB103" s="84" t="s">
        <v>15</v>
      </c>
      <c r="AC103" s="88"/>
      <c r="AD103" s="83" t="s">
        <v>307</v>
      </c>
      <c r="AE103" s="84" t="s">
        <v>15</v>
      </c>
      <c r="AF103" s="88"/>
      <c r="AG103" s="83" t="s">
        <v>307</v>
      </c>
      <c r="AH103" s="84" t="s">
        <v>15</v>
      </c>
      <c r="AI103" s="88"/>
      <c r="AJ103" s="83" t="s">
        <v>307</v>
      </c>
      <c r="AK103" s="84" t="s">
        <v>15</v>
      </c>
      <c r="AL103" s="88"/>
      <c r="AM103" s="83" t="s">
        <v>307</v>
      </c>
      <c r="AN103" s="84" t="s">
        <v>15</v>
      </c>
      <c r="AO103" s="87"/>
      <c r="AP103" s="83" t="s">
        <v>307</v>
      </c>
      <c r="AQ103" s="84" t="s">
        <v>15</v>
      </c>
      <c r="AR103" s="88"/>
      <c r="AS103" s="83" t="s">
        <v>307</v>
      </c>
      <c r="AT103" s="84" t="s">
        <v>15</v>
      </c>
      <c r="AU103" s="88"/>
      <c r="AV103" s="83" t="s">
        <v>307</v>
      </c>
      <c r="AW103" s="84" t="s">
        <v>15</v>
      </c>
      <c r="AX103" s="88"/>
      <c r="AY103" s="83" t="s">
        <v>307</v>
      </c>
      <c r="AZ103" s="84" t="s">
        <v>15</v>
      </c>
      <c r="BA103" s="88"/>
      <c r="BB103" s="83" t="s">
        <v>307</v>
      </c>
      <c r="BC103" s="84" t="s">
        <v>15</v>
      </c>
      <c r="BD103" s="87"/>
      <c r="BE103" s="83" t="s">
        <v>307</v>
      </c>
      <c r="BF103" s="84" t="s">
        <v>15</v>
      </c>
      <c r="BG103" s="88"/>
      <c r="BH103" s="83" t="s">
        <v>307</v>
      </c>
      <c r="BI103" s="84" t="s">
        <v>15</v>
      </c>
      <c r="BJ103" s="88"/>
      <c r="BK103" s="83" t="s">
        <v>307</v>
      </c>
      <c r="BL103" s="84" t="s">
        <v>15</v>
      </c>
      <c r="BM103" s="88"/>
      <c r="BN103" s="83" t="s">
        <v>307</v>
      </c>
      <c r="BO103" s="84" t="s">
        <v>15</v>
      </c>
      <c r="BP103" s="88"/>
      <c r="BQ103" s="83" t="s">
        <v>307</v>
      </c>
      <c r="BR103" s="84" t="s">
        <v>15</v>
      </c>
      <c r="BS103" s="88"/>
      <c r="BT103" s="83" t="s">
        <v>307</v>
      </c>
      <c r="BU103" s="84" t="s">
        <v>15</v>
      </c>
      <c r="BV103" s="88"/>
      <c r="BW103" s="83" t="s">
        <v>307</v>
      </c>
      <c r="BX103" s="84" t="s">
        <v>15</v>
      </c>
      <c r="BY103" s="88"/>
      <c r="BZ103" s="83" t="s">
        <v>307</v>
      </c>
      <c r="CA103" s="84" t="s">
        <v>15</v>
      </c>
      <c r="CB103" s="88"/>
      <c r="CC103" s="83" t="s">
        <v>307</v>
      </c>
      <c r="CD103" s="84" t="s">
        <v>15</v>
      </c>
      <c r="CE103" s="172"/>
      <c r="CF103" s="83" t="s">
        <v>307</v>
      </c>
      <c r="CG103" s="84" t="s">
        <v>15</v>
      </c>
      <c r="CH103" s="172"/>
      <c r="CI103" s="83" t="s">
        <v>307</v>
      </c>
      <c r="CJ103" s="84" t="s">
        <v>15</v>
      </c>
      <c r="CK103" s="172"/>
      <c r="CL103" s="83" t="s">
        <v>307</v>
      </c>
      <c r="CM103" s="84" t="s">
        <v>15</v>
      </c>
      <c r="CN103" s="172"/>
      <c r="CO103" s="83" t="s">
        <v>307</v>
      </c>
      <c r="CP103" s="84" t="s">
        <v>15</v>
      </c>
      <c r="CQ103" s="88"/>
      <c r="CR103" s="83" t="s">
        <v>307</v>
      </c>
      <c r="CS103" s="84" t="s">
        <v>15</v>
      </c>
    </row>
    <row r="104" spans="1:97" ht="12" customHeight="1" x14ac:dyDescent="0.2">
      <c r="A104" s="81" t="s">
        <v>287</v>
      </c>
      <c r="B104" s="87"/>
      <c r="C104" s="83" t="s">
        <v>307</v>
      </c>
      <c r="D104" s="84" t="s">
        <v>15</v>
      </c>
      <c r="E104" s="87"/>
      <c r="F104" s="83" t="s">
        <v>307</v>
      </c>
      <c r="G104" s="84" t="s">
        <v>15</v>
      </c>
      <c r="H104" s="88"/>
      <c r="I104" s="83" t="s">
        <v>307</v>
      </c>
      <c r="J104" s="84" t="s">
        <v>15</v>
      </c>
      <c r="K104" s="88"/>
      <c r="L104" s="83" t="s">
        <v>307</v>
      </c>
      <c r="M104" s="84" t="s">
        <v>15</v>
      </c>
      <c r="N104" s="88"/>
      <c r="O104" s="83" t="s">
        <v>307</v>
      </c>
      <c r="P104" s="84" t="s">
        <v>15</v>
      </c>
      <c r="Q104" s="88"/>
      <c r="R104" s="83" t="s">
        <v>307</v>
      </c>
      <c r="S104" s="84" t="s">
        <v>15</v>
      </c>
      <c r="T104" s="88"/>
      <c r="U104" s="83" t="s">
        <v>307</v>
      </c>
      <c r="V104" s="84" t="s">
        <v>15</v>
      </c>
      <c r="W104" s="88"/>
      <c r="X104" s="83" t="s">
        <v>307</v>
      </c>
      <c r="Y104" s="84" t="s">
        <v>15</v>
      </c>
      <c r="Z104" s="88"/>
      <c r="AA104" s="83" t="s">
        <v>307</v>
      </c>
      <c r="AB104" s="84" t="s">
        <v>15</v>
      </c>
      <c r="AC104" s="88"/>
      <c r="AD104" s="83" t="s">
        <v>307</v>
      </c>
      <c r="AE104" s="84" t="s">
        <v>15</v>
      </c>
      <c r="AF104" s="88"/>
      <c r="AG104" s="83" t="s">
        <v>307</v>
      </c>
      <c r="AH104" s="84" t="s">
        <v>15</v>
      </c>
      <c r="AI104" s="88"/>
      <c r="AJ104" s="83" t="s">
        <v>307</v>
      </c>
      <c r="AK104" s="84" t="s">
        <v>15</v>
      </c>
      <c r="AL104" s="88"/>
      <c r="AM104" s="83" t="s">
        <v>307</v>
      </c>
      <c r="AN104" s="84" t="s">
        <v>15</v>
      </c>
      <c r="AO104" s="87"/>
      <c r="AP104" s="83" t="s">
        <v>307</v>
      </c>
      <c r="AQ104" s="84" t="s">
        <v>15</v>
      </c>
      <c r="AR104" s="88"/>
      <c r="AS104" s="83" t="s">
        <v>307</v>
      </c>
      <c r="AT104" s="84" t="s">
        <v>15</v>
      </c>
      <c r="AU104" s="88"/>
      <c r="AV104" s="83" t="s">
        <v>307</v>
      </c>
      <c r="AW104" s="84" t="s">
        <v>15</v>
      </c>
      <c r="AX104" s="88"/>
      <c r="AY104" s="83" t="s">
        <v>307</v>
      </c>
      <c r="AZ104" s="84" t="s">
        <v>15</v>
      </c>
      <c r="BA104" s="88"/>
      <c r="BB104" s="83" t="s">
        <v>307</v>
      </c>
      <c r="BC104" s="84" t="s">
        <v>15</v>
      </c>
      <c r="BD104" s="87"/>
      <c r="BE104" s="83" t="s">
        <v>307</v>
      </c>
      <c r="BF104" s="84" t="s">
        <v>15</v>
      </c>
      <c r="BG104" s="88"/>
      <c r="BH104" s="83" t="s">
        <v>307</v>
      </c>
      <c r="BI104" s="84" t="s">
        <v>15</v>
      </c>
      <c r="BJ104" s="88"/>
      <c r="BK104" s="83" t="s">
        <v>307</v>
      </c>
      <c r="BL104" s="84" t="s">
        <v>15</v>
      </c>
      <c r="BM104" s="88"/>
      <c r="BN104" s="83" t="s">
        <v>307</v>
      </c>
      <c r="BO104" s="84" t="s">
        <v>15</v>
      </c>
      <c r="BP104" s="88"/>
      <c r="BQ104" s="83" t="s">
        <v>307</v>
      </c>
      <c r="BR104" s="84" t="s">
        <v>15</v>
      </c>
      <c r="BS104" s="88"/>
      <c r="BT104" s="83" t="s">
        <v>307</v>
      </c>
      <c r="BU104" s="84" t="s">
        <v>15</v>
      </c>
      <c r="BV104" s="88"/>
      <c r="BW104" s="83" t="s">
        <v>307</v>
      </c>
      <c r="BX104" s="84" t="s">
        <v>15</v>
      </c>
      <c r="BY104" s="88"/>
      <c r="BZ104" s="83" t="s">
        <v>307</v>
      </c>
      <c r="CA104" s="84" t="s">
        <v>15</v>
      </c>
      <c r="CB104" s="88"/>
      <c r="CC104" s="83" t="s">
        <v>307</v>
      </c>
      <c r="CD104" s="84" t="s">
        <v>15</v>
      </c>
      <c r="CE104" s="172"/>
      <c r="CF104" s="83" t="s">
        <v>307</v>
      </c>
      <c r="CG104" s="84" t="s">
        <v>15</v>
      </c>
      <c r="CH104" s="172"/>
      <c r="CI104" s="83" t="s">
        <v>307</v>
      </c>
      <c r="CJ104" s="84" t="s">
        <v>15</v>
      </c>
      <c r="CK104" s="172"/>
      <c r="CL104" s="83" t="s">
        <v>307</v>
      </c>
      <c r="CM104" s="84" t="s">
        <v>15</v>
      </c>
      <c r="CN104" s="172"/>
      <c r="CO104" s="83" t="s">
        <v>307</v>
      </c>
      <c r="CP104" s="84" t="s">
        <v>15</v>
      </c>
      <c r="CQ104" s="88"/>
      <c r="CR104" s="83" t="s">
        <v>307</v>
      </c>
      <c r="CS104" s="84" t="s">
        <v>15</v>
      </c>
    </row>
    <row r="105" spans="1:97" ht="12" customHeight="1" x14ac:dyDescent="0.2">
      <c r="A105" s="81" t="s">
        <v>288</v>
      </c>
      <c r="B105" s="87"/>
      <c r="C105" s="83" t="s">
        <v>307</v>
      </c>
      <c r="D105" s="84" t="s">
        <v>15</v>
      </c>
      <c r="E105" s="87"/>
      <c r="F105" s="83" t="s">
        <v>307</v>
      </c>
      <c r="G105" s="84" t="s">
        <v>15</v>
      </c>
      <c r="H105" s="88"/>
      <c r="I105" s="83" t="s">
        <v>307</v>
      </c>
      <c r="J105" s="84" t="s">
        <v>15</v>
      </c>
      <c r="K105" s="88"/>
      <c r="L105" s="83" t="s">
        <v>307</v>
      </c>
      <c r="M105" s="84" t="s">
        <v>15</v>
      </c>
      <c r="N105" s="88"/>
      <c r="O105" s="83" t="s">
        <v>307</v>
      </c>
      <c r="P105" s="84" t="s">
        <v>15</v>
      </c>
      <c r="Q105" s="88"/>
      <c r="R105" s="83" t="s">
        <v>307</v>
      </c>
      <c r="S105" s="84" t="s">
        <v>15</v>
      </c>
      <c r="T105" s="88"/>
      <c r="U105" s="83" t="s">
        <v>307</v>
      </c>
      <c r="V105" s="84" t="s">
        <v>15</v>
      </c>
      <c r="W105" s="88"/>
      <c r="X105" s="83" t="s">
        <v>307</v>
      </c>
      <c r="Y105" s="84" t="s">
        <v>15</v>
      </c>
      <c r="Z105" s="88"/>
      <c r="AA105" s="83" t="s">
        <v>307</v>
      </c>
      <c r="AB105" s="84" t="s">
        <v>15</v>
      </c>
      <c r="AC105" s="88"/>
      <c r="AD105" s="83" t="s">
        <v>307</v>
      </c>
      <c r="AE105" s="84" t="s">
        <v>15</v>
      </c>
      <c r="AF105" s="88"/>
      <c r="AG105" s="83" t="s">
        <v>307</v>
      </c>
      <c r="AH105" s="84" t="s">
        <v>15</v>
      </c>
      <c r="AI105" s="88"/>
      <c r="AJ105" s="83" t="s">
        <v>307</v>
      </c>
      <c r="AK105" s="84" t="s">
        <v>15</v>
      </c>
      <c r="AL105" s="88"/>
      <c r="AM105" s="83" t="s">
        <v>307</v>
      </c>
      <c r="AN105" s="84" t="s">
        <v>15</v>
      </c>
      <c r="AO105" s="87"/>
      <c r="AP105" s="83" t="s">
        <v>307</v>
      </c>
      <c r="AQ105" s="84" t="s">
        <v>15</v>
      </c>
      <c r="AR105" s="88"/>
      <c r="AS105" s="83" t="s">
        <v>307</v>
      </c>
      <c r="AT105" s="84" t="s">
        <v>15</v>
      </c>
      <c r="AU105" s="88"/>
      <c r="AV105" s="83" t="s">
        <v>307</v>
      </c>
      <c r="AW105" s="84" t="s">
        <v>15</v>
      </c>
      <c r="AX105" s="88"/>
      <c r="AY105" s="83" t="s">
        <v>307</v>
      </c>
      <c r="AZ105" s="84" t="s">
        <v>15</v>
      </c>
      <c r="BA105" s="88"/>
      <c r="BB105" s="83" t="s">
        <v>307</v>
      </c>
      <c r="BC105" s="84" t="s">
        <v>15</v>
      </c>
      <c r="BD105" s="87"/>
      <c r="BE105" s="83" t="s">
        <v>307</v>
      </c>
      <c r="BF105" s="84" t="s">
        <v>15</v>
      </c>
      <c r="BG105" s="88"/>
      <c r="BH105" s="83" t="s">
        <v>307</v>
      </c>
      <c r="BI105" s="84" t="s">
        <v>15</v>
      </c>
      <c r="BJ105" s="88"/>
      <c r="BK105" s="83" t="s">
        <v>307</v>
      </c>
      <c r="BL105" s="84" t="s">
        <v>15</v>
      </c>
      <c r="BM105" s="88"/>
      <c r="BN105" s="83" t="s">
        <v>307</v>
      </c>
      <c r="BO105" s="84" t="s">
        <v>15</v>
      </c>
      <c r="BP105" s="88"/>
      <c r="BQ105" s="83" t="s">
        <v>307</v>
      </c>
      <c r="BR105" s="84" t="s">
        <v>15</v>
      </c>
      <c r="BS105" s="88"/>
      <c r="BT105" s="83" t="s">
        <v>307</v>
      </c>
      <c r="BU105" s="84" t="s">
        <v>15</v>
      </c>
      <c r="BV105" s="88"/>
      <c r="BW105" s="83" t="s">
        <v>307</v>
      </c>
      <c r="BX105" s="84" t="s">
        <v>15</v>
      </c>
      <c r="BY105" s="88"/>
      <c r="BZ105" s="83" t="s">
        <v>307</v>
      </c>
      <c r="CA105" s="84" t="s">
        <v>15</v>
      </c>
      <c r="CB105" s="88"/>
      <c r="CC105" s="83" t="s">
        <v>307</v>
      </c>
      <c r="CD105" s="84" t="s">
        <v>15</v>
      </c>
      <c r="CE105" s="172"/>
      <c r="CF105" s="83" t="s">
        <v>307</v>
      </c>
      <c r="CG105" s="84" t="s">
        <v>15</v>
      </c>
      <c r="CH105" s="172"/>
      <c r="CI105" s="83" t="s">
        <v>307</v>
      </c>
      <c r="CJ105" s="84" t="s">
        <v>15</v>
      </c>
      <c r="CK105" s="172"/>
      <c r="CL105" s="83" t="s">
        <v>307</v>
      </c>
      <c r="CM105" s="84" t="s">
        <v>15</v>
      </c>
      <c r="CN105" s="172"/>
      <c r="CO105" s="83" t="s">
        <v>307</v>
      </c>
      <c r="CP105" s="84" t="s">
        <v>15</v>
      </c>
      <c r="CQ105" s="88"/>
      <c r="CR105" s="83" t="s">
        <v>307</v>
      </c>
      <c r="CS105" s="84" t="s">
        <v>15</v>
      </c>
    </row>
    <row r="106" spans="1:97" ht="12" customHeight="1" x14ac:dyDescent="0.2">
      <c r="A106" s="81" t="s">
        <v>289</v>
      </c>
      <c r="B106" s="87"/>
      <c r="C106" s="83" t="s">
        <v>307</v>
      </c>
      <c r="D106" s="84" t="s">
        <v>15</v>
      </c>
      <c r="E106" s="87"/>
      <c r="F106" s="83" t="s">
        <v>307</v>
      </c>
      <c r="G106" s="84" t="s">
        <v>15</v>
      </c>
      <c r="H106" s="88"/>
      <c r="I106" s="83" t="s">
        <v>307</v>
      </c>
      <c r="J106" s="84" t="s">
        <v>15</v>
      </c>
      <c r="K106" s="88"/>
      <c r="L106" s="83" t="s">
        <v>307</v>
      </c>
      <c r="M106" s="84" t="s">
        <v>15</v>
      </c>
      <c r="N106" s="88"/>
      <c r="O106" s="83" t="s">
        <v>307</v>
      </c>
      <c r="P106" s="84" t="s">
        <v>15</v>
      </c>
      <c r="Q106" s="88"/>
      <c r="R106" s="83" t="s">
        <v>307</v>
      </c>
      <c r="S106" s="84" t="s">
        <v>15</v>
      </c>
      <c r="T106" s="88"/>
      <c r="U106" s="83" t="s">
        <v>307</v>
      </c>
      <c r="V106" s="84" t="s">
        <v>15</v>
      </c>
      <c r="W106" s="88"/>
      <c r="X106" s="83" t="s">
        <v>307</v>
      </c>
      <c r="Y106" s="84" t="s">
        <v>15</v>
      </c>
      <c r="Z106" s="88"/>
      <c r="AA106" s="83" t="s">
        <v>307</v>
      </c>
      <c r="AB106" s="84" t="s">
        <v>15</v>
      </c>
      <c r="AC106" s="88"/>
      <c r="AD106" s="83" t="s">
        <v>307</v>
      </c>
      <c r="AE106" s="84" t="s">
        <v>15</v>
      </c>
      <c r="AF106" s="88"/>
      <c r="AG106" s="83" t="s">
        <v>307</v>
      </c>
      <c r="AH106" s="84" t="s">
        <v>15</v>
      </c>
      <c r="AI106" s="88"/>
      <c r="AJ106" s="83" t="s">
        <v>307</v>
      </c>
      <c r="AK106" s="84" t="s">
        <v>15</v>
      </c>
      <c r="AL106" s="88"/>
      <c r="AM106" s="83" t="s">
        <v>307</v>
      </c>
      <c r="AN106" s="84" t="s">
        <v>15</v>
      </c>
      <c r="AO106" s="87"/>
      <c r="AP106" s="83" t="s">
        <v>307</v>
      </c>
      <c r="AQ106" s="84" t="s">
        <v>15</v>
      </c>
      <c r="AR106" s="88"/>
      <c r="AS106" s="83" t="s">
        <v>307</v>
      </c>
      <c r="AT106" s="84" t="s">
        <v>15</v>
      </c>
      <c r="AU106" s="88"/>
      <c r="AV106" s="83" t="s">
        <v>307</v>
      </c>
      <c r="AW106" s="84" t="s">
        <v>15</v>
      </c>
      <c r="AX106" s="88"/>
      <c r="AY106" s="83" t="s">
        <v>307</v>
      </c>
      <c r="AZ106" s="84" t="s">
        <v>15</v>
      </c>
      <c r="BA106" s="88"/>
      <c r="BB106" s="83" t="s">
        <v>307</v>
      </c>
      <c r="BC106" s="84" t="s">
        <v>15</v>
      </c>
      <c r="BD106" s="87"/>
      <c r="BE106" s="83" t="s">
        <v>307</v>
      </c>
      <c r="BF106" s="84" t="s">
        <v>15</v>
      </c>
      <c r="BG106" s="88"/>
      <c r="BH106" s="83" t="s">
        <v>307</v>
      </c>
      <c r="BI106" s="84" t="s">
        <v>15</v>
      </c>
      <c r="BJ106" s="88"/>
      <c r="BK106" s="83" t="s">
        <v>307</v>
      </c>
      <c r="BL106" s="84" t="s">
        <v>15</v>
      </c>
      <c r="BM106" s="88"/>
      <c r="BN106" s="83" t="s">
        <v>307</v>
      </c>
      <c r="BO106" s="84" t="s">
        <v>15</v>
      </c>
      <c r="BP106" s="88"/>
      <c r="BQ106" s="83" t="s">
        <v>307</v>
      </c>
      <c r="BR106" s="84" t="s">
        <v>15</v>
      </c>
      <c r="BS106" s="88"/>
      <c r="BT106" s="83" t="s">
        <v>307</v>
      </c>
      <c r="BU106" s="84" t="s">
        <v>15</v>
      </c>
      <c r="BV106" s="88"/>
      <c r="BW106" s="83" t="s">
        <v>307</v>
      </c>
      <c r="BX106" s="84" t="s">
        <v>15</v>
      </c>
      <c r="BY106" s="88"/>
      <c r="BZ106" s="83" t="s">
        <v>307</v>
      </c>
      <c r="CA106" s="84" t="s">
        <v>15</v>
      </c>
      <c r="CB106" s="88"/>
      <c r="CC106" s="83" t="s">
        <v>307</v>
      </c>
      <c r="CD106" s="84" t="s">
        <v>15</v>
      </c>
      <c r="CE106" s="172"/>
      <c r="CF106" s="83" t="s">
        <v>307</v>
      </c>
      <c r="CG106" s="84" t="s">
        <v>15</v>
      </c>
      <c r="CH106" s="172"/>
      <c r="CI106" s="83" t="s">
        <v>307</v>
      </c>
      <c r="CJ106" s="84" t="s">
        <v>15</v>
      </c>
      <c r="CK106" s="172"/>
      <c r="CL106" s="83" t="s">
        <v>307</v>
      </c>
      <c r="CM106" s="84" t="s">
        <v>15</v>
      </c>
      <c r="CN106" s="172"/>
      <c r="CO106" s="83" t="s">
        <v>307</v>
      </c>
      <c r="CP106" s="84" t="s">
        <v>15</v>
      </c>
      <c r="CQ106" s="88"/>
      <c r="CR106" s="83" t="s">
        <v>307</v>
      </c>
      <c r="CS106" s="84" t="s">
        <v>15</v>
      </c>
    </row>
    <row r="107" spans="1:97" ht="12" customHeight="1" x14ac:dyDescent="0.2">
      <c r="A107" s="81" t="s">
        <v>290</v>
      </c>
      <c r="B107" s="87"/>
      <c r="C107" s="83" t="s">
        <v>307</v>
      </c>
      <c r="D107" s="84" t="s">
        <v>15</v>
      </c>
      <c r="E107" s="87"/>
      <c r="F107" s="83" t="s">
        <v>307</v>
      </c>
      <c r="G107" s="84" t="s">
        <v>15</v>
      </c>
      <c r="H107" s="88"/>
      <c r="I107" s="83" t="s">
        <v>307</v>
      </c>
      <c r="J107" s="84" t="s">
        <v>15</v>
      </c>
      <c r="K107" s="88"/>
      <c r="L107" s="83" t="s">
        <v>307</v>
      </c>
      <c r="M107" s="84" t="s">
        <v>15</v>
      </c>
      <c r="N107" s="88"/>
      <c r="O107" s="83" t="s">
        <v>307</v>
      </c>
      <c r="P107" s="84" t="s">
        <v>15</v>
      </c>
      <c r="Q107" s="88"/>
      <c r="R107" s="83" t="s">
        <v>307</v>
      </c>
      <c r="S107" s="84" t="s">
        <v>15</v>
      </c>
      <c r="T107" s="88"/>
      <c r="U107" s="83" t="s">
        <v>307</v>
      </c>
      <c r="V107" s="84" t="s">
        <v>15</v>
      </c>
      <c r="W107" s="88"/>
      <c r="X107" s="83" t="s">
        <v>307</v>
      </c>
      <c r="Y107" s="84" t="s">
        <v>15</v>
      </c>
      <c r="Z107" s="88"/>
      <c r="AA107" s="83" t="s">
        <v>307</v>
      </c>
      <c r="AB107" s="84" t="s">
        <v>15</v>
      </c>
      <c r="AC107" s="88"/>
      <c r="AD107" s="83" t="s">
        <v>307</v>
      </c>
      <c r="AE107" s="84" t="s">
        <v>15</v>
      </c>
      <c r="AF107" s="88"/>
      <c r="AG107" s="83" t="s">
        <v>307</v>
      </c>
      <c r="AH107" s="84" t="s">
        <v>15</v>
      </c>
      <c r="AI107" s="88"/>
      <c r="AJ107" s="83" t="s">
        <v>307</v>
      </c>
      <c r="AK107" s="84" t="s">
        <v>15</v>
      </c>
      <c r="AL107" s="88"/>
      <c r="AM107" s="83" t="s">
        <v>307</v>
      </c>
      <c r="AN107" s="84" t="s">
        <v>15</v>
      </c>
      <c r="AO107" s="87"/>
      <c r="AP107" s="83" t="s">
        <v>307</v>
      </c>
      <c r="AQ107" s="84" t="s">
        <v>15</v>
      </c>
      <c r="AR107" s="88"/>
      <c r="AS107" s="83" t="s">
        <v>307</v>
      </c>
      <c r="AT107" s="84" t="s">
        <v>15</v>
      </c>
      <c r="AU107" s="88"/>
      <c r="AV107" s="83" t="s">
        <v>307</v>
      </c>
      <c r="AW107" s="84" t="s">
        <v>15</v>
      </c>
      <c r="AX107" s="88"/>
      <c r="AY107" s="83" t="s">
        <v>307</v>
      </c>
      <c r="AZ107" s="84" t="s">
        <v>15</v>
      </c>
      <c r="BA107" s="88"/>
      <c r="BB107" s="83" t="s">
        <v>307</v>
      </c>
      <c r="BC107" s="84" t="s">
        <v>15</v>
      </c>
      <c r="BD107" s="87"/>
      <c r="BE107" s="83" t="s">
        <v>307</v>
      </c>
      <c r="BF107" s="84" t="s">
        <v>15</v>
      </c>
      <c r="BG107" s="88"/>
      <c r="BH107" s="83" t="s">
        <v>307</v>
      </c>
      <c r="BI107" s="84" t="s">
        <v>15</v>
      </c>
      <c r="BJ107" s="88"/>
      <c r="BK107" s="83" t="s">
        <v>307</v>
      </c>
      <c r="BL107" s="84" t="s">
        <v>15</v>
      </c>
      <c r="BM107" s="88"/>
      <c r="BN107" s="83" t="s">
        <v>307</v>
      </c>
      <c r="BO107" s="84" t="s">
        <v>15</v>
      </c>
      <c r="BP107" s="88"/>
      <c r="BQ107" s="83" t="s">
        <v>307</v>
      </c>
      <c r="BR107" s="84" t="s">
        <v>15</v>
      </c>
      <c r="BS107" s="88"/>
      <c r="BT107" s="83" t="s">
        <v>307</v>
      </c>
      <c r="BU107" s="84" t="s">
        <v>15</v>
      </c>
      <c r="BV107" s="88"/>
      <c r="BW107" s="83" t="s">
        <v>307</v>
      </c>
      <c r="BX107" s="84" t="s">
        <v>15</v>
      </c>
      <c r="BY107" s="88"/>
      <c r="BZ107" s="83" t="s">
        <v>307</v>
      </c>
      <c r="CA107" s="84" t="s">
        <v>15</v>
      </c>
      <c r="CB107" s="88"/>
      <c r="CC107" s="83" t="s">
        <v>307</v>
      </c>
      <c r="CD107" s="84" t="s">
        <v>15</v>
      </c>
      <c r="CE107" s="172"/>
      <c r="CF107" s="83" t="s">
        <v>307</v>
      </c>
      <c r="CG107" s="84" t="s">
        <v>15</v>
      </c>
      <c r="CH107" s="172"/>
      <c r="CI107" s="83" t="s">
        <v>307</v>
      </c>
      <c r="CJ107" s="84" t="s">
        <v>15</v>
      </c>
      <c r="CK107" s="172"/>
      <c r="CL107" s="83" t="s">
        <v>307</v>
      </c>
      <c r="CM107" s="84" t="s">
        <v>15</v>
      </c>
      <c r="CN107" s="172"/>
      <c r="CO107" s="83" t="s">
        <v>307</v>
      </c>
      <c r="CP107" s="84" t="s">
        <v>15</v>
      </c>
      <c r="CQ107" s="88"/>
      <c r="CR107" s="83" t="s">
        <v>307</v>
      </c>
      <c r="CS107" s="84" t="s">
        <v>15</v>
      </c>
    </row>
    <row r="108" spans="1:97" ht="12" customHeight="1" x14ac:dyDescent="0.2">
      <c r="A108" s="81" t="s">
        <v>291</v>
      </c>
      <c r="B108" s="87"/>
      <c r="C108" s="83" t="s">
        <v>307</v>
      </c>
      <c r="D108" s="84" t="s">
        <v>15</v>
      </c>
      <c r="E108" s="87"/>
      <c r="F108" s="83" t="s">
        <v>307</v>
      </c>
      <c r="G108" s="84" t="s">
        <v>15</v>
      </c>
      <c r="H108" s="88"/>
      <c r="I108" s="83" t="s">
        <v>307</v>
      </c>
      <c r="J108" s="84" t="s">
        <v>15</v>
      </c>
      <c r="K108" s="88"/>
      <c r="L108" s="83" t="s">
        <v>307</v>
      </c>
      <c r="M108" s="84" t="s">
        <v>15</v>
      </c>
      <c r="N108" s="88"/>
      <c r="O108" s="83" t="s">
        <v>307</v>
      </c>
      <c r="P108" s="84" t="s">
        <v>15</v>
      </c>
      <c r="Q108" s="88"/>
      <c r="R108" s="83" t="s">
        <v>307</v>
      </c>
      <c r="S108" s="84" t="s">
        <v>15</v>
      </c>
      <c r="T108" s="88"/>
      <c r="U108" s="83" t="s">
        <v>307</v>
      </c>
      <c r="V108" s="84" t="s">
        <v>15</v>
      </c>
      <c r="W108" s="88"/>
      <c r="X108" s="83" t="s">
        <v>307</v>
      </c>
      <c r="Y108" s="84" t="s">
        <v>15</v>
      </c>
      <c r="Z108" s="88"/>
      <c r="AA108" s="83" t="s">
        <v>307</v>
      </c>
      <c r="AB108" s="84" t="s">
        <v>15</v>
      </c>
      <c r="AC108" s="88"/>
      <c r="AD108" s="83" t="s">
        <v>307</v>
      </c>
      <c r="AE108" s="84" t="s">
        <v>15</v>
      </c>
      <c r="AF108" s="88"/>
      <c r="AG108" s="83" t="s">
        <v>307</v>
      </c>
      <c r="AH108" s="84" t="s">
        <v>15</v>
      </c>
      <c r="AI108" s="88"/>
      <c r="AJ108" s="83" t="s">
        <v>307</v>
      </c>
      <c r="AK108" s="84" t="s">
        <v>15</v>
      </c>
      <c r="AL108" s="88"/>
      <c r="AM108" s="83" t="s">
        <v>307</v>
      </c>
      <c r="AN108" s="84" t="s">
        <v>15</v>
      </c>
      <c r="AO108" s="87"/>
      <c r="AP108" s="83" t="s">
        <v>307</v>
      </c>
      <c r="AQ108" s="84" t="s">
        <v>15</v>
      </c>
      <c r="AR108" s="88"/>
      <c r="AS108" s="83" t="s">
        <v>307</v>
      </c>
      <c r="AT108" s="84" t="s">
        <v>15</v>
      </c>
      <c r="AU108" s="88"/>
      <c r="AV108" s="83" t="s">
        <v>307</v>
      </c>
      <c r="AW108" s="84" t="s">
        <v>15</v>
      </c>
      <c r="AX108" s="88"/>
      <c r="AY108" s="83" t="s">
        <v>307</v>
      </c>
      <c r="AZ108" s="84" t="s">
        <v>15</v>
      </c>
      <c r="BA108" s="88"/>
      <c r="BB108" s="83" t="s">
        <v>307</v>
      </c>
      <c r="BC108" s="84" t="s">
        <v>15</v>
      </c>
      <c r="BD108" s="87"/>
      <c r="BE108" s="83" t="s">
        <v>307</v>
      </c>
      <c r="BF108" s="84" t="s">
        <v>15</v>
      </c>
      <c r="BG108" s="88"/>
      <c r="BH108" s="83" t="s">
        <v>307</v>
      </c>
      <c r="BI108" s="84" t="s">
        <v>15</v>
      </c>
      <c r="BJ108" s="88"/>
      <c r="BK108" s="83" t="s">
        <v>307</v>
      </c>
      <c r="BL108" s="84" t="s">
        <v>15</v>
      </c>
      <c r="BM108" s="88"/>
      <c r="BN108" s="83" t="s">
        <v>307</v>
      </c>
      <c r="BO108" s="84" t="s">
        <v>15</v>
      </c>
      <c r="BP108" s="88"/>
      <c r="BQ108" s="83" t="s">
        <v>307</v>
      </c>
      <c r="BR108" s="84" t="s">
        <v>15</v>
      </c>
      <c r="BS108" s="88"/>
      <c r="BT108" s="83" t="s">
        <v>307</v>
      </c>
      <c r="BU108" s="84" t="s">
        <v>15</v>
      </c>
      <c r="BV108" s="88"/>
      <c r="BW108" s="83" t="s">
        <v>307</v>
      </c>
      <c r="BX108" s="84" t="s">
        <v>15</v>
      </c>
      <c r="BY108" s="88"/>
      <c r="BZ108" s="83" t="s">
        <v>307</v>
      </c>
      <c r="CA108" s="84" t="s">
        <v>15</v>
      </c>
      <c r="CB108" s="88"/>
      <c r="CC108" s="83" t="s">
        <v>307</v>
      </c>
      <c r="CD108" s="84" t="s">
        <v>15</v>
      </c>
      <c r="CE108" s="172"/>
      <c r="CF108" s="83" t="s">
        <v>307</v>
      </c>
      <c r="CG108" s="84" t="s">
        <v>15</v>
      </c>
      <c r="CH108" s="172"/>
      <c r="CI108" s="83" t="s">
        <v>307</v>
      </c>
      <c r="CJ108" s="84" t="s">
        <v>15</v>
      </c>
      <c r="CK108" s="172"/>
      <c r="CL108" s="83" t="s">
        <v>307</v>
      </c>
      <c r="CM108" s="84" t="s">
        <v>15</v>
      </c>
      <c r="CN108" s="172"/>
      <c r="CO108" s="83" t="s">
        <v>307</v>
      </c>
      <c r="CP108" s="84" t="s">
        <v>15</v>
      </c>
      <c r="CQ108" s="88"/>
      <c r="CR108" s="83" t="s">
        <v>307</v>
      </c>
      <c r="CS108" s="84" t="s">
        <v>15</v>
      </c>
    </row>
    <row r="109" spans="1:97" ht="12" customHeight="1" x14ac:dyDescent="0.2">
      <c r="A109" s="81" t="s">
        <v>292</v>
      </c>
      <c r="B109" s="87"/>
      <c r="C109" s="83" t="s">
        <v>307</v>
      </c>
      <c r="D109" s="84" t="s">
        <v>15</v>
      </c>
      <c r="E109" s="87"/>
      <c r="F109" s="83" t="s">
        <v>307</v>
      </c>
      <c r="G109" s="84" t="s">
        <v>15</v>
      </c>
      <c r="H109" s="88"/>
      <c r="I109" s="83" t="s">
        <v>307</v>
      </c>
      <c r="J109" s="84" t="s">
        <v>15</v>
      </c>
      <c r="K109" s="88"/>
      <c r="L109" s="83" t="s">
        <v>307</v>
      </c>
      <c r="M109" s="84" t="s">
        <v>15</v>
      </c>
      <c r="N109" s="88"/>
      <c r="O109" s="83" t="s">
        <v>307</v>
      </c>
      <c r="P109" s="84" t="s">
        <v>15</v>
      </c>
      <c r="Q109" s="88"/>
      <c r="R109" s="83" t="s">
        <v>307</v>
      </c>
      <c r="S109" s="84" t="s">
        <v>15</v>
      </c>
      <c r="T109" s="88"/>
      <c r="U109" s="83" t="s">
        <v>307</v>
      </c>
      <c r="V109" s="84" t="s">
        <v>15</v>
      </c>
      <c r="W109" s="88"/>
      <c r="X109" s="83" t="s">
        <v>307</v>
      </c>
      <c r="Y109" s="84" t="s">
        <v>15</v>
      </c>
      <c r="Z109" s="88"/>
      <c r="AA109" s="83" t="s">
        <v>307</v>
      </c>
      <c r="AB109" s="84" t="s">
        <v>15</v>
      </c>
      <c r="AC109" s="88"/>
      <c r="AD109" s="83" t="s">
        <v>307</v>
      </c>
      <c r="AE109" s="84" t="s">
        <v>15</v>
      </c>
      <c r="AF109" s="88"/>
      <c r="AG109" s="83" t="s">
        <v>307</v>
      </c>
      <c r="AH109" s="84" t="s">
        <v>15</v>
      </c>
      <c r="AI109" s="88"/>
      <c r="AJ109" s="83" t="s">
        <v>307</v>
      </c>
      <c r="AK109" s="84" t="s">
        <v>15</v>
      </c>
      <c r="AL109" s="88"/>
      <c r="AM109" s="83" t="s">
        <v>307</v>
      </c>
      <c r="AN109" s="84" t="s">
        <v>15</v>
      </c>
      <c r="AO109" s="87"/>
      <c r="AP109" s="83" t="s">
        <v>307</v>
      </c>
      <c r="AQ109" s="84" t="s">
        <v>15</v>
      </c>
      <c r="AR109" s="88"/>
      <c r="AS109" s="83" t="s">
        <v>307</v>
      </c>
      <c r="AT109" s="84" t="s">
        <v>15</v>
      </c>
      <c r="AU109" s="88"/>
      <c r="AV109" s="83" t="s">
        <v>307</v>
      </c>
      <c r="AW109" s="84" t="s">
        <v>15</v>
      </c>
      <c r="AX109" s="88"/>
      <c r="AY109" s="83" t="s">
        <v>307</v>
      </c>
      <c r="AZ109" s="84" t="s">
        <v>15</v>
      </c>
      <c r="BA109" s="88"/>
      <c r="BB109" s="83" t="s">
        <v>307</v>
      </c>
      <c r="BC109" s="84" t="s">
        <v>15</v>
      </c>
      <c r="BD109" s="87"/>
      <c r="BE109" s="83" t="s">
        <v>307</v>
      </c>
      <c r="BF109" s="84" t="s">
        <v>15</v>
      </c>
      <c r="BG109" s="88"/>
      <c r="BH109" s="83" t="s">
        <v>307</v>
      </c>
      <c r="BI109" s="84" t="s">
        <v>15</v>
      </c>
      <c r="BJ109" s="88"/>
      <c r="BK109" s="83" t="s">
        <v>307</v>
      </c>
      <c r="BL109" s="84" t="s">
        <v>15</v>
      </c>
      <c r="BM109" s="88"/>
      <c r="BN109" s="83" t="s">
        <v>307</v>
      </c>
      <c r="BO109" s="84" t="s">
        <v>15</v>
      </c>
      <c r="BP109" s="88"/>
      <c r="BQ109" s="83" t="s">
        <v>307</v>
      </c>
      <c r="BR109" s="84" t="s">
        <v>15</v>
      </c>
      <c r="BS109" s="88"/>
      <c r="BT109" s="83" t="s">
        <v>307</v>
      </c>
      <c r="BU109" s="84" t="s">
        <v>15</v>
      </c>
      <c r="BV109" s="88"/>
      <c r="BW109" s="83" t="s">
        <v>307</v>
      </c>
      <c r="BX109" s="84" t="s">
        <v>15</v>
      </c>
      <c r="BY109" s="88"/>
      <c r="BZ109" s="83" t="s">
        <v>307</v>
      </c>
      <c r="CA109" s="84" t="s">
        <v>15</v>
      </c>
      <c r="CB109" s="88"/>
      <c r="CC109" s="83" t="s">
        <v>307</v>
      </c>
      <c r="CD109" s="84" t="s">
        <v>15</v>
      </c>
      <c r="CE109" s="172"/>
      <c r="CF109" s="83" t="s">
        <v>307</v>
      </c>
      <c r="CG109" s="84" t="s">
        <v>15</v>
      </c>
      <c r="CH109" s="172"/>
      <c r="CI109" s="83" t="s">
        <v>307</v>
      </c>
      <c r="CJ109" s="84" t="s">
        <v>15</v>
      </c>
      <c r="CK109" s="172"/>
      <c r="CL109" s="83" t="s">
        <v>307</v>
      </c>
      <c r="CM109" s="84" t="s">
        <v>15</v>
      </c>
      <c r="CN109" s="172"/>
      <c r="CO109" s="83" t="s">
        <v>307</v>
      </c>
      <c r="CP109" s="84" t="s">
        <v>15</v>
      </c>
      <c r="CQ109" s="88"/>
      <c r="CR109" s="83" t="s">
        <v>307</v>
      </c>
      <c r="CS109" s="84" t="s">
        <v>15</v>
      </c>
    </row>
    <row r="110" spans="1:97" ht="12" customHeight="1" x14ac:dyDescent="0.2">
      <c r="A110" s="81" t="s">
        <v>293</v>
      </c>
      <c r="B110" s="87"/>
      <c r="C110" s="83" t="s">
        <v>307</v>
      </c>
      <c r="D110" s="84" t="s">
        <v>15</v>
      </c>
      <c r="E110" s="87"/>
      <c r="F110" s="83" t="s">
        <v>307</v>
      </c>
      <c r="G110" s="84" t="s">
        <v>15</v>
      </c>
      <c r="H110" s="88"/>
      <c r="I110" s="83" t="s">
        <v>307</v>
      </c>
      <c r="J110" s="84" t="s">
        <v>15</v>
      </c>
      <c r="K110" s="88"/>
      <c r="L110" s="83" t="s">
        <v>307</v>
      </c>
      <c r="M110" s="84" t="s">
        <v>15</v>
      </c>
      <c r="N110" s="88"/>
      <c r="O110" s="83" t="s">
        <v>307</v>
      </c>
      <c r="P110" s="84" t="s">
        <v>15</v>
      </c>
      <c r="Q110" s="88"/>
      <c r="R110" s="83" t="s">
        <v>307</v>
      </c>
      <c r="S110" s="84" t="s">
        <v>15</v>
      </c>
      <c r="T110" s="88"/>
      <c r="U110" s="83" t="s">
        <v>307</v>
      </c>
      <c r="V110" s="84" t="s">
        <v>15</v>
      </c>
      <c r="W110" s="88"/>
      <c r="X110" s="83" t="s">
        <v>307</v>
      </c>
      <c r="Y110" s="84" t="s">
        <v>15</v>
      </c>
      <c r="Z110" s="88"/>
      <c r="AA110" s="83" t="s">
        <v>307</v>
      </c>
      <c r="AB110" s="84" t="s">
        <v>15</v>
      </c>
      <c r="AC110" s="88"/>
      <c r="AD110" s="83" t="s">
        <v>307</v>
      </c>
      <c r="AE110" s="84" t="s">
        <v>15</v>
      </c>
      <c r="AF110" s="88"/>
      <c r="AG110" s="83" t="s">
        <v>307</v>
      </c>
      <c r="AH110" s="84" t="s">
        <v>15</v>
      </c>
      <c r="AI110" s="88"/>
      <c r="AJ110" s="83" t="s">
        <v>307</v>
      </c>
      <c r="AK110" s="84" t="s">
        <v>15</v>
      </c>
      <c r="AL110" s="88"/>
      <c r="AM110" s="83" t="s">
        <v>307</v>
      </c>
      <c r="AN110" s="84" t="s">
        <v>15</v>
      </c>
      <c r="AO110" s="87"/>
      <c r="AP110" s="83" t="s">
        <v>307</v>
      </c>
      <c r="AQ110" s="84" t="s">
        <v>15</v>
      </c>
      <c r="AR110" s="88"/>
      <c r="AS110" s="83" t="s">
        <v>307</v>
      </c>
      <c r="AT110" s="84" t="s">
        <v>15</v>
      </c>
      <c r="AU110" s="88"/>
      <c r="AV110" s="83" t="s">
        <v>307</v>
      </c>
      <c r="AW110" s="84" t="s">
        <v>15</v>
      </c>
      <c r="AX110" s="88"/>
      <c r="AY110" s="83" t="s">
        <v>307</v>
      </c>
      <c r="AZ110" s="84" t="s">
        <v>15</v>
      </c>
      <c r="BA110" s="88"/>
      <c r="BB110" s="83" t="s">
        <v>307</v>
      </c>
      <c r="BC110" s="84" t="s">
        <v>15</v>
      </c>
      <c r="BD110" s="87"/>
      <c r="BE110" s="83" t="s">
        <v>307</v>
      </c>
      <c r="BF110" s="84" t="s">
        <v>15</v>
      </c>
      <c r="BG110" s="88"/>
      <c r="BH110" s="83" t="s">
        <v>307</v>
      </c>
      <c r="BI110" s="84" t="s">
        <v>15</v>
      </c>
      <c r="BJ110" s="88"/>
      <c r="BK110" s="83" t="s">
        <v>307</v>
      </c>
      <c r="BL110" s="84" t="s">
        <v>15</v>
      </c>
      <c r="BM110" s="88"/>
      <c r="BN110" s="83" t="s">
        <v>307</v>
      </c>
      <c r="BO110" s="84" t="s">
        <v>15</v>
      </c>
      <c r="BP110" s="88"/>
      <c r="BQ110" s="83" t="s">
        <v>307</v>
      </c>
      <c r="BR110" s="84" t="s">
        <v>15</v>
      </c>
      <c r="BS110" s="88"/>
      <c r="BT110" s="83" t="s">
        <v>307</v>
      </c>
      <c r="BU110" s="84" t="s">
        <v>15</v>
      </c>
      <c r="BV110" s="88"/>
      <c r="BW110" s="83" t="s">
        <v>307</v>
      </c>
      <c r="BX110" s="84" t="s">
        <v>15</v>
      </c>
      <c r="BY110" s="88"/>
      <c r="BZ110" s="83" t="s">
        <v>307</v>
      </c>
      <c r="CA110" s="84" t="s">
        <v>15</v>
      </c>
      <c r="CB110" s="88"/>
      <c r="CC110" s="83" t="s">
        <v>307</v>
      </c>
      <c r="CD110" s="84" t="s">
        <v>15</v>
      </c>
      <c r="CE110" s="172"/>
      <c r="CF110" s="83" t="s">
        <v>307</v>
      </c>
      <c r="CG110" s="84" t="s">
        <v>15</v>
      </c>
      <c r="CH110" s="172"/>
      <c r="CI110" s="83" t="s">
        <v>307</v>
      </c>
      <c r="CJ110" s="84" t="s">
        <v>15</v>
      </c>
      <c r="CK110" s="172"/>
      <c r="CL110" s="83" t="s">
        <v>307</v>
      </c>
      <c r="CM110" s="84" t="s">
        <v>15</v>
      </c>
      <c r="CN110" s="172"/>
      <c r="CO110" s="83" t="s">
        <v>307</v>
      </c>
      <c r="CP110" s="84" t="s">
        <v>15</v>
      </c>
      <c r="CQ110" s="88"/>
      <c r="CR110" s="83" t="s">
        <v>307</v>
      </c>
      <c r="CS110" s="84" t="s">
        <v>15</v>
      </c>
    </row>
    <row r="111" spans="1:97" ht="12" customHeight="1" x14ac:dyDescent="0.2">
      <c r="A111" s="81" t="s">
        <v>294</v>
      </c>
      <c r="B111" s="87"/>
      <c r="C111" s="83" t="s">
        <v>307</v>
      </c>
      <c r="D111" s="84" t="s">
        <v>15</v>
      </c>
      <c r="E111" s="87"/>
      <c r="F111" s="83" t="s">
        <v>307</v>
      </c>
      <c r="G111" s="84" t="s">
        <v>15</v>
      </c>
      <c r="H111" s="88"/>
      <c r="I111" s="83" t="s">
        <v>307</v>
      </c>
      <c r="J111" s="84" t="s">
        <v>15</v>
      </c>
      <c r="K111" s="88"/>
      <c r="L111" s="83" t="s">
        <v>307</v>
      </c>
      <c r="M111" s="84" t="s">
        <v>15</v>
      </c>
      <c r="N111" s="88"/>
      <c r="O111" s="83" t="s">
        <v>307</v>
      </c>
      <c r="P111" s="84" t="s">
        <v>15</v>
      </c>
      <c r="Q111" s="88"/>
      <c r="R111" s="83" t="s">
        <v>307</v>
      </c>
      <c r="S111" s="84" t="s">
        <v>15</v>
      </c>
      <c r="T111" s="88"/>
      <c r="U111" s="83" t="s">
        <v>307</v>
      </c>
      <c r="V111" s="84" t="s">
        <v>15</v>
      </c>
      <c r="W111" s="88"/>
      <c r="X111" s="83" t="s">
        <v>307</v>
      </c>
      <c r="Y111" s="84" t="s">
        <v>15</v>
      </c>
      <c r="Z111" s="88"/>
      <c r="AA111" s="83" t="s">
        <v>307</v>
      </c>
      <c r="AB111" s="84" t="s">
        <v>15</v>
      </c>
      <c r="AC111" s="88"/>
      <c r="AD111" s="83" t="s">
        <v>307</v>
      </c>
      <c r="AE111" s="84" t="s">
        <v>15</v>
      </c>
      <c r="AF111" s="88"/>
      <c r="AG111" s="83" t="s">
        <v>307</v>
      </c>
      <c r="AH111" s="84" t="s">
        <v>15</v>
      </c>
      <c r="AI111" s="88"/>
      <c r="AJ111" s="83" t="s">
        <v>307</v>
      </c>
      <c r="AK111" s="84" t="s">
        <v>15</v>
      </c>
      <c r="AL111" s="88"/>
      <c r="AM111" s="83" t="s">
        <v>307</v>
      </c>
      <c r="AN111" s="84" t="s">
        <v>15</v>
      </c>
      <c r="AO111" s="87"/>
      <c r="AP111" s="83" t="s">
        <v>307</v>
      </c>
      <c r="AQ111" s="84" t="s">
        <v>15</v>
      </c>
      <c r="AR111" s="88"/>
      <c r="AS111" s="83" t="s">
        <v>307</v>
      </c>
      <c r="AT111" s="84" t="s">
        <v>15</v>
      </c>
      <c r="AU111" s="88"/>
      <c r="AV111" s="83" t="s">
        <v>307</v>
      </c>
      <c r="AW111" s="84" t="s">
        <v>15</v>
      </c>
      <c r="AX111" s="88"/>
      <c r="AY111" s="83" t="s">
        <v>307</v>
      </c>
      <c r="AZ111" s="84" t="s">
        <v>15</v>
      </c>
      <c r="BA111" s="88"/>
      <c r="BB111" s="83" t="s">
        <v>307</v>
      </c>
      <c r="BC111" s="84" t="s">
        <v>15</v>
      </c>
      <c r="BD111" s="87"/>
      <c r="BE111" s="83" t="s">
        <v>307</v>
      </c>
      <c r="BF111" s="84" t="s">
        <v>15</v>
      </c>
      <c r="BG111" s="88"/>
      <c r="BH111" s="83" t="s">
        <v>307</v>
      </c>
      <c r="BI111" s="84" t="s">
        <v>15</v>
      </c>
      <c r="BJ111" s="88"/>
      <c r="BK111" s="83" t="s">
        <v>307</v>
      </c>
      <c r="BL111" s="84" t="s">
        <v>15</v>
      </c>
      <c r="BM111" s="88"/>
      <c r="BN111" s="83" t="s">
        <v>307</v>
      </c>
      <c r="BO111" s="84" t="s">
        <v>15</v>
      </c>
      <c r="BP111" s="88"/>
      <c r="BQ111" s="83" t="s">
        <v>307</v>
      </c>
      <c r="BR111" s="84" t="s">
        <v>15</v>
      </c>
      <c r="BS111" s="88"/>
      <c r="BT111" s="83" t="s">
        <v>307</v>
      </c>
      <c r="BU111" s="84" t="s">
        <v>15</v>
      </c>
      <c r="BV111" s="88"/>
      <c r="BW111" s="83" t="s">
        <v>307</v>
      </c>
      <c r="BX111" s="84" t="s">
        <v>15</v>
      </c>
      <c r="BY111" s="88"/>
      <c r="BZ111" s="83" t="s">
        <v>307</v>
      </c>
      <c r="CA111" s="84" t="s">
        <v>15</v>
      </c>
      <c r="CB111" s="88"/>
      <c r="CC111" s="83" t="s">
        <v>307</v>
      </c>
      <c r="CD111" s="84" t="s">
        <v>15</v>
      </c>
      <c r="CE111" s="172"/>
      <c r="CF111" s="83" t="s">
        <v>307</v>
      </c>
      <c r="CG111" s="84" t="s">
        <v>15</v>
      </c>
      <c r="CH111" s="172"/>
      <c r="CI111" s="83" t="s">
        <v>307</v>
      </c>
      <c r="CJ111" s="84" t="s">
        <v>15</v>
      </c>
      <c r="CK111" s="172"/>
      <c r="CL111" s="83" t="s">
        <v>307</v>
      </c>
      <c r="CM111" s="84" t="s">
        <v>15</v>
      </c>
      <c r="CN111" s="172"/>
      <c r="CO111" s="83" t="s">
        <v>307</v>
      </c>
      <c r="CP111" s="84" t="s">
        <v>15</v>
      </c>
      <c r="CQ111" s="88"/>
      <c r="CR111" s="83" t="s">
        <v>307</v>
      </c>
      <c r="CS111" s="84" t="s">
        <v>15</v>
      </c>
    </row>
    <row r="112" spans="1:97" ht="12" customHeight="1" x14ac:dyDescent="0.2">
      <c r="A112" s="81" t="s">
        <v>295</v>
      </c>
      <c r="B112" s="87"/>
      <c r="C112" s="83" t="s">
        <v>307</v>
      </c>
      <c r="D112" s="84" t="s">
        <v>15</v>
      </c>
      <c r="E112" s="87"/>
      <c r="F112" s="83" t="s">
        <v>307</v>
      </c>
      <c r="G112" s="84" t="s">
        <v>15</v>
      </c>
      <c r="H112" s="88"/>
      <c r="I112" s="83" t="s">
        <v>307</v>
      </c>
      <c r="J112" s="84" t="s">
        <v>15</v>
      </c>
      <c r="K112" s="88"/>
      <c r="L112" s="83" t="s">
        <v>307</v>
      </c>
      <c r="M112" s="84" t="s">
        <v>15</v>
      </c>
      <c r="N112" s="88"/>
      <c r="O112" s="83" t="s">
        <v>307</v>
      </c>
      <c r="P112" s="84" t="s">
        <v>15</v>
      </c>
      <c r="Q112" s="88"/>
      <c r="R112" s="83" t="s">
        <v>307</v>
      </c>
      <c r="S112" s="84" t="s">
        <v>15</v>
      </c>
      <c r="T112" s="88"/>
      <c r="U112" s="83" t="s">
        <v>307</v>
      </c>
      <c r="V112" s="84" t="s">
        <v>15</v>
      </c>
      <c r="W112" s="88"/>
      <c r="X112" s="83" t="s">
        <v>307</v>
      </c>
      <c r="Y112" s="84" t="s">
        <v>15</v>
      </c>
      <c r="Z112" s="88"/>
      <c r="AA112" s="83" t="s">
        <v>307</v>
      </c>
      <c r="AB112" s="84" t="s">
        <v>15</v>
      </c>
      <c r="AC112" s="88"/>
      <c r="AD112" s="83" t="s">
        <v>307</v>
      </c>
      <c r="AE112" s="84" t="s">
        <v>15</v>
      </c>
      <c r="AF112" s="88"/>
      <c r="AG112" s="83" t="s">
        <v>307</v>
      </c>
      <c r="AH112" s="84" t="s">
        <v>15</v>
      </c>
      <c r="AI112" s="88"/>
      <c r="AJ112" s="83" t="s">
        <v>307</v>
      </c>
      <c r="AK112" s="84" t="s">
        <v>15</v>
      </c>
      <c r="AL112" s="88"/>
      <c r="AM112" s="83" t="s">
        <v>307</v>
      </c>
      <c r="AN112" s="84" t="s">
        <v>15</v>
      </c>
      <c r="AO112" s="87"/>
      <c r="AP112" s="83" t="s">
        <v>307</v>
      </c>
      <c r="AQ112" s="84" t="s">
        <v>15</v>
      </c>
      <c r="AR112" s="88"/>
      <c r="AS112" s="83" t="s">
        <v>307</v>
      </c>
      <c r="AT112" s="84" t="s">
        <v>15</v>
      </c>
      <c r="AU112" s="88"/>
      <c r="AV112" s="83" t="s">
        <v>307</v>
      </c>
      <c r="AW112" s="84" t="s">
        <v>15</v>
      </c>
      <c r="AX112" s="88"/>
      <c r="AY112" s="83" t="s">
        <v>307</v>
      </c>
      <c r="AZ112" s="84" t="s">
        <v>15</v>
      </c>
      <c r="BA112" s="88"/>
      <c r="BB112" s="83" t="s">
        <v>307</v>
      </c>
      <c r="BC112" s="84" t="s">
        <v>15</v>
      </c>
      <c r="BD112" s="87"/>
      <c r="BE112" s="83" t="s">
        <v>307</v>
      </c>
      <c r="BF112" s="84" t="s">
        <v>15</v>
      </c>
      <c r="BG112" s="88"/>
      <c r="BH112" s="83" t="s">
        <v>307</v>
      </c>
      <c r="BI112" s="84" t="s">
        <v>15</v>
      </c>
      <c r="BJ112" s="88"/>
      <c r="BK112" s="83" t="s">
        <v>307</v>
      </c>
      <c r="BL112" s="84" t="s">
        <v>15</v>
      </c>
      <c r="BM112" s="88"/>
      <c r="BN112" s="83" t="s">
        <v>307</v>
      </c>
      <c r="BO112" s="84" t="s">
        <v>15</v>
      </c>
      <c r="BP112" s="88"/>
      <c r="BQ112" s="83" t="s">
        <v>307</v>
      </c>
      <c r="BR112" s="84" t="s">
        <v>15</v>
      </c>
      <c r="BS112" s="88"/>
      <c r="BT112" s="83" t="s">
        <v>307</v>
      </c>
      <c r="BU112" s="84" t="s">
        <v>15</v>
      </c>
      <c r="BV112" s="88"/>
      <c r="BW112" s="83" t="s">
        <v>307</v>
      </c>
      <c r="BX112" s="84" t="s">
        <v>15</v>
      </c>
      <c r="BY112" s="88"/>
      <c r="BZ112" s="83" t="s">
        <v>307</v>
      </c>
      <c r="CA112" s="84" t="s">
        <v>15</v>
      </c>
      <c r="CB112" s="88"/>
      <c r="CC112" s="83" t="s">
        <v>307</v>
      </c>
      <c r="CD112" s="84" t="s">
        <v>15</v>
      </c>
      <c r="CE112" s="172"/>
      <c r="CF112" s="83" t="s">
        <v>307</v>
      </c>
      <c r="CG112" s="84" t="s">
        <v>15</v>
      </c>
      <c r="CH112" s="172"/>
      <c r="CI112" s="83" t="s">
        <v>307</v>
      </c>
      <c r="CJ112" s="84" t="s">
        <v>15</v>
      </c>
      <c r="CK112" s="172"/>
      <c r="CL112" s="83" t="s">
        <v>307</v>
      </c>
      <c r="CM112" s="84" t="s">
        <v>15</v>
      </c>
      <c r="CN112" s="172"/>
      <c r="CO112" s="83" t="s">
        <v>307</v>
      </c>
      <c r="CP112" s="84" t="s">
        <v>15</v>
      </c>
      <c r="CQ112" s="88"/>
      <c r="CR112" s="83" t="s">
        <v>307</v>
      </c>
      <c r="CS112" s="84" t="s">
        <v>15</v>
      </c>
    </row>
    <row r="113" spans="1:97" ht="12" customHeight="1" x14ac:dyDescent="0.2">
      <c r="A113" s="81" t="s">
        <v>296</v>
      </c>
      <c r="B113" s="87"/>
      <c r="C113" s="83" t="s">
        <v>307</v>
      </c>
      <c r="D113" s="84" t="s">
        <v>15</v>
      </c>
      <c r="E113" s="87"/>
      <c r="F113" s="83" t="s">
        <v>307</v>
      </c>
      <c r="G113" s="84" t="s">
        <v>15</v>
      </c>
      <c r="H113" s="88"/>
      <c r="I113" s="83" t="s">
        <v>307</v>
      </c>
      <c r="J113" s="84" t="s">
        <v>15</v>
      </c>
      <c r="K113" s="88"/>
      <c r="L113" s="83" t="s">
        <v>307</v>
      </c>
      <c r="M113" s="84" t="s">
        <v>15</v>
      </c>
      <c r="N113" s="88"/>
      <c r="O113" s="83" t="s">
        <v>307</v>
      </c>
      <c r="P113" s="84" t="s">
        <v>15</v>
      </c>
      <c r="Q113" s="88"/>
      <c r="R113" s="83" t="s">
        <v>307</v>
      </c>
      <c r="S113" s="84" t="s">
        <v>15</v>
      </c>
      <c r="T113" s="88"/>
      <c r="U113" s="83" t="s">
        <v>307</v>
      </c>
      <c r="V113" s="84" t="s">
        <v>15</v>
      </c>
      <c r="W113" s="88"/>
      <c r="X113" s="83" t="s">
        <v>307</v>
      </c>
      <c r="Y113" s="84" t="s">
        <v>15</v>
      </c>
      <c r="Z113" s="88"/>
      <c r="AA113" s="83" t="s">
        <v>307</v>
      </c>
      <c r="AB113" s="84" t="s">
        <v>15</v>
      </c>
      <c r="AC113" s="88"/>
      <c r="AD113" s="83" t="s">
        <v>307</v>
      </c>
      <c r="AE113" s="84" t="s">
        <v>15</v>
      </c>
      <c r="AF113" s="88"/>
      <c r="AG113" s="83" t="s">
        <v>307</v>
      </c>
      <c r="AH113" s="84" t="s">
        <v>15</v>
      </c>
      <c r="AI113" s="88"/>
      <c r="AJ113" s="83" t="s">
        <v>307</v>
      </c>
      <c r="AK113" s="84" t="s">
        <v>15</v>
      </c>
      <c r="AL113" s="88"/>
      <c r="AM113" s="83" t="s">
        <v>307</v>
      </c>
      <c r="AN113" s="84" t="s">
        <v>15</v>
      </c>
      <c r="AO113" s="87"/>
      <c r="AP113" s="83" t="s">
        <v>307</v>
      </c>
      <c r="AQ113" s="84" t="s">
        <v>15</v>
      </c>
      <c r="AR113" s="88"/>
      <c r="AS113" s="83" t="s">
        <v>307</v>
      </c>
      <c r="AT113" s="84" t="s">
        <v>15</v>
      </c>
      <c r="AU113" s="88"/>
      <c r="AV113" s="83" t="s">
        <v>307</v>
      </c>
      <c r="AW113" s="84" t="s">
        <v>15</v>
      </c>
      <c r="AX113" s="88"/>
      <c r="AY113" s="83" t="s">
        <v>307</v>
      </c>
      <c r="AZ113" s="84" t="s">
        <v>15</v>
      </c>
      <c r="BA113" s="88"/>
      <c r="BB113" s="83" t="s">
        <v>307</v>
      </c>
      <c r="BC113" s="84" t="s">
        <v>15</v>
      </c>
      <c r="BD113" s="87"/>
      <c r="BE113" s="83" t="s">
        <v>307</v>
      </c>
      <c r="BF113" s="84" t="s">
        <v>15</v>
      </c>
      <c r="BG113" s="88"/>
      <c r="BH113" s="83" t="s">
        <v>307</v>
      </c>
      <c r="BI113" s="84" t="s">
        <v>15</v>
      </c>
      <c r="BJ113" s="88"/>
      <c r="BK113" s="83" t="s">
        <v>307</v>
      </c>
      <c r="BL113" s="84" t="s">
        <v>15</v>
      </c>
      <c r="BM113" s="88"/>
      <c r="BN113" s="83" t="s">
        <v>307</v>
      </c>
      <c r="BO113" s="84" t="s">
        <v>15</v>
      </c>
      <c r="BP113" s="88"/>
      <c r="BQ113" s="83" t="s">
        <v>307</v>
      </c>
      <c r="BR113" s="84" t="s">
        <v>15</v>
      </c>
      <c r="BS113" s="88"/>
      <c r="BT113" s="83" t="s">
        <v>307</v>
      </c>
      <c r="BU113" s="84" t="s">
        <v>15</v>
      </c>
      <c r="BV113" s="88"/>
      <c r="BW113" s="83" t="s">
        <v>307</v>
      </c>
      <c r="BX113" s="84" t="s">
        <v>15</v>
      </c>
      <c r="BY113" s="88"/>
      <c r="BZ113" s="83" t="s">
        <v>307</v>
      </c>
      <c r="CA113" s="84" t="s">
        <v>15</v>
      </c>
      <c r="CB113" s="88"/>
      <c r="CC113" s="83" t="s">
        <v>307</v>
      </c>
      <c r="CD113" s="84" t="s">
        <v>15</v>
      </c>
      <c r="CE113" s="172"/>
      <c r="CF113" s="83" t="s">
        <v>307</v>
      </c>
      <c r="CG113" s="84" t="s">
        <v>15</v>
      </c>
      <c r="CH113" s="172"/>
      <c r="CI113" s="83" t="s">
        <v>307</v>
      </c>
      <c r="CJ113" s="84" t="s">
        <v>15</v>
      </c>
      <c r="CK113" s="172"/>
      <c r="CL113" s="83" t="s">
        <v>307</v>
      </c>
      <c r="CM113" s="84" t="s">
        <v>15</v>
      </c>
      <c r="CN113" s="172"/>
      <c r="CO113" s="83" t="s">
        <v>307</v>
      </c>
      <c r="CP113" s="84" t="s">
        <v>15</v>
      </c>
      <c r="CQ113" s="88"/>
      <c r="CR113" s="83" t="s">
        <v>307</v>
      </c>
      <c r="CS113" s="84" t="s">
        <v>15</v>
      </c>
    </row>
    <row r="114" spans="1:97" ht="12" customHeight="1" x14ac:dyDescent="0.2">
      <c r="A114" s="81" t="s">
        <v>297</v>
      </c>
      <c r="B114" s="87"/>
      <c r="C114" s="83" t="s">
        <v>307</v>
      </c>
      <c r="D114" s="84" t="s">
        <v>15</v>
      </c>
      <c r="E114" s="87"/>
      <c r="F114" s="83" t="s">
        <v>307</v>
      </c>
      <c r="G114" s="84" t="s">
        <v>15</v>
      </c>
      <c r="H114" s="88"/>
      <c r="I114" s="83" t="s">
        <v>307</v>
      </c>
      <c r="J114" s="84" t="s">
        <v>15</v>
      </c>
      <c r="K114" s="88"/>
      <c r="L114" s="83" t="s">
        <v>307</v>
      </c>
      <c r="M114" s="84" t="s">
        <v>15</v>
      </c>
      <c r="N114" s="88"/>
      <c r="O114" s="83" t="s">
        <v>307</v>
      </c>
      <c r="P114" s="84" t="s">
        <v>15</v>
      </c>
      <c r="Q114" s="88"/>
      <c r="R114" s="83" t="s">
        <v>307</v>
      </c>
      <c r="S114" s="84" t="s">
        <v>15</v>
      </c>
      <c r="T114" s="88"/>
      <c r="U114" s="83" t="s">
        <v>307</v>
      </c>
      <c r="V114" s="84" t="s">
        <v>15</v>
      </c>
      <c r="W114" s="88"/>
      <c r="X114" s="83" t="s">
        <v>307</v>
      </c>
      <c r="Y114" s="84" t="s">
        <v>15</v>
      </c>
      <c r="Z114" s="88"/>
      <c r="AA114" s="83" t="s">
        <v>307</v>
      </c>
      <c r="AB114" s="84" t="s">
        <v>15</v>
      </c>
      <c r="AC114" s="88"/>
      <c r="AD114" s="83" t="s">
        <v>307</v>
      </c>
      <c r="AE114" s="84" t="s">
        <v>15</v>
      </c>
      <c r="AF114" s="88"/>
      <c r="AG114" s="83" t="s">
        <v>307</v>
      </c>
      <c r="AH114" s="84" t="s">
        <v>15</v>
      </c>
      <c r="AI114" s="88"/>
      <c r="AJ114" s="83" t="s">
        <v>307</v>
      </c>
      <c r="AK114" s="84" t="s">
        <v>15</v>
      </c>
      <c r="AL114" s="88"/>
      <c r="AM114" s="83" t="s">
        <v>307</v>
      </c>
      <c r="AN114" s="84" t="s">
        <v>15</v>
      </c>
      <c r="AO114" s="87"/>
      <c r="AP114" s="83" t="s">
        <v>307</v>
      </c>
      <c r="AQ114" s="84" t="s">
        <v>15</v>
      </c>
      <c r="AR114" s="88"/>
      <c r="AS114" s="83" t="s">
        <v>307</v>
      </c>
      <c r="AT114" s="84" t="s">
        <v>15</v>
      </c>
      <c r="AU114" s="88"/>
      <c r="AV114" s="83" t="s">
        <v>307</v>
      </c>
      <c r="AW114" s="84" t="s">
        <v>15</v>
      </c>
      <c r="AX114" s="88"/>
      <c r="AY114" s="83" t="s">
        <v>307</v>
      </c>
      <c r="AZ114" s="84" t="s">
        <v>15</v>
      </c>
      <c r="BA114" s="88"/>
      <c r="BB114" s="83" t="s">
        <v>307</v>
      </c>
      <c r="BC114" s="84" t="s">
        <v>15</v>
      </c>
      <c r="BD114" s="87"/>
      <c r="BE114" s="83" t="s">
        <v>307</v>
      </c>
      <c r="BF114" s="84" t="s">
        <v>15</v>
      </c>
      <c r="BG114" s="88"/>
      <c r="BH114" s="83" t="s">
        <v>307</v>
      </c>
      <c r="BI114" s="84" t="s">
        <v>15</v>
      </c>
      <c r="BJ114" s="88"/>
      <c r="BK114" s="83" t="s">
        <v>307</v>
      </c>
      <c r="BL114" s="84" t="s">
        <v>15</v>
      </c>
      <c r="BM114" s="88"/>
      <c r="BN114" s="83" t="s">
        <v>307</v>
      </c>
      <c r="BO114" s="84" t="s">
        <v>15</v>
      </c>
      <c r="BP114" s="88"/>
      <c r="BQ114" s="83" t="s">
        <v>307</v>
      </c>
      <c r="BR114" s="84" t="s">
        <v>15</v>
      </c>
      <c r="BS114" s="88"/>
      <c r="BT114" s="83" t="s">
        <v>307</v>
      </c>
      <c r="BU114" s="84" t="s">
        <v>15</v>
      </c>
      <c r="BV114" s="88"/>
      <c r="BW114" s="83" t="s">
        <v>307</v>
      </c>
      <c r="BX114" s="84" t="s">
        <v>15</v>
      </c>
      <c r="BY114" s="88"/>
      <c r="BZ114" s="83" t="s">
        <v>307</v>
      </c>
      <c r="CA114" s="84" t="s">
        <v>15</v>
      </c>
      <c r="CB114" s="88"/>
      <c r="CC114" s="83" t="s">
        <v>307</v>
      </c>
      <c r="CD114" s="84" t="s">
        <v>15</v>
      </c>
      <c r="CE114" s="172"/>
      <c r="CF114" s="83" t="s">
        <v>307</v>
      </c>
      <c r="CG114" s="84" t="s">
        <v>15</v>
      </c>
      <c r="CH114" s="172"/>
      <c r="CI114" s="83" t="s">
        <v>307</v>
      </c>
      <c r="CJ114" s="84" t="s">
        <v>15</v>
      </c>
      <c r="CK114" s="172"/>
      <c r="CL114" s="83" t="s">
        <v>307</v>
      </c>
      <c r="CM114" s="84" t="s">
        <v>15</v>
      </c>
      <c r="CN114" s="172"/>
      <c r="CO114" s="83" t="s">
        <v>307</v>
      </c>
      <c r="CP114" s="84" t="s">
        <v>15</v>
      </c>
      <c r="CQ114" s="88"/>
      <c r="CR114" s="83" t="s">
        <v>307</v>
      </c>
      <c r="CS114" s="84" t="s">
        <v>15</v>
      </c>
    </row>
    <row r="115" spans="1:97" ht="12" customHeight="1" x14ac:dyDescent="0.2">
      <c r="A115" s="81" t="s">
        <v>298</v>
      </c>
      <c r="B115" s="87"/>
      <c r="C115" s="83" t="s">
        <v>307</v>
      </c>
      <c r="D115" s="84" t="s">
        <v>15</v>
      </c>
      <c r="E115" s="87"/>
      <c r="F115" s="83" t="s">
        <v>307</v>
      </c>
      <c r="G115" s="84" t="s">
        <v>15</v>
      </c>
      <c r="H115" s="88"/>
      <c r="I115" s="83" t="s">
        <v>307</v>
      </c>
      <c r="J115" s="84" t="s">
        <v>15</v>
      </c>
      <c r="K115" s="88"/>
      <c r="L115" s="83" t="s">
        <v>307</v>
      </c>
      <c r="M115" s="84" t="s">
        <v>15</v>
      </c>
      <c r="N115" s="88"/>
      <c r="O115" s="83" t="s">
        <v>307</v>
      </c>
      <c r="P115" s="84" t="s">
        <v>15</v>
      </c>
      <c r="Q115" s="88"/>
      <c r="R115" s="83" t="s">
        <v>307</v>
      </c>
      <c r="S115" s="84" t="s">
        <v>15</v>
      </c>
      <c r="T115" s="88"/>
      <c r="U115" s="83" t="s">
        <v>307</v>
      </c>
      <c r="V115" s="84" t="s">
        <v>15</v>
      </c>
      <c r="W115" s="88"/>
      <c r="X115" s="83" t="s">
        <v>307</v>
      </c>
      <c r="Y115" s="84" t="s">
        <v>15</v>
      </c>
      <c r="Z115" s="88"/>
      <c r="AA115" s="83" t="s">
        <v>307</v>
      </c>
      <c r="AB115" s="84" t="s">
        <v>15</v>
      </c>
      <c r="AC115" s="88"/>
      <c r="AD115" s="83" t="s">
        <v>307</v>
      </c>
      <c r="AE115" s="84" t="s">
        <v>15</v>
      </c>
      <c r="AF115" s="88"/>
      <c r="AG115" s="83" t="s">
        <v>307</v>
      </c>
      <c r="AH115" s="84" t="s">
        <v>15</v>
      </c>
      <c r="AI115" s="88"/>
      <c r="AJ115" s="83" t="s">
        <v>307</v>
      </c>
      <c r="AK115" s="84" t="s">
        <v>15</v>
      </c>
      <c r="AL115" s="88"/>
      <c r="AM115" s="83" t="s">
        <v>307</v>
      </c>
      <c r="AN115" s="84" t="s">
        <v>15</v>
      </c>
      <c r="AO115" s="87"/>
      <c r="AP115" s="83" t="s">
        <v>307</v>
      </c>
      <c r="AQ115" s="84" t="s">
        <v>15</v>
      </c>
      <c r="AR115" s="88"/>
      <c r="AS115" s="83" t="s">
        <v>307</v>
      </c>
      <c r="AT115" s="84" t="s">
        <v>15</v>
      </c>
      <c r="AU115" s="88"/>
      <c r="AV115" s="83" t="s">
        <v>307</v>
      </c>
      <c r="AW115" s="84" t="s">
        <v>15</v>
      </c>
      <c r="AX115" s="88"/>
      <c r="AY115" s="83" t="s">
        <v>307</v>
      </c>
      <c r="AZ115" s="84" t="s">
        <v>15</v>
      </c>
      <c r="BA115" s="88"/>
      <c r="BB115" s="83" t="s">
        <v>307</v>
      </c>
      <c r="BC115" s="84" t="s">
        <v>15</v>
      </c>
      <c r="BD115" s="87"/>
      <c r="BE115" s="83" t="s">
        <v>307</v>
      </c>
      <c r="BF115" s="84" t="s">
        <v>15</v>
      </c>
      <c r="BG115" s="88"/>
      <c r="BH115" s="83" t="s">
        <v>307</v>
      </c>
      <c r="BI115" s="84" t="s">
        <v>15</v>
      </c>
      <c r="BJ115" s="88"/>
      <c r="BK115" s="83" t="s">
        <v>307</v>
      </c>
      <c r="BL115" s="84" t="s">
        <v>15</v>
      </c>
      <c r="BM115" s="88"/>
      <c r="BN115" s="83" t="s">
        <v>307</v>
      </c>
      <c r="BO115" s="84" t="s">
        <v>15</v>
      </c>
      <c r="BP115" s="88"/>
      <c r="BQ115" s="83" t="s">
        <v>307</v>
      </c>
      <c r="BR115" s="84" t="s">
        <v>15</v>
      </c>
      <c r="BS115" s="88"/>
      <c r="BT115" s="83" t="s">
        <v>307</v>
      </c>
      <c r="BU115" s="84" t="s">
        <v>15</v>
      </c>
      <c r="BV115" s="88"/>
      <c r="BW115" s="83" t="s">
        <v>307</v>
      </c>
      <c r="BX115" s="84" t="s">
        <v>15</v>
      </c>
      <c r="BY115" s="88"/>
      <c r="BZ115" s="83" t="s">
        <v>307</v>
      </c>
      <c r="CA115" s="84" t="s">
        <v>15</v>
      </c>
      <c r="CB115" s="88"/>
      <c r="CC115" s="83" t="s">
        <v>307</v>
      </c>
      <c r="CD115" s="84" t="s">
        <v>15</v>
      </c>
      <c r="CE115" s="172"/>
      <c r="CF115" s="83" t="s">
        <v>307</v>
      </c>
      <c r="CG115" s="84" t="s">
        <v>15</v>
      </c>
      <c r="CH115" s="172"/>
      <c r="CI115" s="83" t="s">
        <v>307</v>
      </c>
      <c r="CJ115" s="84" t="s">
        <v>15</v>
      </c>
      <c r="CK115" s="172"/>
      <c r="CL115" s="83" t="s">
        <v>307</v>
      </c>
      <c r="CM115" s="84" t="s">
        <v>15</v>
      </c>
      <c r="CN115" s="172"/>
      <c r="CO115" s="83" t="s">
        <v>307</v>
      </c>
      <c r="CP115" s="84" t="s">
        <v>15</v>
      </c>
      <c r="CQ115" s="88"/>
      <c r="CR115" s="83" t="s">
        <v>307</v>
      </c>
      <c r="CS115" s="84" t="s">
        <v>15</v>
      </c>
    </row>
    <row r="116" spans="1:97" ht="12" customHeight="1" x14ac:dyDescent="0.2">
      <c r="A116" s="81" t="s">
        <v>299</v>
      </c>
      <c r="B116" s="87"/>
      <c r="C116" s="83" t="s">
        <v>307</v>
      </c>
      <c r="D116" s="84" t="s">
        <v>15</v>
      </c>
      <c r="E116" s="87"/>
      <c r="F116" s="83" t="s">
        <v>307</v>
      </c>
      <c r="G116" s="84" t="s">
        <v>15</v>
      </c>
      <c r="H116" s="88"/>
      <c r="I116" s="83" t="s">
        <v>307</v>
      </c>
      <c r="J116" s="84" t="s">
        <v>15</v>
      </c>
      <c r="K116" s="88"/>
      <c r="L116" s="83" t="s">
        <v>307</v>
      </c>
      <c r="M116" s="84" t="s">
        <v>15</v>
      </c>
      <c r="N116" s="88"/>
      <c r="O116" s="83" t="s">
        <v>307</v>
      </c>
      <c r="P116" s="84" t="s">
        <v>15</v>
      </c>
      <c r="Q116" s="88"/>
      <c r="R116" s="83" t="s">
        <v>307</v>
      </c>
      <c r="S116" s="84" t="s">
        <v>15</v>
      </c>
      <c r="T116" s="88"/>
      <c r="U116" s="83" t="s">
        <v>307</v>
      </c>
      <c r="V116" s="84" t="s">
        <v>15</v>
      </c>
      <c r="W116" s="88"/>
      <c r="X116" s="83" t="s">
        <v>307</v>
      </c>
      <c r="Y116" s="84" t="s">
        <v>15</v>
      </c>
      <c r="Z116" s="88"/>
      <c r="AA116" s="83" t="s">
        <v>307</v>
      </c>
      <c r="AB116" s="84" t="s">
        <v>15</v>
      </c>
      <c r="AC116" s="88"/>
      <c r="AD116" s="83" t="s">
        <v>307</v>
      </c>
      <c r="AE116" s="84" t="s">
        <v>15</v>
      </c>
      <c r="AF116" s="88"/>
      <c r="AG116" s="83" t="s">
        <v>307</v>
      </c>
      <c r="AH116" s="84" t="s">
        <v>15</v>
      </c>
      <c r="AI116" s="88"/>
      <c r="AJ116" s="83" t="s">
        <v>307</v>
      </c>
      <c r="AK116" s="84" t="s">
        <v>15</v>
      </c>
      <c r="AL116" s="88"/>
      <c r="AM116" s="83" t="s">
        <v>307</v>
      </c>
      <c r="AN116" s="84" t="s">
        <v>15</v>
      </c>
      <c r="AO116" s="87"/>
      <c r="AP116" s="83" t="s">
        <v>307</v>
      </c>
      <c r="AQ116" s="84" t="s">
        <v>15</v>
      </c>
      <c r="AR116" s="88"/>
      <c r="AS116" s="83" t="s">
        <v>307</v>
      </c>
      <c r="AT116" s="84" t="s">
        <v>15</v>
      </c>
      <c r="AU116" s="88"/>
      <c r="AV116" s="83" t="s">
        <v>307</v>
      </c>
      <c r="AW116" s="84" t="s">
        <v>15</v>
      </c>
      <c r="AX116" s="88"/>
      <c r="AY116" s="83" t="s">
        <v>307</v>
      </c>
      <c r="AZ116" s="84" t="s">
        <v>15</v>
      </c>
      <c r="BA116" s="88"/>
      <c r="BB116" s="83" t="s">
        <v>307</v>
      </c>
      <c r="BC116" s="84" t="s">
        <v>15</v>
      </c>
      <c r="BD116" s="87"/>
      <c r="BE116" s="83" t="s">
        <v>307</v>
      </c>
      <c r="BF116" s="84" t="s">
        <v>15</v>
      </c>
      <c r="BG116" s="88"/>
      <c r="BH116" s="83" t="s">
        <v>307</v>
      </c>
      <c r="BI116" s="84" t="s">
        <v>15</v>
      </c>
      <c r="BJ116" s="88"/>
      <c r="BK116" s="83" t="s">
        <v>307</v>
      </c>
      <c r="BL116" s="84" t="s">
        <v>15</v>
      </c>
      <c r="BM116" s="88"/>
      <c r="BN116" s="83" t="s">
        <v>307</v>
      </c>
      <c r="BO116" s="84" t="s">
        <v>15</v>
      </c>
      <c r="BP116" s="88"/>
      <c r="BQ116" s="83" t="s">
        <v>307</v>
      </c>
      <c r="BR116" s="84" t="s">
        <v>15</v>
      </c>
      <c r="BS116" s="88"/>
      <c r="BT116" s="83" t="s">
        <v>307</v>
      </c>
      <c r="BU116" s="84" t="s">
        <v>15</v>
      </c>
      <c r="BV116" s="88"/>
      <c r="BW116" s="83" t="s">
        <v>307</v>
      </c>
      <c r="BX116" s="84" t="s">
        <v>15</v>
      </c>
      <c r="BY116" s="88"/>
      <c r="BZ116" s="83" t="s">
        <v>307</v>
      </c>
      <c r="CA116" s="84" t="s">
        <v>15</v>
      </c>
      <c r="CB116" s="88"/>
      <c r="CC116" s="83" t="s">
        <v>307</v>
      </c>
      <c r="CD116" s="84" t="s">
        <v>15</v>
      </c>
      <c r="CE116" s="172"/>
      <c r="CF116" s="83" t="s">
        <v>307</v>
      </c>
      <c r="CG116" s="84" t="s">
        <v>15</v>
      </c>
      <c r="CH116" s="172"/>
      <c r="CI116" s="83" t="s">
        <v>307</v>
      </c>
      <c r="CJ116" s="84" t="s">
        <v>15</v>
      </c>
      <c r="CK116" s="172"/>
      <c r="CL116" s="83" t="s">
        <v>307</v>
      </c>
      <c r="CM116" s="84" t="s">
        <v>15</v>
      </c>
      <c r="CN116" s="172"/>
      <c r="CO116" s="83" t="s">
        <v>307</v>
      </c>
      <c r="CP116" s="84" t="s">
        <v>15</v>
      </c>
      <c r="CQ116" s="88"/>
      <c r="CR116" s="83" t="s">
        <v>307</v>
      </c>
      <c r="CS116" s="84" t="s">
        <v>15</v>
      </c>
    </row>
    <row r="117" spans="1:97" ht="12" customHeight="1" x14ac:dyDescent="0.2">
      <c r="A117" s="81" t="s">
        <v>300</v>
      </c>
      <c r="B117" s="87"/>
      <c r="C117" s="83" t="s">
        <v>307</v>
      </c>
      <c r="D117" s="84" t="s">
        <v>15</v>
      </c>
      <c r="E117" s="87"/>
      <c r="F117" s="83" t="s">
        <v>307</v>
      </c>
      <c r="G117" s="84" t="s">
        <v>15</v>
      </c>
      <c r="H117" s="88"/>
      <c r="I117" s="83" t="s">
        <v>307</v>
      </c>
      <c r="J117" s="84" t="s">
        <v>15</v>
      </c>
      <c r="K117" s="88"/>
      <c r="L117" s="83" t="s">
        <v>307</v>
      </c>
      <c r="M117" s="84" t="s">
        <v>15</v>
      </c>
      <c r="N117" s="88"/>
      <c r="O117" s="83" t="s">
        <v>307</v>
      </c>
      <c r="P117" s="84" t="s">
        <v>15</v>
      </c>
      <c r="Q117" s="88"/>
      <c r="R117" s="83" t="s">
        <v>307</v>
      </c>
      <c r="S117" s="84" t="s">
        <v>15</v>
      </c>
      <c r="T117" s="88"/>
      <c r="U117" s="83" t="s">
        <v>307</v>
      </c>
      <c r="V117" s="84" t="s">
        <v>15</v>
      </c>
      <c r="W117" s="88"/>
      <c r="X117" s="83" t="s">
        <v>307</v>
      </c>
      <c r="Y117" s="84" t="s">
        <v>15</v>
      </c>
      <c r="Z117" s="88"/>
      <c r="AA117" s="83" t="s">
        <v>307</v>
      </c>
      <c r="AB117" s="84" t="s">
        <v>15</v>
      </c>
      <c r="AC117" s="88"/>
      <c r="AD117" s="83" t="s">
        <v>307</v>
      </c>
      <c r="AE117" s="84" t="s">
        <v>15</v>
      </c>
      <c r="AF117" s="88"/>
      <c r="AG117" s="83" t="s">
        <v>307</v>
      </c>
      <c r="AH117" s="84" t="s">
        <v>15</v>
      </c>
      <c r="AI117" s="88"/>
      <c r="AJ117" s="83" t="s">
        <v>307</v>
      </c>
      <c r="AK117" s="84" t="s">
        <v>15</v>
      </c>
      <c r="AL117" s="88"/>
      <c r="AM117" s="83" t="s">
        <v>307</v>
      </c>
      <c r="AN117" s="84" t="s">
        <v>15</v>
      </c>
      <c r="AO117" s="87"/>
      <c r="AP117" s="83" t="s">
        <v>307</v>
      </c>
      <c r="AQ117" s="84" t="s">
        <v>15</v>
      </c>
      <c r="AR117" s="88"/>
      <c r="AS117" s="83" t="s">
        <v>307</v>
      </c>
      <c r="AT117" s="84" t="s">
        <v>15</v>
      </c>
      <c r="AU117" s="88"/>
      <c r="AV117" s="83" t="s">
        <v>307</v>
      </c>
      <c r="AW117" s="84" t="s">
        <v>15</v>
      </c>
      <c r="AX117" s="88"/>
      <c r="AY117" s="83" t="s">
        <v>307</v>
      </c>
      <c r="AZ117" s="84" t="s">
        <v>15</v>
      </c>
      <c r="BA117" s="88"/>
      <c r="BB117" s="83" t="s">
        <v>307</v>
      </c>
      <c r="BC117" s="84" t="s">
        <v>15</v>
      </c>
      <c r="BD117" s="87"/>
      <c r="BE117" s="83" t="s">
        <v>307</v>
      </c>
      <c r="BF117" s="84" t="s">
        <v>15</v>
      </c>
      <c r="BG117" s="88"/>
      <c r="BH117" s="83" t="s">
        <v>307</v>
      </c>
      <c r="BI117" s="84" t="s">
        <v>15</v>
      </c>
      <c r="BJ117" s="88"/>
      <c r="BK117" s="83" t="s">
        <v>307</v>
      </c>
      <c r="BL117" s="84" t="s">
        <v>15</v>
      </c>
      <c r="BM117" s="88"/>
      <c r="BN117" s="83" t="s">
        <v>307</v>
      </c>
      <c r="BO117" s="84" t="s">
        <v>15</v>
      </c>
      <c r="BP117" s="88"/>
      <c r="BQ117" s="83" t="s">
        <v>307</v>
      </c>
      <c r="BR117" s="84" t="s">
        <v>15</v>
      </c>
      <c r="BS117" s="88"/>
      <c r="BT117" s="83" t="s">
        <v>307</v>
      </c>
      <c r="BU117" s="84" t="s">
        <v>15</v>
      </c>
      <c r="BV117" s="88"/>
      <c r="BW117" s="83" t="s">
        <v>307</v>
      </c>
      <c r="BX117" s="84" t="s">
        <v>15</v>
      </c>
      <c r="BY117" s="88"/>
      <c r="BZ117" s="83" t="s">
        <v>307</v>
      </c>
      <c r="CA117" s="84" t="s">
        <v>15</v>
      </c>
      <c r="CB117" s="88"/>
      <c r="CC117" s="83" t="s">
        <v>307</v>
      </c>
      <c r="CD117" s="84" t="s">
        <v>15</v>
      </c>
      <c r="CE117" s="172"/>
      <c r="CF117" s="83" t="s">
        <v>307</v>
      </c>
      <c r="CG117" s="84" t="s">
        <v>15</v>
      </c>
      <c r="CH117" s="172"/>
      <c r="CI117" s="83" t="s">
        <v>307</v>
      </c>
      <c r="CJ117" s="84" t="s">
        <v>15</v>
      </c>
      <c r="CK117" s="172"/>
      <c r="CL117" s="83" t="s">
        <v>307</v>
      </c>
      <c r="CM117" s="84" t="s">
        <v>15</v>
      </c>
      <c r="CN117" s="172"/>
      <c r="CO117" s="83" t="s">
        <v>307</v>
      </c>
      <c r="CP117" s="84" t="s">
        <v>15</v>
      </c>
      <c r="CQ117" s="88"/>
      <c r="CR117" s="83" t="s">
        <v>307</v>
      </c>
      <c r="CS117" s="84" t="s">
        <v>15</v>
      </c>
    </row>
    <row r="118" spans="1:97" ht="12" customHeight="1" x14ac:dyDescent="0.2">
      <c r="A118" s="81" t="s">
        <v>301</v>
      </c>
      <c r="B118" s="87"/>
      <c r="C118" s="83" t="s">
        <v>307</v>
      </c>
      <c r="D118" s="84" t="s">
        <v>15</v>
      </c>
      <c r="E118" s="87"/>
      <c r="F118" s="83" t="s">
        <v>307</v>
      </c>
      <c r="G118" s="84" t="s">
        <v>15</v>
      </c>
      <c r="H118" s="88"/>
      <c r="I118" s="83" t="s">
        <v>307</v>
      </c>
      <c r="J118" s="84" t="s">
        <v>15</v>
      </c>
      <c r="K118" s="88"/>
      <c r="L118" s="83" t="s">
        <v>307</v>
      </c>
      <c r="M118" s="84" t="s">
        <v>15</v>
      </c>
      <c r="N118" s="88"/>
      <c r="O118" s="83" t="s">
        <v>307</v>
      </c>
      <c r="P118" s="84" t="s">
        <v>15</v>
      </c>
      <c r="Q118" s="88"/>
      <c r="R118" s="83" t="s">
        <v>307</v>
      </c>
      <c r="S118" s="84" t="s">
        <v>15</v>
      </c>
      <c r="T118" s="88"/>
      <c r="U118" s="83" t="s">
        <v>307</v>
      </c>
      <c r="V118" s="84" t="s">
        <v>15</v>
      </c>
      <c r="W118" s="88"/>
      <c r="X118" s="83" t="s">
        <v>307</v>
      </c>
      <c r="Y118" s="84" t="s">
        <v>15</v>
      </c>
      <c r="Z118" s="88"/>
      <c r="AA118" s="83" t="s">
        <v>307</v>
      </c>
      <c r="AB118" s="84" t="s">
        <v>15</v>
      </c>
      <c r="AC118" s="88"/>
      <c r="AD118" s="83" t="s">
        <v>307</v>
      </c>
      <c r="AE118" s="84" t="s">
        <v>15</v>
      </c>
      <c r="AF118" s="88"/>
      <c r="AG118" s="83" t="s">
        <v>307</v>
      </c>
      <c r="AH118" s="84" t="s">
        <v>15</v>
      </c>
      <c r="AI118" s="88"/>
      <c r="AJ118" s="83" t="s">
        <v>307</v>
      </c>
      <c r="AK118" s="84" t="s">
        <v>15</v>
      </c>
      <c r="AL118" s="88"/>
      <c r="AM118" s="83" t="s">
        <v>307</v>
      </c>
      <c r="AN118" s="84" t="s">
        <v>15</v>
      </c>
      <c r="AO118" s="87"/>
      <c r="AP118" s="83" t="s">
        <v>307</v>
      </c>
      <c r="AQ118" s="84" t="s">
        <v>15</v>
      </c>
      <c r="AR118" s="88"/>
      <c r="AS118" s="83" t="s">
        <v>307</v>
      </c>
      <c r="AT118" s="84" t="s">
        <v>15</v>
      </c>
      <c r="AU118" s="88"/>
      <c r="AV118" s="83" t="s">
        <v>307</v>
      </c>
      <c r="AW118" s="84" t="s">
        <v>15</v>
      </c>
      <c r="AX118" s="88"/>
      <c r="AY118" s="83" t="s">
        <v>307</v>
      </c>
      <c r="AZ118" s="84" t="s">
        <v>15</v>
      </c>
      <c r="BA118" s="88"/>
      <c r="BB118" s="83" t="s">
        <v>307</v>
      </c>
      <c r="BC118" s="84" t="s">
        <v>15</v>
      </c>
      <c r="BD118" s="87"/>
      <c r="BE118" s="83" t="s">
        <v>307</v>
      </c>
      <c r="BF118" s="84" t="s">
        <v>15</v>
      </c>
      <c r="BG118" s="88"/>
      <c r="BH118" s="83" t="s">
        <v>307</v>
      </c>
      <c r="BI118" s="84" t="s">
        <v>15</v>
      </c>
      <c r="BJ118" s="88"/>
      <c r="BK118" s="83" t="s">
        <v>307</v>
      </c>
      <c r="BL118" s="84" t="s">
        <v>15</v>
      </c>
      <c r="BM118" s="88"/>
      <c r="BN118" s="83" t="s">
        <v>307</v>
      </c>
      <c r="BO118" s="84" t="s">
        <v>15</v>
      </c>
      <c r="BP118" s="88"/>
      <c r="BQ118" s="83" t="s">
        <v>307</v>
      </c>
      <c r="BR118" s="84" t="s">
        <v>15</v>
      </c>
      <c r="BS118" s="88"/>
      <c r="BT118" s="83" t="s">
        <v>307</v>
      </c>
      <c r="BU118" s="84" t="s">
        <v>15</v>
      </c>
      <c r="BV118" s="88"/>
      <c r="BW118" s="83" t="s">
        <v>307</v>
      </c>
      <c r="BX118" s="84" t="s">
        <v>15</v>
      </c>
      <c r="BY118" s="88"/>
      <c r="BZ118" s="83" t="s">
        <v>307</v>
      </c>
      <c r="CA118" s="84" t="s">
        <v>15</v>
      </c>
      <c r="CB118" s="88"/>
      <c r="CC118" s="83" t="s">
        <v>307</v>
      </c>
      <c r="CD118" s="84" t="s">
        <v>15</v>
      </c>
      <c r="CE118" s="172"/>
      <c r="CF118" s="83" t="s">
        <v>307</v>
      </c>
      <c r="CG118" s="84" t="s">
        <v>15</v>
      </c>
      <c r="CH118" s="172"/>
      <c r="CI118" s="83" t="s">
        <v>307</v>
      </c>
      <c r="CJ118" s="84" t="s">
        <v>15</v>
      </c>
      <c r="CK118" s="172"/>
      <c r="CL118" s="83" t="s">
        <v>307</v>
      </c>
      <c r="CM118" s="84" t="s">
        <v>15</v>
      </c>
      <c r="CN118" s="172"/>
      <c r="CO118" s="83" t="s">
        <v>307</v>
      </c>
      <c r="CP118" s="84" t="s">
        <v>15</v>
      </c>
      <c r="CQ118" s="88"/>
      <c r="CR118" s="83" t="s">
        <v>307</v>
      </c>
      <c r="CS118" s="84" t="s">
        <v>15</v>
      </c>
    </row>
    <row r="119" spans="1:97" ht="12" customHeight="1" x14ac:dyDescent="0.2">
      <c r="A119" s="81" t="s">
        <v>302</v>
      </c>
      <c r="B119" s="87"/>
      <c r="C119" s="83" t="s">
        <v>307</v>
      </c>
      <c r="D119" s="84" t="s">
        <v>15</v>
      </c>
      <c r="E119" s="87"/>
      <c r="F119" s="83" t="s">
        <v>307</v>
      </c>
      <c r="G119" s="84" t="s">
        <v>15</v>
      </c>
      <c r="H119" s="88"/>
      <c r="I119" s="83" t="s">
        <v>307</v>
      </c>
      <c r="J119" s="84" t="s">
        <v>15</v>
      </c>
      <c r="K119" s="88"/>
      <c r="L119" s="83" t="s">
        <v>307</v>
      </c>
      <c r="M119" s="84" t="s">
        <v>15</v>
      </c>
      <c r="N119" s="88"/>
      <c r="O119" s="83" t="s">
        <v>307</v>
      </c>
      <c r="P119" s="84" t="s">
        <v>15</v>
      </c>
      <c r="Q119" s="88"/>
      <c r="R119" s="83" t="s">
        <v>307</v>
      </c>
      <c r="S119" s="84" t="s">
        <v>15</v>
      </c>
      <c r="T119" s="88"/>
      <c r="U119" s="83" t="s">
        <v>307</v>
      </c>
      <c r="V119" s="84" t="s">
        <v>15</v>
      </c>
      <c r="W119" s="88"/>
      <c r="X119" s="83" t="s">
        <v>307</v>
      </c>
      <c r="Y119" s="84" t="s">
        <v>15</v>
      </c>
      <c r="Z119" s="88"/>
      <c r="AA119" s="83" t="s">
        <v>307</v>
      </c>
      <c r="AB119" s="84" t="s">
        <v>15</v>
      </c>
      <c r="AC119" s="88"/>
      <c r="AD119" s="83" t="s">
        <v>307</v>
      </c>
      <c r="AE119" s="84" t="s">
        <v>15</v>
      </c>
      <c r="AF119" s="88"/>
      <c r="AG119" s="83" t="s">
        <v>307</v>
      </c>
      <c r="AH119" s="84" t="s">
        <v>15</v>
      </c>
      <c r="AI119" s="88"/>
      <c r="AJ119" s="83" t="s">
        <v>307</v>
      </c>
      <c r="AK119" s="84" t="s">
        <v>15</v>
      </c>
      <c r="AL119" s="88"/>
      <c r="AM119" s="83" t="s">
        <v>307</v>
      </c>
      <c r="AN119" s="84" t="s">
        <v>15</v>
      </c>
      <c r="AO119" s="87"/>
      <c r="AP119" s="83" t="s">
        <v>307</v>
      </c>
      <c r="AQ119" s="84" t="s">
        <v>15</v>
      </c>
      <c r="AR119" s="88"/>
      <c r="AS119" s="83" t="s">
        <v>307</v>
      </c>
      <c r="AT119" s="84" t="s">
        <v>15</v>
      </c>
      <c r="AU119" s="88"/>
      <c r="AV119" s="83" t="s">
        <v>307</v>
      </c>
      <c r="AW119" s="84" t="s">
        <v>15</v>
      </c>
      <c r="AX119" s="88"/>
      <c r="AY119" s="83" t="s">
        <v>307</v>
      </c>
      <c r="AZ119" s="84" t="s">
        <v>15</v>
      </c>
      <c r="BA119" s="88"/>
      <c r="BB119" s="83" t="s">
        <v>307</v>
      </c>
      <c r="BC119" s="84" t="s">
        <v>15</v>
      </c>
      <c r="BD119" s="87"/>
      <c r="BE119" s="83" t="s">
        <v>307</v>
      </c>
      <c r="BF119" s="84" t="s">
        <v>15</v>
      </c>
      <c r="BG119" s="88"/>
      <c r="BH119" s="83" t="s">
        <v>307</v>
      </c>
      <c r="BI119" s="84" t="s">
        <v>15</v>
      </c>
      <c r="BJ119" s="88"/>
      <c r="BK119" s="83" t="s">
        <v>307</v>
      </c>
      <c r="BL119" s="84" t="s">
        <v>15</v>
      </c>
      <c r="BM119" s="88"/>
      <c r="BN119" s="83" t="s">
        <v>307</v>
      </c>
      <c r="BO119" s="84" t="s">
        <v>15</v>
      </c>
      <c r="BP119" s="88"/>
      <c r="BQ119" s="83" t="s">
        <v>307</v>
      </c>
      <c r="BR119" s="84" t="s">
        <v>15</v>
      </c>
      <c r="BS119" s="88"/>
      <c r="BT119" s="83" t="s">
        <v>307</v>
      </c>
      <c r="BU119" s="84" t="s">
        <v>15</v>
      </c>
      <c r="BV119" s="88"/>
      <c r="BW119" s="83" t="s">
        <v>307</v>
      </c>
      <c r="BX119" s="84" t="s">
        <v>15</v>
      </c>
      <c r="BY119" s="88"/>
      <c r="BZ119" s="83" t="s">
        <v>307</v>
      </c>
      <c r="CA119" s="84" t="s">
        <v>15</v>
      </c>
      <c r="CB119" s="88"/>
      <c r="CC119" s="83" t="s">
        <v>307</v>
      </c>
      <c r="CD119" s="84" t="s">
        <v>15</v>
      </c>
      <c r="CE119" s="172"/>
      <c r="CF119" s="83" t="s">
        <v>307</v>
      </c>
      <c r="CG119" s="84" t="s">
        <v>15</v>
      </c>
      <c r="CH119" s="172"/>
      <c r="CI119" s="83" t="s">
        <v>307</v>
      </c>
      <c r="CJ119" s="84" t="s">
        <v>15</v>
      </c>
      <c r="CK119" s="172"/>
      <c r="CL119" s="83" t="s">
        <v>307</v>
      </c>
      <c r="CM119" s="84" t="s">
        <v>15</v>
      </c>
      <c r="CN119" s="172"/>
      <c r="CO119" s="83" t="s">
        <v>307</v>
      </c>
      <c r="CP119" s="84" t="s">
        <v>15</v>
      </c>
      <c r="CQ119" s="88"/>
      <c r="CR119" s="83" t="s">
        <v>307</v>
      </c>
      <c r="CS119" s="84" t="s">
        <v>15</v>
      </c>
    </row>
    <row r="120" spans="1:97" ht="12" customHeight="1" x14ac:dyDescent="0.2">
      <c r="A120" s="81" t="s">
        <v>303</v>
      </c>
      <c r="B120" s="87"/>
      <c r="C120" s="83" t="s">
        <v>307</v>
      </c>
      <c r="D120" s="84" t="s">
        <v>15</v>
      </c>
      <c r="E120" s="87"/>
      <c r="F120" s="83" t="s">
        <v>307</v>
      </c>
      <c r="G120" s="84" t="s">
        <v>15</v>
      </c>
      <c r="H120" s="88"/>
      <c r="I120" s="83" t="s">
        <v>307</v>
      </c>
      <c r="J120" s="84" t="s">
        <v>15</v>
      </c>
      <c r="K120" s="88"/>
      <c r="L120" s="83" t="s">
        <v>307</v>
      </c>
      <c r="M120" s="84" t="s">
        <v>15</v>
      </c>
      <c r="N120" s="88"/>
      <c r="O120" s="83" t="s">
        <v>307</v>
      </c>
      <c r="P120" s="84" t="s">
        <v>15</v>
      </c>
      <c r="Q120" s="88"/>
      <c r="R120" s="83" t="s">
        <v>307</v>
      </c>
      <c r="S120" s="84" t="s">
        <v>15</v>
      </c>
      <c r="T120" s="88"/>
      <c r="U120" s="83" t="s">
        <v>307</v>
      </c>
      <c r="V120" s="84" t="s">
        <v>15</v>
      </c>
      <c r="W120" s="88"/>
      <c r="X120" s="83" t="s">
        <v>307</v>
      </c>
      <c r="Y120" s="84" t="s">
        <v>15</v>
      </c>
      <c r="Z120" s="88"/>
      <c r="AA120" s="83" t="s">
        <v>307</v>
      </c>
      <c r="AB120" s="84" t="s">
        <v>15</v>
      </c>
      <c r="AC120" s="88"/>
      <c r="AD120" s="83" t="s">
        <v>307</v>
      </c>
      <c r="AE120" s="84" t="s">
        <v>15</v>
      </c>
      <c r="AF120" s="88"/>
      <c r="AG120" s="83" t="s">
        <v>307</v>
      </c>
      <c r="AH120" s="84" t="s">
        <v>15</v>
      </c>
      <c r="AI120" s="88"/>
      <c r="AJ120" s="83" t="s">
        <v>307</v>
      </c>
      <c r="AK120" s="84" t="s">
        <v>15</v>
      </c>
      <c r="AL120" s="88"/>
      <c r="AM120" s="83" t="s">
        <v>307</v>
      </c>
      <c r="AN120" s="84" t="s">
        <v>15</v>
      </c>
      <c r="AO120" s="87"/>
      <c r="AP120" s="83" t="s">
        <v>307</v>
      </c>
      <c r="AQ120" s="84" t="s">
        <v>15</v>
      </c>
      <c r="AR120" s="88"/>
      <c r="AS120" s="83" t="s">
        <v>307</v>
      </c>
      <c r="AT120" s="84" t="s">
        <v>15</v>
      </c>
      <c r="AU120" s="88"/>
      <c r="AV120" s="83" t="s">
        <v>307</v>
      </c>
      <c r="AW120" s="84" t="s">
        <v>15</v>
      </c>
      <c r="AX120" s="88"/>
      <c r="AY120" s="83" t="s">
        <v>307</v>
      </c>
      <c r="AZ120" s="84" t="s">
        <v>15</v>
      </c>
      <c r="BA120" s="88"/>
      <c r="BB120" s="83" t="s">
        <v>307</v>
      </c>
      <c r="BC120" s="84" t="s">
        <v>15</v>
      </c>
      <c r="BD120" s="87"/>
      <c r="BE120" s="83" t="s">
        <v>307</v>
      </c>
      <c r="BF120" s="84" t="s">
        <v>15</v>
      </c>
      <c r="BG120" s="88"/>
      <c r="BH120" s="83" t="s">
        <v>307</v>
      </c>
      <c r="BI120" s="84" t="s">
        <v>15</v>
      </c>
      <c r="BJ120" s="88"/>
      <c r="BK120" s="83" t="s">
        <v>307</v>
      </c>
      <c r="BL120" s="84" t="s">
        <v>15</v>
      </c>
      <c r="BM120" s="88"/>
      <c r="BN120" s="83" t="s">
        <v>307</v>
      </c>
      <c r="BO120" s="84" t="s">
        <v>15</v>
      </c>
      <c r="BP120" s="88"/>
      <c r="BQ120" s="83" t="s">
        <v>307</v>
      </c>
      <c r="BR120" s="84" t="s">
        <v>15</v>
      </c>
      <c r="BS120" s="88"/>
      <c r="BT120" s="83" t="s">
        <v>307</v>
      </c>
      <c r="BU120" s="84" t="s">
        <v>15</v>
      </c>
      <c r="BV120" s="88"/>
      <c r="BW120" s="83" t="s">
        <v>307</v>
      </c>
      <c r="BX120" s="84" t="s">
        <v>15</v>
      </c>
      <c r="BY120" s="88"/>
      <c r="BZ120" s="83" t="s">
        <v>307</v>
      </c>
      <c r="CA120" s="84" t="s">
        <v>15</v>
      </c>
      <c r="CB120" s="88"/>
      <c r="CC120" s="83" t="s">
        <v>307</v>
      </c>
      <c r="CD120" s="84" t="s">
        <v>15</v>
      </c>
      <c r="CE120" s="172"/>
      <c r="CF120" s="83" t="s">
        <v>307</v>
      </c>
      <c r="CG120" s="84" t="s">
        <v>15</v>
      </c>
      <c r="CH120" s="172"/>
      <c r="CI120" s="83" t="s">
        <v>307</v>
      </c>
      <c r="CJ120" s="84" t="s">
        <v>15</v>
      </c>
      <c r="CK120" s="172"/>
      <c r="CL120" s="83" t="s">
        <v>307</v>
      </c>
      <c r="CM120" s="84" t="s">
        <v>15</v>
      </c>
      <c r="CN120" s="172"/>
      <c r="CO120" s="83" t="s">
        <v>307</v>
      </c>
      <c r="CP120" s="84" t="s">
        <v>15</v>
      </c>
      <c r="CQ120" s="88"/>
      <c r="CR120" s="83" t="s">
        <v>307</v>
      </c>
      <c r="CS120" s="84" t="s">
        <v>15</v>
      </c>
    </row>
    <row r="121" spans="1:97" ht="12" customHeight="1" x14ac:dyDescent="0.2">
      <c r="A121" s="81" t="s">
        <v>304</v>
      </c>
      <c r="B121" s="87"/>
      <c r="C121" s="83" t="s">
        <v>307</v>
      </c>
      <c r="D121" s="84" t="s">
        <v>15</v>
      </c>
      <c r="E121" s="87"/>
      <c r="F121" s="83" t="s">
        <v>307</v>
      </c>
      <c r="G121" s="84" t="s">
        <v>15</v>
      </c>
      <c r="H121" s="88"/>
      <c r="I121" s="83" t="s">
        <v>307</v>
      </c>
      <c r="J121" s="84" t="s">
        <v>15</v>
      </c>
      <c r="K121" s="88"/>
      <c r="L121" s="83" t="s">
        <v>307</v>
      </c>
      <c r="M121" s="84" t="s">
        <v>15</v>
      </c>
      <c r="N121" s="88"/>
      <c r="O121" s="83" t="s">
        <v>307</v>
      </c>
      <c r="P121" s="84" t="s">
        <v>15</v>
      </c>
      <c r="Q121" s="88"/>
      <c r="R121" s="83" t="s">
        <v>307</v>
      </c>
      <c r="S121" s="84" t="s">
        <v>15</v>
      </c>
      <c r="T121" s="88"/>
      <c r="U121" s="83" t="s">
        <v>307</v>
      </c>
      <c r="V121" s="84" t="s">
        <v>15</v>
      </c>
      <c r="W121" s="88"/>
      <c r="X121" s="83" t="s">
        <v>307</v>
      </c>
      <c r="Y121" s="84" t="s">
        <v>15</v>
      </c>
      <c r="Z121" s="88"/>
      <c r="AA121" s="83" t="s">
        <v>307</v>
      </c>
      <c r="AB121" s="84" t="s">
        <v>15</v>
      </c>
      <c r="AC121" s="88"/>
      <c r="AD121" s="83" t="s">
        <v>307</v>
      </c>
      <c r="AE121" s="84" t="s">
        <v>15</v>
      </c>
      <c r="AF121" s="88"/>
      <c r="AG121" s="83" t="s">
        <v>307</v>
      </c>
      <c r="AH121" s="84" t="s">
        <v>15</v>
      </c>
      <c r="AI121" s="88"/>
      <c r="AJ121" s="83" t="s">
        <v>307</v>
      </c>
      <c r="AK121" s="84" t="s">
        <v>15</v>
      </c>
      <c r="AL121" s="88"/>
      <c r="AM121" s="83" t="s">
        <v>307</v>
      </c>
      <c r="AN121" s="84" t="s">
        <v>15</v>
      </c>
      <c r="AO121" s="87"/>
      <c r="AP121" s="83" t="s">
        <v>307</v>
      </c>
      <c r="AQ121" s="84" t="s">
        <v>15</v>
      </c>
      <c r="AR121" s="88"/>
      <c r="AS121" s="83" t="s">
        <v>307</v>
      </c>
      <c r="AT121" s="84" t="s">
        <v>15</v>
      </c>
      <c r="AU121" s="88"/>
      <c r="AV121" s="83" t="s">
        <v>307</v>
      </c>
      <c r="AW121" s="84" t="s">
        <v>15</v>
      </c>
      <c r="AX121" s="88"/>
      <c r="AY121" s="83" t="s">
        <v>307</v>
      </c>
      <c r="AZ121" s="84" t="s">
        <v>15</v>
      </c>
      <c r="BA121" s="88"/>
      <c r="BB121" s="83" t="s">
        <v>307</v>
      </c>
      <c r="BC121" s="84" t="s">
        <v>15</v>
      </c>
      <c r="BD121" s="87"/>
      <c r="BE121" s="83" t="s">
        <v>307</v>
      </c>
      <c r="BF121" s="84" t="s">
        <v>15</v>
      </c>
      <c r="BG121" s="88"/>
      <c r="BH121" s="83" t="s">
        <v>307</v>
      </c>
      <c r="BI121" s="84" t="s">
        <v>15</v>
      </c>
      <c r="BJ121" s="88"/>
      <c r="BK121" s="83" t="s">
        <v>307</v>
      </c>
      <c r="BL121" s="84" t="s">
        <v>15</v>
      </c>
      <c r="BM121" s="88"/>
      <c r="BN121" s="83" t="s">
        <v>307</v>
      </c>
      <c r="BO121" s="84" t="s">
        <v>15</v>
      </c>
      <c r="BP121" s="88"/>
      <c r="BQ121" s="83" t="s">
        <v>307</v>
      </c>
      <c r="BR121" s="84" t="s">
        <v>15</v>
      </c>
      <c r="BS121" s="88"/>
      <c r="BT121" s="83" t="s">
        <v>307</v>
      </c>
      <c r="BU121" s="84" t="s">
        <v>15</v>
      </c>
      <c r="BV121" s="88"/>
      <c r="BW121" s="83" t="s">
        <v>307</v>
      </c>
      <c r="BX121" s="84" t="s">
        <v>15</v>
      </c>
      <c r="BY121" s="88"/>
      <c r="BZ121" s="83" t="s">
        <v>307</v>
      </c>
      <c r="CA121" s="84" t="s">
        <v>15</v>
      </c>
      <c r="CB121" s="88"/>
      <c r="CC121" s="83" t="s">
        <v>307</v>
      </c>
      <c r="CD121" s="84" t="s">
        <v>15</v>
      </c>
      <c r="CE121" s="172"/>
      <c r="CF121" s="83" t="s">
        <v>307</v>
      </c>
      <c r="CG121" s="84" t="s">
        <v>15</v>
      </c>
      <c r="CH121" s="172"/>
      <c r="CI121" s="83" t="s">
        <v>307</v>
      </c>
      <c r="CJ121" s="84" t="s">
        <v>15</v>
      </c>
      <c r="CK121" s="172"/>
      <c r="CL121" s="83" t="s">
        <v>307</v>
      </c>
      <c r="CM121" s="84" t="s">
        <v>15</v>
      </c>
      <c r="CN121" s="172"/>
      <c r="CO121" s="83" t="s">
        <v>307</v>
      </c>
      <c r="CP121" s="84" t="s">
        <v>15</v>
      </c>
      <c r="CQ121" s="88"/>
      <c r="CR121" s="83" t="s">
        <v>307</v>
      </c>
      <c r="CS121" s="84" t="s">
        <v>15</v>
      </c>
    </row>
    <row r="122" spans="1:97" ht="12" customHeight="1" x14ac:dyDescent="0.2">
      <c r="A122" s="81" t="s">
        <v>317</v>
      </c>
      <c r="B122" s="87"/>
      <c r="C122" s="83" t="s">
        <v>307</v>
      </c>
      <c r="D122" s="84" t="s">
        <v>15</v>
      </c>
      <c r="E122" s="87"/>
      <c r="F122" s="83" t="s">
        <v>307</v>
      </c>
      <c r="G122" s="84" t="s">
        <v>15</v>
      </c>
      <c r="H122" s="88"/>
      <c r="I122" s="83" t="s">
        <v>307</v>
      </c>
      <c r="J122" s="84" t="s">
        <v>15</v>
      </c>
      <c r="K122" s="88"/>
      <c r="L122" s="83" t="s">
        <v>307</v>
      </c>
      <c r="M122" s="84" t="s">
        <v>15</v>
      </c>
      <c r="N122" s="88"/>
      <c r="O122" s="83" t="s">
        <v>307</v>
      </c>
      <c r="P122" s="84" t="s">
        <v>15</v>
      </c>
      <c r="Q122" s="88"/>
      <c r="R122" s="83" t="s">
        <v>307</v>
      </c>
      <c r="S122" s="84" t="s">
        <v>15</v>
      </c>
      <c r="T122" s="88"/>
      <c r="U122" s="83" t="s">
        <v>307</v>
      </c>
      <c r="V122" s="84" t="s">
        <v>15</v>
      </c>
      <c r="W122" s="88"/>
      <c r="X122" s="83" t="s">
        <v>307</v>
      </c>
      <c r="Y122" s="84" t="s">
        <v>15</v>
      </c>
      <c r="Z122" s="88"/>
      <c r="AA122" s="83" t="s">
        <v>307</v>
      </c>
      <c r="AB122" s="84" t="s">
        <v>15</v>
      </c>
      <c r="AC122" s="88"/>
      <c r="AD122" s="83" t="s">
        <v>307</v>
      </c>
      <c r="AE122" s="84" t="s">
        <v>15</v>
      </c>
      <c r="AF122" s="88"/>
      <c r="AG122" s="83" t="s">
        <v>307</v>
      </c>
      <c r="AH122" s="84" t="s">
        <v>15</v>
      </c>
      <c r="AI122" s="88"/>
      <c r="AJ122" s="83" t="s">
        <v>307</v>
      </c>
      <c r="AK122" s="84" t="s">
        <v>15</v>
      </c>
      <c r="AL122" s="88"/>
      <c r="AM122" s="83" t="s">
        <v>307</v>
      </c>
      <c r="AN122" s="84" t="s">
        <v>15</v>
      </c>
      <c r="AO122" s="87"/>
      <c r="AP122" s="83" t="s">
        <v>307</v>
      </c>
      <c r="AQ122" s="84" t="s">
        <v>15</v>
      </c>
      <c r="AR122" s="88"/>
      <c r="AS122" s="83" t="s">
        <v>307</v>
      </c>
      <c r="AT122" s="84" t="s">
        <v>15</v>
      </c>
      <c r="AU122" s="88"/>
      <c r="AV122" s="83" t="s">
        <v>307</v>
      </c>
      <c r="AW122" s="84" t="s">
        <v>15</v>
      </c>
      <c r="AX122" s="88"/>
      <c r="AY122" s="83" t="s">
        <v>307</v>
      </c>
      <c r="AZ122" s="84" t="s">
        <v>15</v>
      </c>
      <c r="BA122" s="88"/>
      <c r="BB122" s="83" t="s">
        <v>307</v>
      </c>
      <c r="BC122" s="84" t="s">
        <v>15</v>
      </c>
      <c r="BD122" s="87"/>
      <c r="BE122" s="83" t="s">
        <v>307</v>
      </c>
      <c r="BF122" s="84" t="s">
        <v>15</v>
      </c>
      <c r="BG122" s="88"/>
      <c r="BH122" s="83" t="s">
        <v>307</v>
      </c>
      <c r="BI122" s="84" t="s">
        <v>15</v>
      </c>
      <c r="BJ122" s="88"/>
      <c r="BK122" s="83" t="s">
        <v>307</v>
      </c>
      <c r="BL122" s="84" t="s">
        <v>15</v>
      </c>
      <c r="BM122" s="88"/>
      <c r="BN122" s="83" t="s">
        <v>307</v>
      </c>
      <c r="BO122" s="84" t="s">
        <v>15</v>
      </c>
      <c r="BP122" s="88"/>
      <c r="BQ122" s="83" t="s">
        <v>307</v>
      </c>
      <c r="BR122" s="84" t="s">
        <v>15</v>
      </c>
      <c r="BS122" s="88"/>
      <c r="BT122" s="83" t="s">
        <v>307</v>
      </c>
      <c r="BU122" s="84" t="s">
        <v>15</v>
      </c>
      <c r="BV122" s="88"/>
      <c r="BW122" s="83" t="s">
        <v>307</v>
      </c>
      <c r="BX122" s="84" t="s">
        <v>15</v>
      </c>
      <c r="BY122" s="88"/>
      <c r="BZ122" s="83" t="s">
        <v>307</v>
      </c>
      <c r="CA122" s="84" t="s">
        <v>15</v>
      </c>
      <c r="CB122" s="88"/>
      <c r="CC122" s="83" t="s">
        <v>307</v>
      </c>
      <c r="CD122" s="84" t="s">
        <v>15</v>
      </c>
      <c r="CE122" s="172"/>
      <c r="CF122" s="83" t="s">
        <v>307</v>
      </c>
      <c r="CG122" s="84" t="s">
        <v>15</v>
      </c>
      <c r="CH122" s="172"/>
      <c r="CI122" s="83" t="s">
        <v>307</v>
      </c>
      <c r="CJ122" s="84" t="s">
        <v>15</v>
      </c>
      <c r="CK122" s="172"/>
      <c r="CL122" s="83" t="s">
        <v>307</v>
      </c>
      <c r="CM122" s="84" t="s">
        <v>15</v>
      </c>
      <c r="CN122" s="172"/>
      <c r="CO122" s="83" t="s">
        <v>307</v>
      </c>
      <c r="CP122" s="84" t="s">
        <v>15</v>
      </c>
      <c r="CQ122" s="88"/>
      <c r="CR122" s="83" t="s">
        <v>307</v>
      </c>
      <c r="CS122" s="84" t="s">
        <v>15</v>
      </c>
    </row>
    <row r="123" spans="1:97" ht="12" customHeight="1" x14ac:dyDescent="0.2">
      <c r="A123" s="81" t="s">
        <v>318</v>
      </c>
      <c r="B123" s="87"/>
      <c r="C123" s="83" t="s">
        <v>307</v>
      </c>
      <c r="D123" s="84" t="s">
        <v>15</v>
      </c>
      <c r="E123" s="87"/>
      <c r="F123" s="83" t="s">
        <v>307</v>
      </c>
      <c r="G123" s="84" t="s">
        <v>15</v>
      </c>
      <c r="H123" s="88"/>
      <c r="I123" s="83" t="s">
        <v>307</v>
      </c>
      <c r="J123" s="84" t="s">
        <v>15</v>
      </c>
      <c r="K123" s="88"/>
      <c r="L123" s="83" t="s">
        <v>307</v>
      </c>
      <c r="M123" s="84" t="s">
        <v>15</v>
      </c>
      <c r="N123" s="88"/>
      <c r="O123" s="83" t="s">
        <v>307</v>
      </c>
      <c r="P123" s="84" t="s">
        <v>15</v>
      </c>
      <c r="Q123" s="88"/>
      <c r="R123" s="83" t="s">
        <v>307</v>
      </c>
      <c r="S123" s="84" t="s">
        <v>15</v>
      </c>
      <c r="T123" s="88"/>
      <c r="U123" s="83" t="s">
        <v>307</v>
      </c>
      <c r="V123" s="84" t="s">
        <v>15</v>
      </c>
      <c r="W123" s="88"/>
      <c r="X123" s="83" t="s">
        <v>307</v>
      </c>
      <c r="Y123" s="84" t="s">
        <v>15</v>
      </c>
      <c r="Z123" s="88"/>
      <c r="AA123" s="83" t="s">
        <v>307</v>
      </c>
      <c r="AB123" s="84" t="s">
        <v>15</v>
      </c>
      <c r="AC123" s="88"/>
      <c r="AD123" s="83" t="s">
        <v>307</v>
      </c>
      <c r="AE123" s="84" t="s">
        <v>15</v>
      </c>
      <c r="AF123" s="88"/>
      <c r="AG123" s="83" t="s">
        <v>307</v>
      </c>
      <c r="AH123" s="84" t="s">
        <v>15</v>
      </c>
      <c r="AI123" s="88"/>
      <c r="AJ123" s="83" t="s">
        <v>307</v>
      </c>
      <c r="AK123" s="84" t="s">
        <v>15</v>
      </c>
      <c r="AL123" s="88"/>
      <c r="AM123" s="83" t="s">
        <v>307</v>
      </c>
      <c r="AN123" s="84" t="s">
        <v>15</v>
      </c>
      <c r="AO123" s="87"/>
      <c r="AP123" s="83" t="s">
        <v>307</v>
      </c>
      <c r="AQ123" s="84" t="s">
        <v>15</v>
      </c>
      <c r="AR123" s="88"/>
      <c r="AS123" s="83" t="s">
        <v>307</v>
      </c>
      <c r="AT123" s="84" t="s">
        <v>15</v>
      </c>
      <c r="AU123" s="88"/>
      <c r="AV123" s="83" t="s">
        <v>307</v>
      </c>
      <c r="AW123" s="84" t="s">
        <v>15</v>
      </c>
      <c r="AX123" s="88"/>
      <c r="AY123" s="83" t="s">
        <v>307</v>
      </c>
      <c r="AZ123" s="84" t="s">
        <v>15</v>
      </c>
      <c r="BA123" s="88"/>
      <c r="BB123" s="83" t="s">
        <v>307</v>
      </c>
      <c r="BC123" s="84" t="s">
        <v>15</v>
      </c>
      <c r="BD123" s="87"/>
      <c r="BE123" s="83" t="s">
        <v>307</v>
      </c>
      <c r="BF123" s="84" t="s">
        <v>15</v>
      </c>
      <c r="BG123" s="88"/>
      <c r="BH123" s="83" t="s">
        <v>307</v>
      </c>
      <c r="BI123" s="84" t="s">
        <v>15</v>
      </c>
      <c r="BJ123" s="88"/>
      <c r="BK123" s="83" t="s">
        <v>307</v>
      </c>
      <c r="BL123" s="84" t="s">
        <v>15</v>
      </c>
      <c r="BM123" s="88"/>
      <c r="BN123" s="83" t="s">
        <v>307</v>
      </c>
      <c r="BO123" s="84" t="s">
        <v>15</v>
      </c>
      <c r="BP123" s="88"/>
      <c r="BQ123" s="83" t="s">
        <v>307</v>
      </c>
      <c r="BR123" s="84" t="s">
        <v>15</v>
      </c>
      <c r="BS123" s="88"/>
      <c r="BT123" s="83" t="s">
        <v>307</v>
      </c>
      <c r="BU123" s="84" t="s">
        <v>15</v>
      </c>
      <c r="BV123" s="88"/>
      <c r="BW123" s="83" t="s">
        <v>307</v>
      </c>
      <c r="BX123" s="84" t="s">
        <v>15</v>
      </c>
      <c r="BY123" s="88"/>
      <c r="BZ123" s="83" t="s">
        <v>307</v>
      </c>
      <c r="CA123" s="84" t="s">
        <v>15</v>
      </c>
      <c r="CB123" s="88"/>
      <c r="CC123" s="83" t="s">
        <v>307</v>
      </c>
      <c r="CD123" s="84" t="s">
        <v>15</v>
      </c>
      <c r="CE123" s="172"/>
      <c r="CF123" s="83" t="s">
        <v>307</v>
      </c>
      <c r="CG123" s="84" t="s">
        <v>15</v>
      </c>
      <c r="CH123" s="172"/>
      <c r="CI123" s="83" t="s">
        <v>307</v>
      </c>
      <c r="CJ123" s="84" t="s">
        <v>15</v>
      </c>
      <c r="CK123" s="172"/>
      <c r="CL123" s="83" t="s">
        <v>307</v>
      </c>
      <c r="CM123" s="84" t="s">
        <v>15</v>
      </c>
      <c r="CN123" s="172"/>
      <c r="CO123" s="83" t="s">
        <v>307</v>
      </c>
      <c r="CP123" s="84" t="s">
        <v>15</v>
      </c>
      <c r="CQ123" s="88"/>
      <c r="CR123" s="83" t="s">
        <v>307</v>
      </c>
      <c r="CS123" s="84" t="s">
        <v>15</v>
      </c>
    </row>
    <row r="124" spans="1:97" ht="12" customHeight="1" x14ac:dyDescent="0.2">
      <c r="A124" s="81" t="s">
        <v>319</v>
      </c>
      <c r="B124" s="87"/>
      <c r="C124" s="83" t="s">
        <v>307</v>
      </c>
      <c r="D124" s="84" t="s">
        <v>15</v>
      </c>
      <c r="E124" s="87"/>
      <c r="F124" s="83" t="s">
        <v>307</v>
      </c>
      <c r="G124" s="84" t="s">
        <v>15</v>
      </c>
      <c r="H124" s="88"/>
      <c r="I124" s="83" t="s">
        <v>307</v>
      </c>
      <c r="J124" s="84" t="s">
        <v>15</v>
      </c>
      <c r="K124" s="88"/>
      <c r="L124" s="83" t="s">
        <v>307</v>
      </c>
      <c r="M124" s="84" t="s">
        <v>15</v>
      </c>
      <c r="N124" s="88"/>
      <c r="O124" s="83" t="s">
        <v>307</v>
      </c>
      <c r="P124" s="84" t="s">
        <v>15</v>
      </c>
      <c r="Q124" s="88"/>
      <c r="R124" s="83" t="s">
        <v>307</v>
      </c>
      <c r="S124" s="84" t="s">
        <v>15</v>
      </c>
      <c r="T124" s="88"/>
      <c r="U124" s="83" t="s">
        <v>307</v>
      </c>
      <c r="V124" s="84" t="s">
        <v>15</v>
      </c>
      <c r="W124" s="88"/>
      <c r="X124" s="83" t="s">
        <v>307</v>
      </c>
      <c r="Y124" s="84" t="s">
        <v>15</v>
      </c>
      <c r="Z124" s="88"/>
      <c r="AA124" s="83" t="s">
        <v>307</v>
      </c>
      <c r="AB124" s="84" t="s">
        <v>15</v>
      </c>
      <c r="AC124" s="88"/>
      <c r="AD124" s="83" t="s">
        <v>307</v>
      </c>
      <c r="AE124" s="84" t="s">
        <v>15</v>
      </c>
      <c r="AF124" s="88"/>
      <c r="AG124" s="83" t="s">
        <v>307</v>
      </c>
      <c r="AH124" s="84" t="s">
        <v>15</v>
      </c>
      <c r="AI124" s="88"/>
      <c r="AJ124" s="83" t="s">
        <v>307</v>
      </c>
      <c r="AK124" s="84" t="s">
        <v>15</v>
      </c>
      <c r="AL124" s="88"/>
      <c r="AM124" s="83" t="s">
        <v>307</v>
      </c>
      <c r="AN124" s="84" t="s">
        <v>15</v>
      </c>
      <c r="AO124" s="87"/>
      <c r="AP124" s="83" t="s">
        <v>307</v>
      </c>
      <c r="AQ124" s="84" t="s">
        <v>15</v>
      </c>
      <c r="AR124" s="88"/>
      <c r="AS124" s="83" t="s">
        <v>307</v>
      </c>
      <c r="AT124" s="84" t="s">
        <v>15</v>
      </c>
      <c r="AU124" s="88"/>
      <c r="AV124" s="83" t="s">
        <v>307</v>
      </c>
      <c r="AW124" s="84" t="s">
        <v>15</v>
      </c>
      <c r="AX124" s="88"/>
      <c r="AY124" s="83" t="s">
        <v>307</v>
      </c>
      <c r="AZ124" s="84" t="s">
        <v>15</v>
      </c>
      <c r="BA124" s="88"/>
      <c r="BB124" s="83" t="s">
        <v>307</v>
      </c>
      <c r="BC124" s="84" t="s">
        <v>15</v>
      </c>
      <c r="BD124" s="87"/>
      <c r="BE124" s="83" t="s">
        <v>307</v>
      </c>
      <c r="BF124" s="84" t="s">
        <v>15</v>
      </c>
      <c r="BG124" s="88"/>
      <c r="BH124" s="83" t="s">
        <v>307</v>
      </c>
      <c r="BI124" s="84" t="s">
        <v>15</v>
      </c>
      <c r="BJ124" s="88"/>
      <c r="BK124" s="83" t="s">
        <v>307</v>
      </c>
      <c r="BL124" s="84" t="s">
        <v>15</v>
      </c>
      <c r="BM124" s="88"/>
      <c r="BN124" s="83" t="s">
        <v>307</v>
      </c>
      <c r="BO124" s="84" t="s">
        <v>15</v>
      </c>
      <c r="BP124" s="88"/>
      <c r="BQ124" s="83" t="s">
        <v>307</v>
      </c>
      <c r="BR124" s="84" t="s">
        <v>15</v>
      </c>
      <c r="BS124" s="88"/>
      <c r="BT124" s="83" t="s">
        <v>307</v>
      </c>
      <c r="BU124" s="84" t="s">
        <v>15</v>
      </c>
      <c r="BV124" s="88"/>
      <c r="BW124" s="83" t="s">
        <v>307</v>
      </c>
      <c r="BX124" s="84" t="s">
        <v>15</v>
      </c>
      <c r="BY124" s="88"/>
      <c r="BZ124" s="83" t="s">
        <v>307</v>
      </c>
      <c r="CA124" s="84" t="s">
        <v>15</v>
      </c>
      <c r="CB124" s="88"/>
      <c r="CC124" s="83" t="s">
        <v>307</v>
      </c>
      <c r="CD124" s="84" t="s">
        <v>15</v>
      </c>
      <c r="CE124" s="172"/>
      <c r="CF124" s="83" t="s">
        <v>307</v>
      </c>
      <c r="CG124" s="84" t="s">
        <v>15</v>
      </c>
      <c r="CH124" s="172"/>
      <c r="CI124" s="83" t="s">
        <v>307</v>
      </c>
      <c r="CJ124" s="84" t="s">
        <v>15</v>
      </c>
      <c r="CK124" s="172"/>
      <c r="CL124" s="83" t="s">
        <v>307</v>
      </c>
      <c r="CM124" s="84" t="s">
        <v>15</v>
      </c>
      <c r="CN124" s="172"/>
      <c r="CO124" s="83" t="s">
        <v>307</v>
      </c>
      <c r="CP124" s="84" t="s">
        <v>15</v>
      </c>
      <c r="CQ124" s="88"/>
      <c r="CR124" s="83" t="s">
        <v>307</v>
      </c>
      <c r="CS124" s="84" t="s">
        <v>15</v>
      </c>
    </row>
    <row r="125" spans="1:97" ht="12" customHeight="1" x14ac:dyDescent="0.2">
      <c r="A125" s="81" t="s">
        <v>320</v>
      </c>
      <c r="B125" s="87"/>
      <c r="C125" s="83" t="s">
        <v>307</v>
      </c>
      <c r="D125" s="84" t="s">
        <v>15</v>
      </c>
      <c r="E125" s="87"/>
      <c r="F125" s="83" t="s">
        <v>307</v>
      </c>
      <c r="G125" s="84" t="s">
        <v>15</v>
      </c>
      <c r="H125" s="88"/>
      <c r="I125" s="83" t="s">
        <v>307</v>
      </c>
      <c r="J125" s="84" t="s">
        <v>15</v>
      </c>
      <c r="K125" s="88"/>
      <c r="L125" s="83" t="s">
        <v>307</v>
      </c>
      <c r="M125" s="84" t="s">
        <v>15</v>
      </c>
      <c r="N125" s="88"/>
      <c r="O125" s="83" t="s">
        <v>307</v>
      </c>
      <c r="P125" s="84" t="s">
        <v>15</v>
      </c>
      <c r="Q125" s="88"/>
      <c r="R125" s="83" t="s">
        <v>307</v>
      </c>
      <c r="S125" s="84" t="s">
        <v>15</v>
      </c>
      <c r="T125" s="88"/>
      <c r="U125" s="83" t="s">
        <v>307</v>
      </c>
      <c r="V125" s="84" t="s">
        <v>15</v>
      </c>
      <c r="W125" s="88"/>
      <c r="X125" s="83" t="s">
        <v>307</v>
      </c>
      <c r="Y125" s="84" t="s">
        <v>15</v>
      </c>
      <c r="Z125" s="88"/>
      <c r="AA125" s="83" t="s">
        <v>307</v>
      </c>
      <c r="AB125" s="84" t="s">
        <v>15</v>
      </c>
      <c r="AC125" s="88"/>
      <c r="AD125" s="83" t="s">
        <v>307</v>
      </c>
      <c r="AE125" s="84" t="s">
        <v>15</v>
      </c>
      <c r="AF125" s="88"/>
      <c r="AG125" s="83" t="s">
        <v>307</v>
      </c>
      <c r="AH125" s="84" t="s">
        <v>15</v>
      </c>
      <c r="AI125" s="88"/>
      <c r="AJ125" s="83" t="s">
        <v>307</v>
      </c>
      <c r="AK125" s="84" t="s">
        <v>15</v>
      </c>
      <c r="AL125" s="88"/>
      <c r="AM125" s="83" t="s">
        <v>307</v>
      </c>
      <c r="AN125" s="84" t="s">
        <v>15</v>
      </c>
      <c r="AO125" s="87"/>
      <c r="AP125" s="83" t="s">
        <v>307</v>
      </c>
      <c r="AQ125" s="84" t="s">
        <v>15</v>
      </c>
      <c r="AR125" s="88"/>
      <c r="AS125" s="83" t="s">
        <v>307</v>
      </c>
      <c r="AT125" s="84" t="s">
        <v>15</v>
      </c>
      <c r="AU125" s="88"/>
      <c r="AV125" s="83" t="s">
        <v>307</v>
      </c>
      <c r="AW125" s="84" t="s">
        <v>15</v>
      </c>
      <c r="AX125" s="88"/>
      <c r="AY125" s="83" t="s">
        <v>307</v>
      </c>
      <c r="AZ125" s="84" t="s">
        <v>15</v>
      </c>
      <c r="BA125" s="88"/>
      <c r="BB125" s="83" t="s">
        <v>307</v>
      </c>
      <c r="BC125" s="84" t="s">
        <v>15</v>
      </c>
      <c r="BD125" s="87"/>
      <c r="BE125" s="83" t="s">
        <v>307</v>
      </c>
      <c r="BF125" s="84" t="s">
        <v>15</v>
      </c>
      <c r="BG125" s="88"/>
      <c r="BH125" s="83" t="s">
        <v>307</v>
      </c>
      <c r="BI125" s="84" t="s">
        <v>15</v>
      </c>
      <c r="BJ125" s="88"/>
      <c r="BK125" s="83" t="s">
        <v>307</v>
      </c>
      <c r="BL125" s="84" t="s">
        <v>15</v>
      </c>
      <c r="BM125" s="88"/>
      <c r="BN125" s="83" t="s">
        <v>307</v>
      </c>
      <c r="BO125" s="84" t="s">
        <v>15</v>
      </c>
      <c r="BP125" s="88"/>
      <c r="BQ125" s="83" t="s">
        <v>307</v>
      </c>
      <c r="BR125" s="84" t="s">
        <v>15</v>
      </c>
      <c r="BS125" s="88"/>
      <c r="BT125" s="83" t="s">
        <v>307</v>
      </c>
      <c r="BU125" s="84" t="s">
        <v>15</v>
      </c>
      <c r="BV125" s="88"/>
      <c r="BW125" s="83" t="s">
        <v>307</v>
      </c>
      <c r="BX125" s="84" t="s">
        <v>15</v>
      </c>
      <c r="BY125" s="88"/>
      <c r="BZ125" s="83" t="s">
        <v>307</v>
      </c>
      <c r="CA125" s="84" t="s">
        <v>15</v>
      </c>
      <c r="CB125" s="88"/>
      <c r="CC125" s="83" t="s">
        <v>307</v>
      </c>
      <c r="CD125" s="84" t="s">
        <v>15</v>
      </c>
      <c r="CE125" s="172"/>
      <c r="CF125" s="83" t="s">
        <v>307</v>
      </c>
      <c r="CG125" s="84" t="s">
        <v>15</v>
      </c>
      <c r="CH125" s="172"/>
      <c r="CI125" s="83" t="s">
        <v>307</v>
      </c>
      <c r="CJ125" s="84" t="s">
        <v>15</v>
      </c>
      <c r="CK125" s="172"/>
      <c r="CL125" s="83" t="s">
        <v>307</v>
      </c>
      <c r="CM125" s="84" t="s">
        <v>15</v>
      </c>
      <c r="CN125" s="172"/>
      <c r="CO125" s="83" t="s">
        <v>307</v>
      </c>
      <c r="CP125" s="84" t="s">
        <v>15</v>
      </c>
      <c r="CQ125" s="88"/>
      <c r="CR125" s="83" t="s">
        <v>307</v>
      </c>
      <c r="CS125" s="84" t="s">
        <v>15</v>
      </c>
    </row>
    <row r="126" spans="1:97" ht="12" customHeight="1" x14ac:dyDescent="0.2">
      <c r="A126" s="81" t="s">
        <v>410</v>
      </c>
      <c r="B126" s="87"/>
      <c r="C126" s="83" t="s">
        <v>307</v>
      </c>
      <c r="D126" s="84" t="s">
        <v>15</v>
      </c>
      <c r="E126" s="87"/>
      <c r="F126" s="83" t="s">
        <v>307</v>
      </c>
      <c r="G126" s="84" t="s">
        <v>15</v>
      </c>
      <c r="H126" s="88"/>
      <c r="I126" s="83" t="s">
        <v>307</v>
      </c>
      <c r="J126" s="84" t="s">
        <v>15</v>
      </c>
      <c r="K126" s="88"/>
      <c r="L126" s="83" t="s">
        <v>307</v>
      </c>
      <c r="M126" s="84" t="s">
        <v>15</v>
      </c>
      <c r="N126" s="88"/>
      <c r="O126" s="83" t="s">
        <v>307</v>
      </c>
      <c r="P126" s="84" t="s">
        <v>15</v>
      </c>
      <c r="Q126" s="88"/>
      <c r="R126" s="83" t="s">
        <v>307</v>
      </c>
      <c r="S126" s="84" t="s">
        <v>15</v>
      </c>
      <c r="T126" s="88"/>
      <c r="U126" s="83" t="s">
        <v>307</v>
      </c>
      <c r="V126" s="84" t="s">
        <v>15</v>
      </c>
      <c r="W126" s="88"/>
      <c r="X126" s="83" t="s">
        <v>307</v>
      </c>
      <c r="Y126" s="84" t="s">
        <v>15</v>
      </c>
      <c r="Z126" s="88"/>
      <c r="AA126" s="83" t="s">
        <v>307</v>
      </c>
      <c r="AB126" s="84" t="s">
        <v>15</v>
      </c>
      <c r="AC126" s="88"/>
      <c r="AD126" s="83" t="s">
        <v>307</v>
      </c>
      <c r="AE126" s="84" t="s">
        <v>15</v>
      </c>
      <c r="AF126" s="88"/>
      <c r="AG126" s="83" t="s">
        <v>307</v>
      </c>
      <c r="AH126" s="84" t="s">
        <v>15</v>
      </c>
      <c r="AI126" s="88"/>
      <c r="AJ126" s="83" t="s">
        <v>307</v>
      </c>
      <c r="AK126" s="84" t="s">
        <v>15</v>
      </c>
      <c r="AL126" s="88"/>
      <c r="AM126" s="83" t="s">
        <v>307</v>
      </c>
      <c r="AN126" s="84" t="s">
        <v>15</v>
      </c>
      <c r="AO126" s="87"/>
      <c r="AP126" s="83" t="s">
        <v>307</v>
      </c>
      <c r="AQ126" s="84" t="s">
        <v>15</v>
      </c>
      <c r="AR126" s="88"/>
      <c r="AS126" s="83" t="s">
        <v>307</v>
      </c>
      <c r="AT126" s="84" t="s">
        <v>15</v>
      </c>
      <c r="AU126" s="88"/>
      <c r="AV126" s="83" t="s">
        <v>307</v>
      </c>
      <c r="AW126" s="84" t="s">
        <v>15</v>
      </c>
      <c r="AX126" s="88"/>
      <c r="AY126" s="83" t="s">
        <v>307</v>
      </c>
      <c r="AZ126" s="84" t="s">
        <v>15</v>
      </c>
      <c r="BA126" s="88"/>
      <c r="BB126" s="83" t="s">
        <v>307</v>
      </c>
      <c r="BC126" s="84" t="s">
        <v>15</v>
      </c>
      <c r="BD126" s="87"/>
      <c r="BE126" s="83" t="s">
        <v>307</v>
      </c>
      <c r="BF126" s="84" t="s">
        <v>15</v>
      </c>
      <c r="BG126" s="88"/>
      <c r="BH126" s="83" t="s">
        <v>307</v>
      </c>
      <c r="BI126" s="84" t="s">
        <v>15</v>
      </c>
      <c r="BJ126" s="88"/>
      <c r="BK126" s="83" t="s">
        <v>307</v>
      </c>
      <c r="BL126" s="84" t="s">
        <v>15</v>
      </c>
      <c r="BM126" s="88"/>
      <c r="BN126" s="83" t="s">
        <v>307</v>
      </c>
      <c r="BO126" s="84" t="s">
        <v>15</v>
      </c>
      <c r="BP126" s="88"/>
      <c r="BQ126" s="83" t="s">
        <v>307</v>
      </c>
      <c r="BR126" s="84" t="s">
        <v>15</v>
      </c>
      <c r="BS126" s="88"/>
      <c r="BT126" s="83" t="s">
        <v>307</v>
      </c>
      <c r="BU126" s="84" t="s">
        <v>15</v>
      </c>
      <c r="BV126" s="88"/>
      <c r="BW126" s="83" t="s">
        <v>307</v>
      </c>
      <c r="BX126" s="84" t="s">
        <v>15</v>
      </c>
      <c r="BY126" s="88"/>
      <c r="BZ126" s="83" t="s">
        <v>307</v>
      </c>
      <c r="CA126" s="84" t="s">
        <v>15</v>
      </c>
      <c r="CB126" s="88"/>
      <c r="CC126" s="83" t="s">
        <v>307</v>
      </c>
      <c r="CD126" s="84" t="s">
        <v>15</v>
      </c>
      <c r="CE126" s="172"/>
      <c r="CF126" s="83" t="s">
        <v>307</v>
      </c>
      <c r="CG126" s="84" t="s">
        <v>15</v>
      </c>
      <c r="CH126" s="172"/>
      <c r="CI126" s="83" t="s">
        <v>307</v>
      </c>
      <c r="CJ126" s="84" t="s">
        <v>15</v>
      </c>
      <c r="CK126" s="172"/>
      <c r="CL126" s="83" t="s">
        <v>307</v>
      </c>
      <c r="CM126" s="84" t="s">
        <v>15</v>
      </c>
      <c r="CN126" s="172"/>
      <c r="CO126" s="83" t="s">
        <v>307</v>
      </c>
      <c r="CP126" s="84" t="s">
        <v>15</v>
      </c>
      <c r="CQ126" s="88"/>
      <c r="CR126" s="83" t="s">
        <v>307</v>
      </c>
      <c r="CS126" s="84" t="s">
        <v>15</v>
      </c>
    </row>
    <row r="127" spans="1:97" ht="12" customHeight="1" x14ac:dyDescent="0.2">
      <c r="A127" s="81" t="s">
        <v>411</v>
      </c>
      <c r="B127" s="87"/>
      <c r="C127" s="83" t="s">
        <v>307</v>
      </c>
      <c r="D127" s="84" t="s">
        <v>15</v>
      </c>
      <c r="E127" s="87"/>
      <c r="F127" s="83" t="s">
        <v>307</v>
      </c>
      <c r="G127" s="84" t="s">
        <v>15</v>
      </c>
      <c r="H127" s="88"/>
      <c r="I127" s="83" t="s">
        <v>307</v>
      </c>
      <c r="J127" s="84" t="s">
        <v>15</v>
      </c>
      <c r="K127" s="88"/>
      <c r="L127" s="83" t="s">
        <v>307</v>
      </c>
      <c r="M127" s="84" t="s">
        <v>15</v>
      </c>
      <c r="N127" s="88"/>
      <c r="O127" s="83" t="s">
        <v>307</v>
      </c>
      <c r="P127" s="84" t="s">
        <v>15</v>
      </c>
      <c r="Q127" s="88"/>
      <c r="R127" s="83" t="s">
        <v>307</v>
      </c>
      <c r="S127" s="84" t="s">
        <v>15</v>
      </c>
      <c r="T127" s="88"/>
      <c r="U127" s="83" t="s">
        <v>307</v>
      </c>
      <c r="V127" s="84" t="s">
        <v>15</v>
      </c>
      <c r="W127" s="88"/>
      <c r="X127" s="83" t="s">
        <v>307</v>
      </c>
      <c r="Y127" s="84" t="s">
        <v>15</v>
      </c>
      <c r="Z127" s="88"/>
      <c r="AA127" s="83" t="s">
        <v>307</v>
      </c>
      <c r="AB127" s="84" t="s">
        <v>15</v>
      </c>
      <c r="AC127" s="88"/>
      <c r="AD127" s="83" t="s">
        <v>307</v>
      </c>
      <c r="AE127" s="84" t="s">
        <v>15</v>
      </c>
      <c r="AF127" s="88"/>
      <c r="AG127" s="83" t="s">
        <v>307</v>
      </c>
      <c r="AH127" s="84" t="s">
        <v>15</v>
      </c>
      <c r="AI127" s="88"/>
      <c r="AJ127" s="83" t="s">
        <v>307</v>
      </c>
      <c r="AK127" s="84" t="s">
        <v>15</v>
      </c>
      <c r="AL127" s="88"/>
      <c r="AM127" s="83" t="s">
        <v>307</v>
      </c>
      <c r="AN127" s="84" t="s">
        <v>15</v>
      </c>
      <c r="AO127" s="87"/>
      <c r="AP127" s="83" t="s">
        <v>307</v>
      </c>
      <c r="AQ127" s="84" t="s">
        <v>15</v>
      </c>
      <c r="AR127" s="88"/>
      <c r="AS127" s="83" t="s">
        <v>307</v>
      </c>
      <c r="AT127" s="84" t="s">
        <v>15</v>
      </c>
      <c r="AU127" s="88"/>
      <c r="AV127" s="83" t="s">
        <v>307</v>
      </c>
      <c r="AW127" s="84" t="s">
        <v>15</v>
      </c>
      <c r="AX127" s="88"/>
      <c r="AY127" s="83" t="s">
        <v>307</v>
      </c>
      <c r="AZ127" s="84" t="s">
        <v>15</v>
      </c>
      <c r="BA127" s="88"/>
      <c r="BB127" s="83" t="s">
        <v>307</v>
      </c>
      <c r="BC127" s="84" t="s">
        <v>15</v>
      </c>
      <c r="BD127" s="87"/>
      <c r="BE127" s="83" t="s">
        <v>307</v>
      </c>
      <c r="BF127" s="84" t="s">
        <v>15</v>
      </c>
      <c r="BG127" s="88"/>
      <c r="BH127" s="83" t="s">
        <v>307</v>
      </c>
      <c r="BI127" s="84" t="s">
        <v>15</v>
      </c>
      <c r="BJ127" s="88"/>
      <c r="BK127" s="83" t="s">
        <v>307</v>
      </c>
      <c r="BL127" s="84" t="s">
        <v>15</v>
      </c>
      <c r="BM127" s="88"/>
      <c r="BN127" s="83" t="s">
        <v>307</v>
      </c>
      <c r="BO127" s="84" t="s">
        <v>15</v>
      </c>
      <c r="BP127" s="88"/>
      <c r="BQ127" s="83" t="s">
        <v>307</v>
      </c>
      <c r="BR127" s="84" t="s">
        <v>15</v>
      </c>
      <c r="BS127" s="88"/>
      <c r="BT127" s="83" t="s">
        <v>307</v>
      </c>
      <c r="BU127" s="84" t="s">
        <v>15</v>
      </c>
      <c r="BV127" s="88"/>
      <c r="BW127" s="83" t="s">
        <v>307</v>
      </c>
      <c r="BX127" s="84" t="s">
        <v>15</v>
      </c>
      <c r="BY127" s="88"/>
      <c r="BZ127" s="83" t="s">
        <v>307</v>
      </c>
      <c r="CA127" s="84" t="s">
        <v>15</v>
      </c>
      <c r="CB127" s="88"/>
      <c r="CC127" s="83" t="s">
        <v>307</v>
      </c>
      <c r="CD127" s="84" t="s">
        <v>15</v>
      </c>
      <c r="CE127" s="172"/>
      <c r="CF127" s="83" t="s">
        <v>307</v>
      </c>
      <c r="CG127" s="84" t="s">
        <v>15</v>
      </c>
      <c r="CH127" s="172"/>
      <c r="CI127" s="83" t="s">
        <v>307</v>
      </c>
      <c r="CJ127" s="84" t="s">
        <v>15</v>
      </c>
      <c r="CK127" s="172"/>
      <c r="CL127" s="83" t="s">
        <v>307</v>
      </c>
      <c r="CM127" s="84" t="s">
        <v>15</v>
      </c>
      <c r="CN127" s="172"/>
      <c r="CO127" s="83" t="s">
        <v>307</v>
      </c>
      <c r="CP127" s="84" t="s">
        <v>15</v>
      </c>
      <c r="CQ127" s="88"/>
      <c r="CR127" s="83" t="s">
        <v>307</v>
      </c>
      <c r="CS127" s="84" t="s">
        <v>15</v>
      </c>
    </row>
    <row r="128" spans="1:97" ht="12" customHeight="1" x14ac:dyDescent="0.2">
      <c r="A128" s="81" t="s">
        <v>413</v>
      </c>
      <c r="B128" s="87"/>
      <c r="C128" s="83" t="s">
        <v>307</v>
      </c>
      <c r="D128" s="84" t="s">
        <v>15</v>
      </c>
      <c r="E128" s="87"/>
      <c r="F128" s="83" t="s">
        <v>307</v>
      </c>
      <c r="G128" s="84" t="s">
        <v>15</v>
      </c>
      <c r="H128" s="88"/>
      <c r="I128" s="83" t="s">
        <v>307</v>
      </c>
      <c r="J128" s="84" t="s">
        <v>15</v>
      </c>
      <c r="K128" s="88"/>
      <c r="L128" s="83" t="s">
        <v>307</v>
      </c>
      <c r="M128" s="84" t="s">
        <v>15</v>
      </c>
      <c r="N128" s="88"/>
      <c r="O128" s="83" t="s">
        <v>307</v>
      </c>
      <c r="P128" s="84" t="s">
        <v>15</v>
      </c>
      <c r="Q128" s="88"/>
      <c r="R128" s="83" t="s">
        <v>307</v>
      </c>
      <c r="S128" s="84" t="s">
        <v>15</v>
      </c>
      <c r="T128" s="88"/>
      <c r="U128" s="83" t="s">
        <v>307</v>
      </c>
      <c r="V128" s="84" t="s">
        <v>15</v>
      </c>
      <c r="W128" s="88"/>
      <c r="X128" s="83" t="s">
        <v>307</v>
      </c>
      <c r="Y128" s="84" t="s">
        <v>15</v>
      </c>
      <c r="Z128" s="88"/>
      <c r="AA128" s="83" t="s">
        <v>307</v>
      </c>
      <c r="AB128" s="84" t="s">
        <v>15</v>
      </c>
      <c r="AC128" s="88"/>
      <c r="AD128" s="83" t="s">
        <v>307</v>
      </c>
      <c r="AE128" s="84" t="s">
        <v>15</v>
      </c>
      <c r="AF128" s="88"/>
      <c r="AG128" s="83" t="s">
        <v>307</v>
      </c>
      <c r="AH128" s="84" t="s">
        <v>15</v>
      </c>
      <c r="AI128" s="88"/>
      <c r="AJ128" s="83" t="s">
        <v>307</v>
      </c>
      <c r="AK128" s="84" t="s">
        <v>15</v>
      </c>
      <c r="AL128" s="88"/>
      <c r="AM128" s="83" t="s">
        <v>307</v>
      </c>
      <c r="AN128" s="84" t="s">
        <v>15</v>
      </c>
      <c r="AO128" s="87"/>
      <c r="AP128" s="83" t="s">
        <v>307</v>
      </c>
      <c r="AQ128" s="84" t="s">
        <v>15</v>
      </c>
      <c r="AR128" s="88"/>
      <c r="AS128" s="83" t="s">
        <v>307</v>
      </c>
      <c r="AT128" s="84" t="s">
        <v>15</v>
      </c>
      <c r="AU128" s="88"/>
      <c r="AV128" s="83" t="s">
        <v>307</v>
      </c>
      <c r="AW128" s="84" t="s">
        <v>15</v>
      </c>
      <c r="AX128" s="88"/>
      <c r="AY128" s="83" t="s">
        <v>307</v>
      </c>
      <c r="AZ128" s="84" t="s">
        <v>15</v>
      </c>
      <c r="BA128" s="88"/>
      <c r="BB128" s="83" t="s">
        <v>307</v>
      </c>
      <c r="BC128" s="84" t="s">
        <v>15</v>
      </c>
      <c r="BD128" s="87"/>
      <c r="BE128" s="83" t="s">
        <v>307</v>
      </c>
      <c r="BF128" s="84" t="s">
        <v>15</v>
      </c>
      <c r="BG128" s="88"/>
      <c r="BH128" s="83" t="s">
        <v>307</v>
      </c>
      <c r="BI128" s="84" t="s">
        <v>15</v>
      </c>
      <c r="BJ128" s="88"/>
      <c r="BK128" s="83" t="s">
        <v>307</v>
      </c>
      <c r="BL128" s="84" t="s">
        <v>15</v>
      </c>
      <c r="BM128" s="88"/>
      <c r="BN128" s="83" t="s">
        <v>307</v>
      </c>
      <c r="BO128" s="84" t="s">
        <v>15</v>
      </c>
      <c r="BP128" s="88"/>
      <c r="BQ128" s="83" t="s">
        <v>307</v>
      </c>
      <c r="BR128" s="84" t="s">
        <v>15</v>
      </c>
      <c r="BS128" s="88"/>
      <c r="BT128" s="83" t="s">
        <v>307</v>
      </c>
      <c r="BU128" s="84" t="s">
        <v>15</v>
      </c>
      <c r="BV128" s="88"/>
      <c r="BW128" s="83" t="s">
        <v>307</v>
      </c>
      <c r="BX128" s="84" t="s">
        <v>15</v>
      </c>
      <c r="BY128" s="88"/>
      <c r="BZ128" s="83" t="s">
        <v>307</v>
      </c>
      <c r="CA128" s="84" t="s">
        <v>15</v>
      </c>
      <c r="CB128" s="88"/>
      <c r="CC128" s="83" t="s">
        <v>307</v>
      </c>
      <c r="CD128" s="84" t="s">
        <v>15</v>
      </c>
      <c r="CE128" s="172"/>
      <c r="CF128" s="83" t="s">
        <v>307</v>
      </c>
      <c r="CG128" s="84" t="s">
        <v>15</v>
      </c>
      <c r="CH128" s="172"/>
      <c r="CI128" s="83" t="s">
        <v>307</v>
      </c>
      <c r="CJ128" s="84" t="s">
        <v>15</v>
      </c>
      <c r="CK128" s="172"/>
      <c r="CL128" s="83" t="s">
        <v>307</v>
      </c>
      <c r="CM128" s="84" t="s">
        <v>15</v>
      </c>
      <c r="CN128" s="172"/>
      <c r="CO128" s="83" t="s">
        <v>307</v>
      </c>
      <c r="CP128" s="84" t="s">
        <v>15</v>
      </c>
      <c r="CQ128" s="88"/>
      <c r="CR128" s="83" t="s">
        <v>307</v>
      </c>
      <c r="CS128" s="84" t="s">
        <v>15</v>
      </c>
    </row>
    <row r="129" spans="1:97" ht="12" customHeight="1" x14ac:dyDescent="0.2">
      <c r="A129" s="81" t="s">
        <v>416</v>
      </c>
      <c r="B129" s="87"/>
      <c r="C129" s="83" t="s">
        <v>307</v>
      </c>
      <c r="D129" s="84" t="s">
        <v>15</v>
      </c>
      <c r="E129" s="87"/>
      <c r="F129" s="83" t="s">
        <v>307</v>
      </c>
      <c r="G129" s="84" t="s">
        <v>15</v>
      </c>
      <c r="H129" s="88"/>
      <c r="I129" s="83" t="s">
        <v>307</v>
      </c>
      <c r="J129" s="84" t="s">
        <v>15</v>
      </c>
      <c r="K129" s="88"/>
      <c r="L129" s="83" t="s">
        <v>307</v>
      </c>
      <c r="M129" s="84" t="s">
        <v>15</v>
      </c>
      <c r="N129" s="88"/>
      <c r="O129" s="83" t="s">
        <v>307</v>
      </c>
      <c r="P129" s="84" t="s">
        <v>15</v>
      </c>
      <c r="Q129" s="88"/>
      <c r="R129" s="83" t="s">
        <v>307</v>
      </c>
      <c r="S129" s="84" t="s">
        <v>15</v>
      </c>
      <c r="T129" s="88"/>
      <c r="U129" s="83" t="s">
        <v>307</v>
      </c>
      <c r="V129" s="84" t="s">
        <v>15</v>
      </c>
      <c r="W129" s="88"/>
      <c r="X129" s="83" t="s">
        <v>307</v>
      </c>
      <c r="Y129" s="84" t="s">
        <v>15</v>
      </c>
      <c r="Z129" s="88"/>
      <c r="AA129" s="83" t="s">
        <v>307</v>
      </c>
      <c r="AB129" s="84" t="s">
        <v>15</v>
      </c>
      <c r="AC129" s="88"/>
      <c r="AD129" s="83" t="s">
        <v>307</v>
      </c>
      <c r="AE129" s="84" t="s">
        <v>15</v>
      </c>
      <c r="AF129" s="88"/>
      <c r="AG129" s="83" t="s">
        <v>307</v>
      </c>
      <c r="AH129" s="84" t="s">
        <v>15</v>
      </c>
      <c r="AI129" s="88"/>
      <c r="AJ129" s="83" t="s">
        <v>307</v>
      </c>
      <c r="AK129" s="84" t="s">
        <v>15</v>
      </c>
      <c r="AL129" s="88"/>
      <c r="AM129" s="83" t="s">
        <v>307</v>
      </c>
      <c r="AN129" s="84" t="s">
        <v>15</v>
      </c>
      <c r="AO129" s="87"/>
      <c r="AP129" s="83" t="s">
        <v>307</v>
      </c>
      <c r="AQ129" s="84" t="s">
        <v>15</v>
      </c>
      <c r="AR129" s="88"/>
      <c r="AS129" s="83" t="s">
        <v>307</v>
      </c>
      <c r="AT129" s="84" t="s">
        <v>15</v>
      </c>
      <c r="AU129" s="88"/>
      <c r="AV129" s="83" t="s">
        <v>307</v>
      </c>
      <c r="AW129" s="84" t="s">
        <v>15</v>
      </c>
      <c r="AX129" s="88"/>
      <c r="AY129" s="83" t="s">
        <v>307</v>
      </c>
      <c r="AZ129" s="84" t="s">
        <v>15</v>
      </c>
      <c r="BA129" s="88"/>
      <c r="BB129" s="83" t="s">
        <v>307</v>
      </c>
      <c r="BC129" s="84" t="s">
        <v>15</v>
      </c>
      <c r="BD129" s="87"/>
      <c r="BE129" s="83" t="s">
        <v>307</v>
      </c>
      <c r="BF129" s="84" t="s">
        <v>15</v>
      </c>
      <c r="BG129" s="88"/>
      <c r="BH129" s="83" t="s">
        <v>307</v>
      </c>
      <c r="BI129" s="84" t="s">
        <v>15</v>
      </c>
      <c r="BJ129" s="88"/>
      <c r="BK129" s="83" t="s">
        <v>307</v>
      </c>
      <c r="BL129" s="84" t="s">
        <v>15</v>
      </c>
      <c r="BM129" s="88"/>
      <c r="BN129" s="83" t="s">
        <v>307</v>
      </c>
      <c r="BO129" s="84" t="s">
        <v>15</v>
      </c>
      <c r="BP129" s="88"/>
      <c r="BQ129" s="83" t="s">
        <v>307</v>
      </c>
      <c r="BR129" s="84" t="s">
        <v>15</v>
      </c>
      <c r="BS129" s="88"/>
      <c r="BT129" s="83" t="s">
        <v>307</v>
      </c>
      <c r="BU129" s="84" t="s">
        <v>15</v>
      </c>
      <c r="BV129" s="88"/>
      <c r="BW129" s="83" t="s">
        <v>307</v>
      </c>
      <c r="BX129" s="84" t="s">
        <v>15</v>
      </c>
      <c r="BY129" s="88"/>
      <c r="BZ129" s="83" t="s">
        <v>307</v>
      </c>
      <c r="CA129" s="84" t="s">
        <v>15</v>
      </c>
      <c r="CB129" s="88"/>
      <c r="CC129" s="83" t="s">
        <v>307</v>
      </c>
      <c r="CD129" s="84" t="s">
        <v>15</v>
      </c>
      <c r="CE129" s="172"/>
      <c r="CF129" s="83" t="s">
        <v>307</v>
      </c>
      <c r="CG129" s="84" t="s">
        <v>15</v>
      </c>
      <c r="CH129" s="172"/>
      <c r="CI129" s="83" t="s">
        <v>307</v>
      </c>
      <c r="CJ129" s="84" t="s">
        <v>15</v>
      </c>
      <c r="CK129" s="172"/>
      <c r="CL129" s="83" t="s">
        <v>307</v>
      </c>
      <c r="CM129" s="84" t="s">
        <v>15</v>
      </c>
      <c r="CN129" s="172"/>
      <c r="CO129" s="83" t="s">
        <v>307</v>
      </c>
      <c r="CP129" s="84" t="s">
        <v>15</v>
      </c>
      <c r="CQ129" s="88"/>
      <c r="CR129" s="83" t="s">
        <v>307</v>
      </c>
      <c r="CS129" s="84" t="s">
        <v>15</v>
      </c>
    </row>
    <row r="130" spans="1:97" ht="12" customHeight="1" x14ac:dyDescent="0.2">
      <c r="A130" s="81" t="s">
        <v>420</v>
      </c>
      <c r="B130" s="87"/>
      <c r="C130" s="83" t="s">
        <v>307</v>
      </c>
      <c r="D130" s="84" t="s">
        <v>15</v>
      </c>
      <c r="E130" s="87"/>
      <c r="F130" s="83" t="s">
        <v>307</v>
      </c>
      <c r="G130" s="84" t="s">
        <v>15</v>
      </c>
      <c r="H130" s="88"/>
      <c r="I130" s="83" t="s">
        <v>307</v>
      </c>
      <c r="J130" s="84" t="s">
        <v>15</v>
      </c>
      <c r="K130" s="88"/>
      <c r="L130" s="83" t="s">
        <v>307</v>
      </c>
      <c r="M130" s="84" t="s">
        <v>15</v>
      </c>
      <c r="N130" s="88"/>
      <c r="O130" s="83" t="s">
        <v>307</v>
      </c>
      <c r="P130" s="84" t="s">
        <v>15</v>
      </c>
      <c r="Q130" s="88"/>
      <c r="R130" s="83" t="s">
        <v>307</v>
      </c>
      <c r="S130" s="84" t="s">
        <v>15</v>
      </c>
      <c r="T130" s="88"/>
      <c r="U130" s="83" t="s">
        <v>307</v>
      </c>
      <c r="V130" s="84" t="s">
        <v>15</v>
      </c>
      <c r="W130" s="88"/>
      <c r="X130" s="83" t="s">
        <v>307</v>
      </c>
      <c r="Y130" s="84" t="s">
        <v>15</v>
      </c>
      <c r="Z130" s="88"/>
      <c r="AA130" s="83" t="s">
        <v>307</v>
      </c>
      <c r="AB130" s="84" t="s">
        <v>15</v>
      </c>
      <c r="AC130" s="88"/>
      <c r="AD130" s="83" t="s">
        <v>307</v>
      </c>
      <c r="AE130" s="84" t="s">
        <v>15</v>
      </c>
      <c r="AF130" s="88"/>
      <c r="AG130" s="83" t="s">
        <v>307</v>
      </c>
      <c r="AH130" s="84" t="s">
        <v>15</v>
      </c>
      <c r="AI130" s="88"/>
      <c r="AJ130" s="83" t="s">
        <v>307</v>
      </c>
      <c r="AK130" s="84" t="s">
        <v>15</v>
      </c>
      <c r="AL130" s="88"/>
      <c r="AM130" s="83" t="s">
        <v>307</v>
      </c>
      <c r="AN130" s="84" t="s">
        <v>15</v>
      </c>
      <c r="AO130" s="87"/>
      <c r="AP130" s="83" t="s">
        <v>307</v>
      </c>
      <c r="AQ130" s="84" t="s">
        <v>15</v>
      </c>
      <c r="AR130" s="88"/>
      <c r="AS130" s="83" t="s">
        <v>307</v>
      </c>
      <c r="AT130" s="84" t="s">
        <v>15</v>
      </c>
      <c r="AU130" s="88"/>
      <c r="AV130" s="83" t="s">
        <v>307</v>
      </c>
      <c r="AW130" s="84" t="s">
        <v>15</v>
      </c>
      <c r="AX130" s="88"/>
      <c r="AY130" s="83" t="s">
        <v>307</v>
      </c>
      <c r="AZ130" s="84" t="s">
        <v>15</v>
      </c>
      <c r="BA130" s="88"/>
      <c r="BB130" s="83" t="s">
        <v>307</v>
      </c>
      <c r="BC130" s="84" t="s">
        <v>15</v>
      </c>
      <c r="BD130" s="87"/>
      <c r="BE130" s="83" t="s">
        <v>307</v>
      </c>
      <c r="BF130" s="84" t="s">
        <v>15</v>
      </c>
      <c r="BG130" s="88"/>
      <c r="BH130" s="83" t="s">
        <v>307</v>
      </c>
      <c r="BI130" s="84" t="s">
        <v>15</v>
      </c>
      <c r="BJ130" s="88"/>
      <c r="BK130" s="83" t="s">
        <v>307</v>
      </c>
      <c r="BL130" s="84" t="s">
        <v>15</v>
      </c>
      <c r="BM130" s="88"/>
      <c r="BN130" s="83" t="s">
        <v>307</v>
      </c>
      <c r="BO130" s="84" t="s">
        <v>15</v>
      </c>
      <c r="BP130" s="88"/>
      <c r="BQ130" s="83" t="s">
        <v>307</v>
      </c>
      <c r="BR130" s="84" t="s">
        <v>15</v>
      </c>
      <c r="BS130" s="88"/>
      <c r="BT130" s="83" t="s">
        <v>307</v>
      </c>
      <c r="BU130" s="84" t="s">
        <v>15</v>
      </c>
      <c r="BV130" s="88"/>
      <c r="BW130" s="83" t="s">
        <v>307</v>
      </c>
      <c r="BX130" s="84" t="s">
        <v>15</v>
      </c>
      <c r="BY130" s="88"/>
      <c r="BZ130" s="83" t="s">
        <v>307</v>
      </c>
      <c r="CA130" s="84" t="s">
        <v>15</v>
      </c>
      <c r="CB130" s="88"/>
      <c r="CC130" s="83" t="s">
        <v>307</v>
      </c>
      <c r="CD130" s="84" t="s">
        <v>15</v>
      </c>
      <c r="CE130" s="172"/>
      <c r="CF130" s="83" t="s">
        <v>307</v>
      </c>
      <c r="CG130" s="84" t="s">
        <v>15</v>
      </c>
      <c r="CH130" s="172"/>
      <c r="CI130" s="83" t="s">
        <v>307</v>
      </c>
      <c r="CJ130" s="84" t="s">
        <v>15</v>
      </c>
      <c r="CK130" s="172"/>
      <c r="CL130" s="83" t="s">
        <v>307</v>
      </c>
      <c r="CM130" s="84" t="s">
        <v>15</v>
      </c>
      <c r="CN130" s="172"/>
      <c r="CO130" s="83" t="s">
        <v>307</v>
      </c>
      <c r="CP130" s="84" t="s">
        <v>15</v>
      </c>
      <c r="CQ130" s="88"/>
      <c r="CR130" s="83" t="s">
        <v>307</v>
      </c>
      <c r="CS130" s="84" t="s">
        <v>15</v>
      </c>
    </row>
    <row r="131" spans="1:97" ht="12" customHeight="1" x14ac:dyDescent="0.2">
      <c r="A131" s="81" t="s">
        <v>422</v>
      </c>
      <c r="B131" s="87"/>
      <c r="C131" s="83" t="s">
        <v>307</v>
      </c>
      <c r="D131" s="84" t="s">
        <v>15</v>
      </c>
      <c r="E131" s="87"/>
      <c r="F131" s="83" t="s">
        <v>307</v>
      </c>
      <c r="G131" s="84" t="s">
        <v>15</v>
      </c>
      <c r="H131" s="88"/>
      <c r="I131" s="83" t="s">
        <v>307</v>
      </c>
      <c r="J131" s="84" t="s">
        <v>15</v>
      </c>
      <c r="K131" s="88"/>
      <c r="L131" s="83" t="s">
        <v>307</v>
      </c>
      <c r="M131" s="84" t="s">
        <v>15</v>
      </c>
      <c r="N131" s="88"/>
      <c r="O131" s="83" t="s">
        <v>307</v>
      </c>
      <c r="P131" s="84" t="s">
        <v>15</v>
      </c>
      <c r="Q131" s="88"/>
      <c r="R131" s="83" t="s">
        <v>307</v>
      </c>
      <c r="S131" s="84" t="s">
        <v>15</v>
      </c>
      <c r="T131" s="88"/>
      <c r="U131" s="83" t="s">
        <v>307</v>
      </c>
      <c r="V131" s="84" t="s">
        <v>15</v>
      </c>
      <c r="W131" s="88"/>
      <c r="X131" s="83" t="s">
        <v>307</v>
      </c>
      <c r="Y131" s="84" t="s">
        <v>15</v>
      </c>
      <c r="Z131" s="88"/>
      <c r="AA131" s="83" t="s">
        <v>307</v>
      </c>
      <c r="AB131" s="84" t="s">
        <v>15</v>
      </c>
      <c r="AC131" s="88"/>
      <c r="AD131" s="83" t="s">
        <v>307</v>
      </c>
      <c r="AE131" s="84" t="s">
        <v>15</v>
      </c>
      <c r="AF131" s="88"/>
      <c r="AG131" s="83" t="s">
        <v>307</v>
      </c>
      <c r="AH131" s="84" t="s">
        <v>15</v>
      </c>
      <c r="AI131" s="88"/>
      <c r="AJ131" s="83" t="s">
        <v>307</v>
      </c>
      <c r="AK131" s="84" t="s">
        <v>15</v>
      </c>
      <c r="AL131" s="88"/>
      <c r="AM131" s="83" t="s">
        <v>307</v>
      </c>
      <c r="AN131" s="84" t="s">
        <v>15</v>
      </c>
      <c r="AO131" s="87"/>
      <c r="AP131" s="83" t="s">
        <v>307</v>
      </c>
      <c r="AQ131" s="84" t="s">
        <v>15</v>
      </c>
      <c r="AR131" s="88"/>
      <c r="AS131" s="83" t="s">
        <v>307</v>
      </c>
      <c r="AT131" s="84" t="s">
        <v>15</v>
      </c>
      <c r="AU131" s="88"/>
      <c r="AV131" s="83" t="s">
        <v>307</v>
      </c>
      <c r="AW131" s="84" t="s">
        <v>15</v>
      </c>
      <c r="AX131" s="88"/>
      <c r="AY131" s="83" t="s">
        <v>307</v>
      </c>
      <c r="AZ131" s="84" t="s">
        <v>15</v>
      </c>
      <c r="BA131" s="88"/>
      <c r="BB131" s="83" t="s">
        <v>307</v>
      </c>
      <c r="BC131" s="84" t="s">
        <v>15</v>
      </c>
      <c r="BD131" s="87"/>
      <c r="BE131" s="83" t="s">
        <v>307</v>
      </c>
      <c r="BF131" s="84" t="s">
        <v>15</v>
      </c>
      <c r="BG131" s="88"/>
      <c r="BH131" s="83" t="s">
        <v>307</v>
      </c>
      <c r="BI131" s="84" t="s">
        <v>15</v>
      </c>
      <c r="BJ131" s="88"/>
      <c r="BK131" s="83" t="s">
        <v>307</v>
      </c>
      <c r="BL131" s="84" t="s">
        <v>15</v>
      </c>
      <c r="BM131" s="88"/>
      <c r="BN131" s="83" t="s">
        <v>307</v>
      </c>
      <c r="BO131" s="84" t="s">
        <v>15</v>
      </c>
      <c r="BP131" s="88"/>
      <c r="BQ131" s="83" t="s">
        <v>307</v>
      </c>
      <c r="BR131" s="84" t="s">
        <v>15</v>
      </c>
      <c r="BS131" s="88"/>
      <c r="BT131" s="83" t="s">
        <v>307</v>
      </c>
      <c r="BU131" s="84" t="s">
        <v>15</v>
      </c>
      <c r="BV131" s="88"/>
      <c r="BW131" s="83" t="s">
        <v>307</v>
      </c>
      <c r="BX131" s="84" t="s">
        <v>15</v>
      </c>
      <c r="BY131" s="88"/>
      <c r="BZ131" s="83" t="s">
        <v>307</v>
      </c>
      <c r="CA131" s="84" t="s">
        <v>15</v>
      </c>
      <c r="CB131" s="88"/>
      <c r="CC131" s="83" t="s">
        <v>307</v>
      </c>
      <c r="CD131" s="84" t="s">
        <v>15</v>
      </c>
      <c r="CE131" s="172"/>
      <c r="CF131" s="83" t="s">
        <v>307</v>
      </c>
      <c r="CG131" s="84" t="s">
        <v>15</v>
      </c>
      <c r="CH131" s="172"/>
      <c r="CI131" s="83" t="s">
        <v>307</v>
      </c>
      <c r="CJ131" s="84" t="s">
        <v>15</v>
      </c>
      <c r="CK131" s="172"/>
      <c r="CL131" s="83" t="s">
        <v>307</v>
      </c>
      <c r="CM131" s="84" t="s">
        <v>15</v>
      </c>
      <c r="CN131" s="172"/>
      <c r="CO131" s="83" t="s">
        <v>307</v>
      </c>
      <c r="CP131" s="84" t="s">
        <v>15</v>
      </c>
      <c r="CQ131" s="88"/>
      <c r="CR131" s="83" t="s">
        <v>307</v>
      </c>
      <c r="CS131" s="84" t="s">
        <v>15</v>
      </c>
    </row>
    <row r="132" spans="1:97" ht="12" customHeight="1" x14ac:dyDescent="0.2">
      <c r="A132" s="81" t="s">
        <v>423</v>
      </c>
      <c r="B132" s="87"/>
      <c r="C132" s="83" t="s">
        <v>307</v>
      </c>
      <c r="D132" s="84" t="s">
        <v>15</v>
      </c>
      <c r="E132" s="87"/>
      <c r="F132" s="83" t="s">
        <v>307</v>
      </c>
      <c r="G132" s="84" t="s">
        <v>15</v>
      </c>
      <c r="H132" s="88"/>
      <c r="I132" s="83" t="s">
        <v>307</v>
      </c>
      <c r="J132" s="84" t="s">
        <v>15</v>
      </c>
      <c r="K132" s="88"/>
      <c r="L132" s="83" t="s">
        <v>307</v>
      </c>
      <c r="M132" s="84" t="s">
        <v>15</v>
      </c>
      <c r="N132" s="88"/>
      <c r="O132" s="83" t="s">
        <v>307</v>
      </c>
      <c r="P132" s="84" t="s">
        <v>15</v>
      </c>
      <c r="Q132" s="88"/>
      <c r="R132" s="83" t="s">
        <v>307</v>
      </c>
      <c r="S132" s="84" t="s">
        <v>15</v>
      </c>
      <c r="T132" s="88"/>
      <c r="U132" s="83" t="s">
        <v>307</v>
      </c>
      <c r="V132" s="84" t="s">
        <v>15</v>
      </c>
      <c r="W132" s="88"/>
      <c r="X132" s="83" t="s">
        <v>307</v>
      </c>
      <c r="Y132" s="84" t="s">
        <v>15</v>
      </c>
      <c r="Z132" s="88"/>
      <c r="AA132" s="83" t="s">
        <v>307</v>
      </c>
      <c r="AB132" s="84" t="s">
        <v>15</v>
      </c>
      <c r="AC132" s="88"/>
      <c r="AD132" s="83" t="s">
        <v>307</v>
      </c>
      <c r="AE132" s="84" t="s">
        <v>15</v>
      </c>
      <c r="AF132" s="88"/>
      <c r="AG132" s="83" t="s">
        <v>307</v>
      </c>
      <c r="AH132" s="84" t="s">
        <v>15</v>
      </c>
      <c r="AI132" s="88"/>
      <c r="AJ132" s="83" t="s">
        <v>307</v>
      </c>
      <c r="AK132" s="84" t="s">
        <v>15</v>
      </c>
      <c r="AL132" s="88"/>
      <c r="AM132" s="83" t="s">
        <v>307</v>
      </c>
      <c r="AN132" s="84" t="s">
        <v>15</v>
      </c>
      <c r="AO132" s="87"/>
      <c r="AP132" s="83" t="s">
        <v>307</v>
      </c>
      <c r="AQ132" s="84" t="s">
        <v>15</v>
      </c>
      <c r="AR132" s="88"/>
      <c r="AS132" s="83" t="s">
        <v>307</v>
      </c>
      <c r="AT132" s="84" t="s">
        <v>15</v>
      </c>
      <c r="AU132" s="88"/>
      <c r="AV132" s="83" t="s">
        <v>307</v>
      </c>
      <c r="AW132" s="84" t="s">
        <v>15</v>
      </c>
      <c r="AX132" s="88"/>
      <c r="AY132" s="83" t="s">
        <v>307</v>
      </c>
      <c r="AZ132" s="84" t="s">
        <v>15</v>
      </c>
      <c r="BA132" s="88"/>
      <c r="BB132" s="83" t="s">
        <v>307</v>
      </c>
      <c r="BC132" s="84" t="s">
        <v>15</v>
      </c>
      <c r="BD132" s="87"/>
      <c r="BE132" s="83" t="s">
        <v>307</v>
      </c>
      <c r="BF132" s="84" t="s">
        <v>15</v>
      </c>
      <c r="BG132" s="88"/>
      <c r="BH132" s="83" t="s">
        <v>307</v>
      </c>
      <c r="BI132" s="84" t="s">
        <v>15</v>
      </c>
      <c r="BJ132" s="88"/>
      <c r="BK132" s="83" t="s">
        <v>307</v>
      </c>
      <c r="BL132" s="84" t="s">
        <v>15</v>
      </c>
      <c r="BM132" s="88"/>
      <c r="BN132" s="83" t="s">
        <v>307</v>
      </c>
      <c r="BO132" s="84" t="s">
        <v>15</v>
      </c>
      <c r="BP132" s="88"/>
      <c r="BQ132" s="83" t="s">
        <v>307</v>
      </c>
      <c r="BR132" s="84" t="s">
        <v>15</v>
      </c>
      <c r="BS132" s="88"/>
      <c r="BT132" s="83" t="s">
        <v>307</v>
      </c>
      <c r="BU132" s="84" t="s">
        <v>15</v>
      </c>
      <c r="BV132" s="88"/>
      <c r="BW132" s="83" t="s">
        <v>307</v>
      </c>
      <c r="BX132" s="84" t="s">
        <v>15</v>
      </c>
      <c r="BY132" s="88"/>
      <c r="BZ132" s="83" t="s">
        <v>307</v>
      </c>
      <c r="CA132" s="84" t="s">
        <v>15</v>
      </c>
      <c r="CB132" s="88"/>
      <c r="CC132" s="83" t="s">
        <v>307</v>
      </c>
      <c r="CD132" s="84" t="s">
        <v>15</v>
      </c>
      <c r="CE132" s="172"/>
      <c r="CF132" s="83" t="s">
        <v>307</v>
      </c>
      <c r="CG132" s="84" t="s">
        <v>15</v>
      </c>
      <c r="CH132" s="172"/>
      <c r="CI132" s="83" t="s">
        <v>307</v>
      </c>
      <c r="CJ132" s="84" t="s">
        <v>15</v>
      </c>
      <c r="CK132" s="172"/>
      <c r="CL132" s="83" t="s">
        <v>307</v>
      </c>
      <c r="CM132" s="84" t="s">
        <v>15</v>
      </c>
      <c r="CN132" s="172"/>
      <c r="CO132" s="83" t="s">
        <v>307</v>
      </c>
      <c r="CP132" s="84" t="s">
        <v>15</v>
      </c>
      <c r="CQ132" s="88"/>
      <c r="CR132" s="83" t="s">
        <v>307</v>
      </c>
      <c r="CS132" s="84" t="s">
        <v>15</v>
      </c>
    </row>
    <row r="133" spans="1:97" ht="12" customHeight="1" x14ac:dyDescent="0.2">
      <c r="A133" s="81" t="s">
        <v>425</v>
      </c>
      <c r="B133" s="87"/>
      <c r="C133" s="83" t="s">
        <v>307</v>
      </c>
      <c r="D133" s="84" t="s">
        <v>15</v>
      </c>
      <c r="E133" s="87"/>
      <c r="F133" s="83" t="s">
        <v>307</v>
      </c>
      <c r="G133" s="84" t="s">
        <v>15</v>
      </c>
      <c r="H133" s="88"/>
      <c r="I133" s="83" t="s">
        <v>307</v>
      </c>
      <c r="J133" s="84" t="s">
        <v>15</v>
      </c>
      <c r="K133" s="88"/>
      <c r="L133" s="83" t="s">
        <v>307</v>
      </c>
      <c r="M133" s="84" t="s">
        <v>15</v>
      </c>
      <c r="N133" s="88"/>
      <c r="O133" s="83" t="s">
        <v>307</v>
      </c>
      <c r="P133" s="84" t="s">
        <v>15</v>
      </c>
      <c r="Q133" s="88"/>
      <c r="R133" s="83" t="s">
        <v>307</v>
      </c>
      <c r="S133" s="84" t="s">
        <v>15</v>
      </c>
      <c r="T133" s="88"/>
      <c r="U133" s="83" t="s">
        <v>307</v>
      </c>
      <c r="V133" s="84" t="s">
        <v>15</v>
      </c>
      <c r="W133" s="88"/>
      <c r="X133" s="83" t="s">
        <v>307</v>
      </c>
      <c r="Y133" s="84" t="s">
        <v>15</v>
      </c>
      <c r="Z133" s="88"/>
      <c r="AA133" s="83" t="s">
        <v>307</v>
      </c>
      <c r="AB133" s="84" t="s">
        <v>15</v>
      </c>
      <c r="AC133" s="88"/>
      <c r="AD133" s="83" t="s">
        <v>307</v>
      </c>
      <c r="AE133" s="84" t="s">
        <v>15</v>
      </c>
      <c r="AF133" s="88"/>
      <c r="AG133" s="83" t="s">
        <v>307</v>
      </c>
      <c r="AH133" s="84" t="s">
        <v>15</v>
      </c>
      <c r="AI133" s="88"/>
      <c r="AJ133" s="83" t="s">
        <v>307</v>
      </c>
      <c r="AK133" s="84" t="s">
        <v>15</v>
      </c>
      <c r="AL133" s="88"/>
      <c r="AM133" s="83" t="s">
        <v>307</v>
      </c>
      <c r="AN133" s="84" t="s">
        <v>15</v>
      </c>
      <c r="AO133" s="87"/>
      <c r="AP133" s="83" t="s">
        <v>307</v>
      </c>
      <c r="AQ133" s="84" t="s">
        <v>15</v>
      </c>
      <c r="AR133" s="88"/>
      <c r="AS133" s="83" t="s">
        <v>307</v>
      </c>
      <c r="AT133" s="84" t="s">
        <v>15</v>
      </c>
      <c r="AU133" s="88"/>
      <c r="AV133" s="83" t="s">
        <v>307</v>
      </c>
      <c r="AW133" s="84" t="s">
        <v>15</v>
      </c>
      <c r="AX133" s="88"/>
      <c r="AY133" s="83" t="s">
        <v>307</v>
      </c>
      <c r="AZ133" s="84" t="s">
        <v>15</v>
      </c>
      <c r="BA133" s="88"/>
      <c r="BB133" s="83" t="s">
        <v>307</v>
      </c>
      <c r="BC133" s="84" t="s">
        <v>15</v>
      </c>
      <c r="BD133" s="87"/>
      <c r="BE133" s="83" t="s">
        <v>307</v>
      </c>
      <c r="BF133" s="84" t="s">
        <v>15</v>
      </c>
      <c r="BG133" s="88"/>
      <c r="BH133" s="83" t="s">
        <v>307</v>
      </c>
      <c r="BI133" s="84" t="s">
        <v>15</v>
      </c>
      <c r="BJ133" s="88"/>
      <c r="BK133" s="83" t="s">
        <v>307</v>
      </c>
      <c r="BL133" s="84" t="s">
        <v>15</v>
      </c>
      <c r="BM133" s="88"/>
      <c r="BN133" s="83" t="s">
        <v>307</v>
      </c>
      <c r="BO133" s="84" t="s">
        <v>15</v>
      </c>
      <c r="BP133" s="88"/>
      <c r="BQ133" s="83" t="s">
        <v>307</v>
      </c>
      <c r="BR133" s="84" t="s">
        <v>15</v>
      </c>
      <c r="BS133" s="88"/>
      <c r="BT133" s="83" t="s">
        <v>307</v>
      </c>
      <c r="BU133" s="84" t="s">
        <v>15</v>
      </c>
      <c r="BV133" s="88"/>
      <c r="BW133" s="83" t="s">
        <v>307</v>
      </c>
      <c r="BX133" s="84" t="s">
        <v>15</v>
      </c>
      <c r="BY133" s="88"/>
      <c r="BZ133" s="83" t="s">
        <v>307</v>
      </c>
      <c r="CA133" s="84" t="s">
        <v>15</v>
      </c>
      <c r="CB133" s="88"/>
      <c r="CC133" s="83" t="s">
        <v>307</v>
      </c>
      <c r="CD133" s="84" t="s">
        <v>15</v>
      </c>
      <c r="CE133" s="172"/>
      <c r="CF133" s="83" t="s">
        <v>307</v>
      </c>
      <c r="CG133" s="84" t="s">
        <v>15</v>
      </c>
      <c r="CH133" s="172"/>
      <c r="CI133" s="83" t="s">
        <v>307</v>
      </c>
      <c r="CJ133" s="84" t="s">
        <v>15</v>
      </c>
      <c r="CK133" s="172"/>
      <c r="CL133" s="83" t="s">
        <v>307</v>
      </c>
      <c r="CM133" s="84" t="s">
        <v>15</v>
      </c>
      <c r="CN133" s="172"/>
      <c r="CO133" s="83" t="s">
        <v>307</v>
      </c>
      <c r="CP133" s="84" t="s">
        <v>15</v>
      </c>
      <c r="CQ133" s="88"/>
      <c r="CR133" s="83" t="s">
        <v>307</v>
      </c>
      <c r="CS133" s="84" t="s">
        <v>15</v>
      </c>
    </row>
    <row r="134" spans="1:97" ht="12" customHeight="1" x14ac:dyDescent="0.2">
      <c r="A134" s="81" t="s">
        <v>427</v>
      </c>
      <c r="B134" s="87"/>
      <c r="C134" s="83" t="s">
        <v>307</v>
      </c>
      <c r="D134" s="84" t="s">
        <v>15</v>
      </c>
      <c r="E134" s="87"/>
      <c r="F134" s="83" t="s">
        <v>307</v>
      </c>
      <c r="G134" s="84" t="s">
        <v>15</v>
      </c>
      <c r="H134" s="88"/>
      <c r="I134" s="83" t="s">
        <v>307</v>
      </c>
      <c r="J134" s="84" t="s">
        <v>15</v>
      </c>
      <c r="K134" s="88"/>
      <c r="L134" s="83" t="s">
        <v>307</v>
      </c>
      <c r="M134" s="84" t="s">
        <v>15</v>
      </c>
      <c r="N134" s="88"/>
      <c r="O134" s="83" t="s">
        <v>307</v>
      </c>
      <c r="P134" s="84" t="s">
        <v>15</v>
      </c>
      <c r="Q134" s="88"/>
      <c r="R134" s="83" t="s">
        <v>307</v>
      </c>
      <c r="S134" s="84" t="s">
        <v>15</v>
      </c>
      <c r="T134" s="88"/>
      <c r="U134" s="83" t="s">
        <v>307</v>
      </c>
      <c r="V134" s="84" t="s">
        <v>15</v>
      </c>
      <c r="W134" s="88"/>
      <c r="X134" s="83" t="s">
        <v>307</v>
      </c>
      <c r="Y134" s="84" t="s">
        <v>15</v>
      </c>
      <c r="Z134" s="88"/>
      <c r="AA134" s="83" t="s">
        <v>307</v>
      </c>
      <c r="AB134" s="84" t="s">
        <v>15</v>
      </c>
      <c r="AC134" s="88"/>
      <c r="AD134" s="83" t="s">
        <v>307</v>
      </c>
      <c r="AE134" s="84" t="s">
        <v>15</v>
      </c>
      <c r="AF134" s="88"/>
      <c r="AG134" s="83" t="s">
        <v>307</v>
      </c>
      <c r="AH134" s="84" t="s">
        <v>15</v>
      </c>
      <c r="AI134" s="88"/>
      <c r="AJ134" s="83" t="s">
        <v>307</v>
      </c>
      <c r="AK134" s="84" t="s">
        <v>15</v>
      </c>
      <c r="AL134" s="88"/>
      <c r="AM134" s="83" t="s">
        <v>307</v>
      </c>
      <c r="AN134" s="84" t="s">
        <v>15</v>
      </c>
      <c r="AO134" s="87"/>
      <c r="AP134" s="83" t="s">
        <v>307</v>
      </c>
      <c r="AQ134" s="84" t="s">
        <v>15</v>
      </c>
      <c r="AR134" s="88"/>
      <c r="AS134" s="83" t="s">
        <v>307</v>
      </c>
      <c r="AT134" s="84" t="s">
        <v>15</v>
      </c>
      <c r="AU134" s="88"/>
      <c r="AV134" s="83" t="s">
        <v>307</v>
      </c>
      <c r="AW134" s="84" t="s">
        <v>15</v>
      </c>
      <c r="AX134" s="88"/>
      <c r="AY134" s="83" t="s">
        <v>307</v>
      </c>
      <c r="AZ134" s="84" t="s">
        <v>15</v>
      </c>
      <c r="BA134" s="88"/>
      <c r="BB134" s="83" t="s">
        <v>307</v>
      </c>
      <c r="BC134" s="84" t="s">
        <v>15</v>
      </c>
      <c r="BD134" s="87"/>
      <c r="BE134" s="83" t="s">
        <v>307</v>
      </c>
      <c r="BF134" s="84" t="s">
        <v>15</v>
      </c>
      <c r="BG134" s="88"/>
      <c r="BH134" s="83" t="s">
        <v>307</v>
      </c>
      <c r="BI134" s="84" t="s">
        <v>15</v>
      </c>
      <c r="BJ134" s="88"/>
      <c r="BK134" s="83" t="s">
        <v>307</v>
      </c>
      <c r="BL134" s="84" t="s">
        <v>15</v>
      </c>
      <c r="BM134" s="88"/>
      <c r="BN134" s="83" t="s">
        <v>307</v>
      </c>
      <c r="BO134" s="84" t="s">
        <v>15</v>
      </c>
      <c r="BP134" s="88"/>
      <c r="BQ134" s="83" t="s">
        <v>307</v>
      </c>
      <c r="BR134" s="84" t="s">
        <v>15</v>
      </c>
      <c r="BS134" s="88"/>
      <c r="BT134" s="83" t="s">
        <v>307</v>
      </c>
      <c r="BU134" s="84" t="s">
        <v>15</v>
      </c>
      <c r="BV134" s="88"/>
      <c r="BW134" s="83" t="s">
        <v>307</v>
      </c>
      <c r="BX134" s="84" t="s">
        <v>15</v>
      </c>
      <c r="BY134" s="88"/>
      <c r="BZ134" s="83" t="s">
        <v>307</v>
      </c>
      <c r="CA134" s="84" t="s">
        <v>15</v>
      </c>
      <c r="CB134" s="88"/>
      <c r="CC134" s="83" t="s">
        <v>307</v>
      </c>
      <c r="CD134" s="84" t="s">
        <v>15</v>
      </c>
      <c r="CE134" s="172"/>
      <c r="CF134" s="83" t="s">
        <v>307</v>
      </c>
      <c r="CG134" s="84" t="s">
        <v>15</v>
      </c>
      <c r="CH134" s="172"/>
      <c r="CI134" s="83" t="s">
        <v>307</v>
      </c>
      <c r="CJ134" s="84" t="s">
        <v>15</v>
      </c>
      <c r="CK134" s="172"/>
      <c r="CL134" s="83" t="s">
        <v>307</v>
      </c>
      <c r="CM134" s="84" t="s">
        <v>15</v>
      </c>
      <c r="CN134" s="172"/>
      <c r="CO134" s="83" t="s">
        <v>307</v>
      </c>
      <c r="CP134" s="84" t="s">
        <v>15</v>
      </c>
      <c r="CQ134" s="88"/>
      <c r="CR134" s="83" t="s">
        <v>307</v>
      </c>
      <c r="CS134" s="84" t="s">
        <v>15</v>
      </c>
    </row>
    <row r="135" spans="1:97" ht="12" customHeight="1" x14ac:dyDescent="0.2">
      <c r="A135" s="81" t="s">
        <v>429</v>
      </c>
      <c r="B135" s="87"/>
      <c r="C135" s="83" t="s">
        <v>307</v>
      </c>
      <c r="D135" s="84" t="s">
        <v>15</v>
      </c>
      <c r="E135" s="87"/>
      <c r="F135" s="83" t="s">
        <v>307</v>
      </c>
      <c r="G135" s="84" t="s">
        <v>15</v>
      </c>
      <c r="H135" s="88"/>
      <c r="I135" s="83" t="s">
        <v>307</v>
      </c>
      <c r="J135" s="84" t="s">
        <v>15</v>
      </c>
      <c r="K135" s="88"/>
      <c r="L135" s="83" t="s">
        <v>307</v>
      </c>
      <c r="M135" s="84" t="s">
        <v>15</v>
      </c>
      <c r="N135" s="88"/>
      <c r="O135" s="83" t="s">
        <v>307</v>
      </c>
      <c r="P135" s="84" t="s">
        <v>15</v>
      </c>
      <c r="Q135" s="88"/>
      <c r="R135" s="83" t="s">
        <v>307</v>
      </c>
      <c r="S135" s="84" t="s">
        <v>15</v>
      </c>
      <c r="T135" s="88"/>
      <c r="U135" s="83" t="s">
        <v>307</v>
      </c>
      <c r="V135" s="84" t="s">
        <v>15</v>
      </c>
      <c r="W135" s="88"/>
      <c r="X135" s="83" t="s">
        <v>307</v>
      </c>
      <c r="Y135" s="84" t="s">
        <v>15</v>
      </c>
      <c r="Z135" s="88"/>
      <c r="AA135" s="83" t="s">
        <v>307</v>
      </c>
      <c r="AB135" s="84" t="s">
        <v>15</v>
      </c>
      <c r="AC135" s="88"/>
      <c r="AD135" s="83" t="s">
        <v>307</v>
      </c>
      <c r="AE135" s="84" t="s">
        <v>15</v>
      </c>
      <c r="AF135" s="88"/>
      <c r="AG135" s="83" t="s">
        <v>307</v>
      </c>
      <c r="AH135" s="84" t="s">
        <v>15</v>
      </c>
      <c r="AI135" s="88"/>
      <c r="AJ135" s="83" t="s">
        <v>307</v>
      </c>
      <c r="AK135" s="84" t="s">
        <v>15</v>
      </c>
      <c r="AL135" s="88"/>
      <c r="AM135" s="83" t="s">
        <v>307</v>
      </c>
      <c r="AN135" s="84" t="s">
        <v>15</v>
      </c>
      <c r="AO135" s="87"/>
      <c r="AP135" s="83" t="s">
        <v>307</v>
      </c>
      <c r="AQ135" s="84" t="s">
        <v>15</v>
      </c>
      <c r="AR135" s="88"/>
      <c r="AS135" s="83" t="s">
        <v>307</v>
      </c>
      <c r="AT135" s="84" t="s">
        <v>15</v>
      </c>
      <c r="AU135" s="88"/>
      <c r="AV135" s="83" t="s">
        <v>307</v>
      </c>
      <c r="AW135" s="84" t="s">
        <v>15</v>
      </c>
      <c r="AX135" s="88"/>
      <c r="AY135" s="83" t="s">
        <v>307</v>
      </c>
      <c r="AZ135" s="84" t="s">
        <v>15</v>
      </c>
      <c r="BA135" s="88"/>
      <c r="BB135" s="83" t="s">
        <v>307</v>
      </c>
      <c r="BC135" s="84" t="s">
        <v>15</v>
      </c>
      <c r="BD135" s="87"/>
      <c r="BE135" s="83" t="s">
        <v>307</v>
      </c>
      <c r="BF135" s="84" t="s">
        <v>15</v>
      </c>
      <c r="BG135" s="88"/>
      <c r="BH135" s="83" t="s">
        <v>307</v>
      </c>
      <c r="BI135" s="84" t="s">
        <v>15</v>
      </c>
      <c r="BJ135" s="88"/>
      <c r="BK135" s="83" t="s">
        <v>307</v>
      </c>
      <c r="BL135" s="84" t="s">
        <v>15</v>
      </c>
      <c r="BM135" s="88"/>
      <c r="BN135" s="83" t="s">
        <v>307</v>
      </c>
      <c r="BO135" s="84" t="s">
        <v>15</v>
      </c>
      <c r="BP135" s="88"/>
      <c r="BQ135" s="83" t="s">
        <v>307</v>
      </c>
      <c r="BR135" s="84" t="s">
        <v>15</v>
      </c>
      <c r="BS135" s="88"/>
      <c r="BT135" s="83" t="s">
        <v>307</v>
      </c>
      <c r="BU135" s="84" t="s">
        <v>15</v>
      </c>
      <c r="BV135" s="88"/>
      <c r="BW135" s="83" t="s">
        <v>307</v>
      </c>
      <c r="BX135" s="84" t="s">
        <v>15</v>
      </c>
      <c r="BY135" s="88"/>
      <c r="BZ135" s="83" t="s">
        <v>307</v>
      </c>
      <c r="CA135" s="84" t="s">
        <v>15</v>
      </c>
      <c r="CB135" s="88"/>
      <c r="CC135" s="83" t="s">
        <v>307</v>
      </c>
      <c r="CD135" s="84" t="s">
        <v>15</v>
      </c>
      <c r="CE135" s="172"/>
      <c r="CF135" s="83" t="s">
        <v>307</v>
      </c>
      <c r="CG135" s="84" t="s">
        <v>15</v>
      </c>
      <c r="CH135" s="172"/>
      <c r="CI135" s="83" t="s">
        <v>307</v>
      </c>
      <c r="CJ135" s="84" t="s">
        <v>15</v>
      </c>
      <c r="CK135" s="172"/>
      <c r="CL135" s="83" t="s">
        <v>307</v>
      </c>
      <c r="CM135" s="84" t="s">
        <v>15</v>
      </c>
      <c r="CN135" s="172"/>
      <c r="CO135" s="83" t="s">
        <v>307</v>
      </c>
      <c r="CP135" s="84" t="s">
        <v>15</v>
      </c>
      <c r="CQ135" s="88"/>
      <c r="CR135" s="83" t="s">
        <v>307</v>
      </c>
      <c r="CS135" s="84" t="s">
        <v>15</v>
      </c>
    </row>
    <row r="136" spans="1:97" ht="12" customHeight="1" x14ac:dyDescent="0.2">
      <c r="A136" s="81" t="s">
        <v>432</v>
      </c>
      <c r="B136" s="87"/>
      <c r="C136" s="83" t="s">
        <v>307</v>
      </c>
      <c r="D136" s="84" t="s">
        <v>15</v>
      </c>
      <c r="E136" s="87"/>
      <c r="F136" s="83" t="s">
        <v>307</v>
      </c>
      <c r="G136" s="84" t="s">
        <v>15</v>
      </c>
      <c r="H136" s="88"/>
      <c r="I136" s="83" t="s">
        <v>307</v>
      </c>
      <c r="J136" s="84" t="s">
        <v>15</v>
      </c>
      <c r="K136" s="88"/>
      <c r="L136" s="83" t="s">
        <v>307</v>
      </c>
      <c r="M136" s="84" t="s">
        <v>15</v>
      </c>
      <c r="N136" s="88"/>
      <c r="O136" s="83" t="s">
        <v>307</v>
      </c>
      <c r="P136" s="84" t="s">
        <v>15</v>
      </c>
      <c r="Q136" s="88"/>
      <c r="R136" s="83" t="s">
        <v>307</v>
      </c>
      <c r="S136" s="84" t="s">
        <v>15</v>
      </c>
      <c r="T136" s="88"/>
      <c r="U136" s="83" t="s">
        <v>307</v>
      </c>
      <c r="V136" s="84" t="s">
        <v>15</v>
      </c>
      <c r="W136" s="88"/>
      <c r="X136" s="83" t="s">
        <v>307</v>
      </c>
      <c r="Y136" s="84" t="s">
        <v>15</v>
      </c>
      <c r="Z136" s="88"/>
      <c r="AA136" s="83" t="s">
        <v>307</v>
      </c>
      <c r="AB136" s="84" t="s">
        <v>15</v>
      </c>
      <c r="AC136" s="88"/>
      <c r="AD136" s="83" t="s">
        <v>307</v>
      </c>
      <c r="AE136" s="84" t="s">
        <v>15</v>
      </c>
      <c r="AF136" s="88"/>
      <c r="AG136" s="83" t="s">
        <v>307</v>
      </c>
      <c r="AH136" s="84" t="s">
        <v>15</v>
      </c>
      <c r="AI136" s="88"/>
      <c r="AJ136" s="83" t="s">
        <v>307</v>
      </c>
      <c r="AK136" s="84" t="s">
        <v>15</v>
      </c>
      <c r="AL136" s="88"/>
      <c r="AM136" s="83" t="s">
        <v>307</v>
      </c>
      <c r="AN136" s="84" t="s">
        <v>15</v>
      </c>
      <c r="AO136" s="87"/>
      <c r="AP136" s="83" t="s">
        <v>307</v>
      </c>
      <c r="AQ136" s="84" t="s">
        <v>15</v>
      </c>
      <c r="AR136" s="88"/>
      <c r="AS136" s="83" t="s">
        <v>307</v>
      </c>
      <c r="AT136" s="84" t="s">
        <v>15</v>
      </c>
      <c r="AU136" s="88"/>
      <c r="AV136" s="83" t="s">
        <v>307</v>
      </c>
      <c r="AW136" s="84" t="s">
        <v>15</v>
      </c>
      <c r="AX136" s="88"/>
      <c r="AY136" s="83" t="s">
        <v>307</v>
      </c>
      <c r="AZ136" s="84" t="s">
        <v>15</v>
      </c>
      <c r="BA136" s="88"/>
      <c r="BB136" s="83" t="s">
        <v>307</v>
      </c>
      <c r="BC136" s="84" t="s">
        <v>15</v>
      </c>
      <c r="BD136" s="87"/>
      <c r="BE136" s="83" t="s">
        <v>307</v>
      </c>
      <c r="BF136" s="84" t="s">
        <v>15</v>
      </c>
      <c r="BG136" s="88"/>
      <c r="BH136" s="83" t="s">
        <v>307</v>
      </c>
      <c r="BI136" s="84" t="s">
        <v>15</v>
      </c>
      <c r="BJ136" s="88"/>
      <c r="BK136" s="83" t="s">
        <v>307</v>
      </c>
      <c r="BL136" s="84" t="s">
        <v>15</v>
      </c>
      <c r="BM136" s="88"/>
      <c r="BN136" s="83" t="s">
        <v>307</v>
      </c>
      <c r="BO136" s="84" t="s">
        <v>15</v>
      </c>
      <c r="BP136" s="88"/>
      <c r="BQ136" s="83" t="s">
        <v>307</v>
      </c>
      <c r="BR136" s="84" t="s">
        <v>15</v>
      </c>
      <c r="BS136" s="88"/>
      <c r="BT136" s="83" t="s">
        <v>307</v>
      </c>
      <c r="BU136" s="84" t="s">
        <v>15</v>
      </c>
      <c r="BV136" s="88"/>
      <c r="BW136" s="83" t="s">
        <v>307</v>
      </c>
      <c r="BX136" s="84" t="s">
        <v>15</v>
      </c>
      <c r="BY136" s="88"/>
      <c r="BZ136" s="83" t="s">
        <v>307</v>
      </c>
      <c r="CA136" s="84" t="s">
        <v>15</v>
      </c>
      <c r="CB136" s="88"/>
      <c r="CC136" s="83" t="s">
        <v>307</v>
      </c>
      <c r="CD136" s="84" t="s">
        <v>15</v>
      </c>
      <c r="CE136" s="172"/>
      <c r="CF136" s="83" t="s">
        <v>307</v>
      </c>
      <c r="CG136" s="84" t="s">
        <v>15</v>
      </c>
      <c r="CH136" s="172"/>
      <c r="CI136" s="83" t="s">
        <v>307</v>
      </c>
      <c r="CJ136" s="84" t="s">
        <v>15</v>
      </c>
      <c r="CK136" s="172"/>
      <c r="CL136" s="83" t="s">
        <v>307</v>
      </c>
      <c r="CM136" s="84" t="s">
        <v>15</v>
      </c>
      <c r="CN136" s="172"/>
      <c r="CO136" s="83" t="s">
        <v>307</v>
      </c>
      <c r="CP136" s="84" t="s">
        <v>15</v>
      </c>
      <c r="CQ136" s="88"/>
      <c r="CR136" s="83" t="s">
        <v>307</v>
      </c>
      <c r="CS136" s="84" t="s">
        <v>15</v>
      </c>
    </row>
    <row r="137" spans="1:97" ht="12" customHeight="1" x14ac:dyDescent="0.2">
      <c r="A137" s="81" t="s">
        <v>434</v>
      </c>
      <c r="B137" s="87"/>
      <c r="C137" s="83" t="s">
        <v>307</v>
      </c>
      <c r="D137" s="84" t="s">
        <v>15</v>
      </c>
      <c r="E137" s="87"/>
      <c r="F137" s="83" t="s">
        <v>307</v>
      </c>
      <c r="G137" s="84" t="s">
        <v>15</v>
      </c>
      <c r="H137" s="88"/>
      <c r="I137" s="83" t="s">
        <v>307</v>
      </c>
      <c r="J137" s="84" t="s">
        <v>15</v>
      </c>
      <c r="K137" s="88"/>
      <c r="L137" s="83" t="s">
        <v>307</v>
      </c>
      <c r="M137" s="84" t="s">
        <v>15</v>
      </c>
      <c r="N137" s="88"/>
      <c r="O137" s="83" t="s">
        <v>307</v>
      </c>
      <c r="P137" s="84" t="s">
        <v>15</v>
      </c>
      <c r="Q137" s="88"/>
      <c r="R137" s="83" t="s">
        <v>307</v>
      </c>
      <c r="S137" s="84" t="s">
        <v>15</v>
      </c>
      <c r="T137" s="88"/>
      <c r="U137" s="83" t="s">
        <v>307</v>
      </c>
      <c r="V137" s="84" t="s">
        <v>15</v>
      </c>
      <c r="W137" s="88"/>
      <c r="X137" s="83" t="s">
        <v>307</v>
      </c>
      <c r="Y137" s="84" t="s">
        <v>15</v>
      </c>
      <c r="Z137" s="88"/>
      <c r="AA137" s="83" t="s">
        <v>307</v>
      </c>
      <c r="AB137" s="84" t="s">
        <v>15</v>
      </c>
      <c r="AC137" s="88"/>
      <c r="AD137" s="83" t="s">
        <v>307</v>
      </c>
      <c r="AE137" s="84" t="s">
        <v>15</v>
      </c>
      <c r="AF137" s="88"/>
      <c r="AG137" s="83" t="s">
        <v>307</v>
      </c>
      <c r="AH137" s="84" t="s">
        <v>15</v>
      </c>
      <c r="AI137" s="88"/>
      <c r="AJ137" s="83" t="s">
        <v>307</v>
      </c>
      <c r="AK137" s="84" t="s">
        <v>15</v>
      </c>
      <c r="AL137" s="88"/>
      <c r="AM137" s="83" t="s">
        <v>307</v>
      </c>
      <c r="AN137" s="84" t="s">
        <v>15</v>
      </c>
      <c r="AO137" s="87"/>
      <c r="AP137" s="83" t="s">
        <v>307</v>
      </c>
      <c r="AQ137" s="84" t="s">
        <v>15</v>
      </c>
      <c r="AR137" s="88"/>
      <c r="AS137" s="83" t="s">
        <v>307</v>
      </c>
      <c r="AT137" s="84" t="s">
        <v>15</v>
      </c>
      <c r="AU137" s="88"/>
      <c r="AV137" s="83" t="s">
        <v>307</v>
      </c>
      <c r="AW137" s="84" t="s">
        <v>15</v>
      </c>
      <c r="AX137" s="88"/>
      <c r="AY137" s="83" t="s">
        <v>307</v>
      </c>
      <c r="AZ137" s="84" t="s">
        <v>15</v>
      </c>
      <c r="BA137" s="88"/>
      <c r="BB137" s="83" t="s">
        <v>307</v>
      </c>
      <c r="BC137" s="84" t="s">
        <v>15</v>
      </c>
      <c r="BD137" s="87"/>
      <c r="BE137" s="83" t="s">
        <v>307</v>
      </c>
      <c r="BF137" s="84" t="s">
        <v>15</v>
      </c>
      <c r="BG137" s="88"/>
      <c r="BH137" s="83" t="s">
        <v>307</v>
      </c>
      <c r="BI137" s="84" t="s">
        <v>15</v>
      </c>
      <c r="BJ137" s="88"/>
      <c r="BK137" s="83" t="s">
        <v>307</v>
      </c>
      <c r="BL137" s="84" t="s">
        <v>15</v>
      </c>
      <c r="BM137" s="88"/>
      <c r="BN137" s="83" t="s">
        <v>307</v>
      </c>
      <c r="BO137" s="84" t="s">
        <v>15</v>
      </c>
      <c r="BP137" s="88"/>
      <c r="BQ137" s="83" t="s">
        <v>307</v>
      </c>
      <c r="BR137" s="84" t="s">
        <v>15</v>
      </c>
      <c r="BS137" s="88"/>
      <c r="BT137" s="83" t="s">
        <v>307</v>
      </c>
      <c r="BU137" s="84" t="s">
        <v>15</v>
      </c>
      <c r="BV137" s="88"/>
      <c r="BW137" s="83" t="s">
        <v>307</v>
      </c>
      <c r="BX137" s="84" t="s">
        <v>15</v>
      </c>
      <c r="BY137" s="88"/>
      <c r="BZ137" s="83" t="s">
        <v>307</v>
      </c>
      <c r="CA137" s="84" t="s">
        <v>15</v>
      </c>
      <c r="CB137" s="88"/>
      <c r="CC137" s="83" t="s">
        <v>307</v>
      </c>
      <c r="CD137" s="84" t="s">
        <v>15</v>
      </c>
      <c r="CE137" s="172"/>
      <c r="CF137" s="83" t="s">
        <v>307</v>
      </c>
      <c r="CG137" s="84" t="s">
        <v>15</v>
      </c>
      <c r="CH137" s="172"/>
      <c r="CI137" s="83" t="s">
        <v>307</v>
      </c>
      <c r="CJ137" s="84" t="s">
        <v>15</v>
      </c>
      <c r="CK137" s="172"/>
      <c r="CL137" s="83" t="s">
        <v>307</v>
      </c>
      <c r="CM137" s="84" t="s">
        <v>15</v>
      </c>
      <c r="CN137" s="172"/>
      <c r="CO137" s="83" t="s">
        <v>307</v>
      </c>
      <c r="CP137" s="84" t="s">
        <v>15</v>
      </c>
      <c r="CQ137" s="88"/>
      <c r="CR137" s="83" t="s">
        <v>307</v>
      </c>
      <c r="CS137" s="84" t="s">
        <v>15</v>
      </c>
    </row>
    <row r="138" spans="1:97" ht="12" customHeight="1" x14ac:dyDescent="0.2">
      <c r="A138" s="81" t="s">
        <v>436</v>
      </c>
      <c r="B138" s="87"/>
      <c r="C138" s="83" t="s">
        <v>307</v>
      </c>
      <c r="D138" s="84" t="s">
        <v>15</v>
      </c>
      <c r="E138" s="87"/>
      <c r="F138" s="83" t="s">
        <v>307</v>
      </c>
      <c r="G138" s="84" t="s">
        <v>15</v>
      </c>
      <c r="H138" s="88"/>
      <c r="I138" s="83" t="s">
        <v>307</v>
      </c>
      <c r="J138" s="84" t="s">
        <v>15</v>
      </c>
      <c r="K138" s="88"/>
      <c r="L138" s="83" t="s">
        <v>307</v>
      </c>
      <c r="M138" s="84" t="s">
        <v>15</v>
      </c>
      <c r="N138" s="88"/>
      <c r="O138" s="83" t="s">
        <v>307</v>
      </c>
      <c r="P138" s="84" t="s">
        <v>15</v>
      </c>
      <c r="Q138" s="88"/>
      <c r="R138" s="83" t="s">
        <v>307</v>
      </c>
      <c r="S138" s="84" t="s">
        <v>15</v>
      </c>
      <c r="T138" s="88"/>
      <c r="U138" s="83" t="s">
        <v>307</v>
      </c>
      <c r="V138" s="84" t="s">
        <v>15</v>
      </c>
      <c r="W138" s="88"/>
      <c r="X138" s="83" t="s">
        <v>307</v>
      </c>
      <c r="Y138" s="84" t="s">
        <v>15</v>
      </c>
      <c r="Z138" s="88"/>
      <c r="AA138" s="83" t="s">
        <v>307</v>
      </c>
      <c r="AB138" s="84" t="s">
        <v>15</v>
      </c>
      <c r="AC138" s="88"/>
      <c r="AD138" s="83" t="s">
        <v>307</v>
      </c>
      <c r="AE138" s="84" t="s">
        <v>15</v>
      </c>
      <c r="AF138" s="88"/>
      <c r="AG138" s="83" t="s">
        <v>307</v>
      </c>
      <c r="AH138" s="84" t="s">
        <v>15</v>
      </c>
      <c r="AI138" s="88"/>
      <c r="AJ138" s="83" t="s">
        <v>307</v>
      </c>
      <c r="AK138" s="84" t="s">
        <v>15</v>
      </c>
      <c r="AL138" s="88"/>
      <c r="AM138" s="83" t="s">
        <v>307</v>
      </c>
      <c r="AN138" s="84" t="s">
        <v>15</v>
      </c>
      <c r="AO138" s="87"/>
      <c r="AP138" s="83" t="s">
        <v>307</v>
      </c>
      <c r="AQ138" s="84" t="s">
        <v>15</v>
      </c>
      <c r="AR138" s="88"/>
      <c r="AS138" s="83" t="s">
        <v>307</v>
      </c>
      <c r="AT138" s="84" t="s">
        <v>15</v>
      </c>
      <c r="AU138" s="88"/>
      <c r="AV138" s="83" t="s">
        <v>307</v>
      </c>
      <c r="AW138" s="84" t="s">
        <v>15</v>
      </c>
      <c r="AX138" s="88"/>
      <c r="AY138" s="83" t="s">
        <v>307</v>
      </c>
      <c r="AZ138" s="84" t="s">
        <v>15</v>
      </c>
      <c r="BA138" s="88"/>
      <c r="BB138" s="83" t="s">
        <v>307</v>
      </c>
      <c r="BC138" s="84" t="s">
        <v>15</v>
      </c>
      <c r="BD138" s="87"/>
      <c r="BE138" s="83" t="s">
        <v>307</v>
      </c>
      <c r="BF138" s="84" t="s">
        <v>15</v>
      </c>
      <c r="BG138" s="88"/>
      <c r="BH138" s="83" t="s">
        <v>307</v>
      </c>
      <c r="BI138" s="84" t="s">
        <v>15</v>
      </c>
      <c r="BJ138" s="88"/>
      <c r="BK138" s="83" t="s">
        <v>307</v>
      </c>
      <c r="BL138" s="84" t="s">
        <v>15</v>
      </c>
      <c r="BM138" s="88"/>
      <c r="BN138" s="83" t="s">
        <v>307</v>
      </c>
      <c r="BO138" s="84" t="s">
        <v>15</v>
      </c>
      <c r="BP138" s="88"/>
      <c r="BQ138" s="83" t="s">
        <v>307</v>
      </c>
      <c r="BR138" s="84" t="s">
        <v>15</v>
      </c>
      <c r="BS138" s="88"/>
      <c r="BT138" s="83" t="s">
        <v>307</v>
      </c>
      <c r="BU138" s="84" t="s">
        <v>15</v>
      </c>
      <c r="BV138" s="88"/>
      <c r="BW138" s="83" t="s">
        <v>307</v>
      </c>
      <c r="BX138" s="84" t="s">
        <v>15</v>
      </c>
      <c r="BY138" s="88"/>
      <c r="BZ138" s="83" t="s">
        <v>307</v>
      </c>
      <c r="CA138" s="84" t="s">
        <v>15</v>
      </c>
      <c r="CB138" s="88"/>
      <c r="CC138" s="83" t="s">
        <v>307</v>
      </c>
      <c r="CD138" s="84" t="s">
        <v>15</v>
      </c>
      <c r="CE138" s="172"/>
      <c r="CF138" s="83" t="s">
        <v>307</v>
      </c>
      <c r="CG138" s="84" t="s">
        <v>15</v>
      </c>
      <c r="CH138" s="172"/>
      <c r="CI138" s="83" t="s">
        <v>307</v>
      </c>
      <c r="CJ138" s="84" t="s">
        <v>15</v>
      </c>
      <c r="CK138" s="172"/>
      <c r="CL138" s="83" t="s">
        <v>307</v>
      </c>
      <c r="CM138" s="84" t="s">
        <v>15</v>
      </c>
      <c r="CN138" s="172"/>
      <c r="CO138" s="83" t="s">
        <v>307</v>
      </c>
      <c r="CP138" s="84" t="s">
        <v>15</v>
      </c>
      <c r="CQ138" s="88"/>
      <c r="CR138" s="83" t="s">
        <v>307</v>
      </c>
      <c r="CS138" s="84" t="s">
        <v>15</v>
      </c>
    </row>
    <row r="139" spans="1:97" ht="12" customHeight="1" x14ac:dyDescent="0.2">
      <c r="A139" s="81" t="s">
        <v>437</v>
      </c>
      <c r="B139" s="87"/>
      <c r="C139" s="83" t="s">
        <v>307</v>
      </c>
      <c r="D139" s="84" t="s">
        <v>15</v>
      </c>
      <c r="E139" s="87"/>
      <c r="F139" s="83" t="s">
        <v>307</v>
      </c>
      <c r="G139" s="84" t="s">
        <v>15</v>
      </c>
      <c r="H139" s="88"/>
      <c r="I139" s="83" t="s">
        <v>307</v>
      </c>
      <c r="J139" s="84" t="s">
        <v>15</v>
      </c>
      <c r="K139" s="88"/>
      <c r="L139" s="83" t="s">
        <v>307</v>
      </c>
      <c r="M139" s="84" t="s">
        <v>15</v>
      </c>
      <c r="N139" s="88"/>
      <c r="O139" s="83" t="s">
        <v>307</v>
      </c>
      <c r="P139" s="84" t="s">
        <v>15</v>
      </c>
      <c r="Q139" s="88"/>
      <c r="R139" s="83" t="s">
        <v>307</v>
      </c>
      <c r="S139" s="84" t="s">
        <v>15</v>
      </c>
      <c r="T139" s="88"/>
      <c r="U139" s="83" t="s">
        <v>307</v>
      </c>
      <c r="V139" s="84" t="s">
        <v>15</v>
      </c>
      <c r="W139" s="88"/>
      <c r="X139" s="83" t="s">
        <v>307</v>
      </c>
      <c r="Y139" s="84" t="s">
        <v>15</v>
      </c>
      <c r="Z139" s="88"/>
      <c r="AA139" s="83" t="s">
        <v>307</v>
      </c>
      <c r="AB139" s="84" t="s">
        <v>15</v>
      </c>
      <c r="AC139" s="88"/>
      <c r="AD139" s="83" t="s">
        <v>307</v>
      </c>
      <c r="AE139" s="84" t="s">
        <v>15</v>
      </c>
      <c r="AF139" s="88"/>
      <c r="AG139" s="83" t="s">
        <v>307</v>
      </c>
      <c r="AH139" s="84" t="s">
        <v>15</v>
      </c>
      <c r="AI139" s="88"/>
      <c r="AJ139" s="83" t="s">
        <v>307</v>
      </c>
      <c r="AK139" s="84" t="s">
        <v>15</v>
      </c>
      <c r="AL139" s="88"/>
      <c r="AM139" s="83" t="s">
        <v>307</v>
      </c>
      <c r="AN139" s="84" t="s">
        <v>15</v>
      </c>
      <c r="AO139" s="87"/>
      <c r="AP139" s="83" t="s">
        <v>307</v>
      </c>
      <c r="AQ139" s="84" t="s">
        <v>15</v>
      </c>
      <c r="AR139" s="88"/>
      <c r="AS139" s="83" t="s">
        <v>307</v>
      </c>
      <c r="AT139" s="84" t="s">
        <v>15</v>
      </c>
      <c r="AU139" s="88"/>
      <c r="AV139" s="83" t="s">
        <v>307</v>
      </c>
      <c r="AW139" s="84" t="s">
        <v>15</v>
      </c>
      <c r="AX139" s="88"/>
      <c r="AY139" s="83" t="s">
        <v>307</v>
      </c>
      <c r="AZ139" s="84" t="s">
        <v>15</v>
      </c>
      <c r="BA139" s="88"/>
      <c r="BB139" s="83" t="s">
        <v>307</v>
      </c>
      <c r="BC139" s="84" t="s">
        <v>15</v>
      </c>
      <c r="BD139" s="87"/>
      <c r="BE139" s="83" t="s">
        <v>307</v>
      </c>
      <c r="BF139" s="84" t="s">
        <v>15</v>
      </c>
      <c r="BG139" s="88"/>
      <c r="BH139" s="83" t="s">
        <v>307</v>
      </c>
      <c r="BI139" s="84" t="s">
        <v>15</v>
      </c>
      <c r="BJ139" s="88"/>
      <c r="BK139" s="83" t="s">
        <v>307</v>
      </c>
      <c r="BL139" s="84" t="s">
        <v>15</v>
      </c>
      <c r="BM139" s="88"/>
      <c r="BN139" s="83" t="s">
        <v>307</v>
      </c>
      <c r="BO139" s="84" t="s">
        <v>15</v>
      </c>
      <c r="BP139" s="88"/>
      <c r="BQ139" s="83" t="s">
        <v>307</v>
      </c>
      <c r="BR139" s="84" t="s">
        <v>15</v>
      </c>
      <c r="BS139" s="88"/>
      <c r="BT139" s="83" t="s">
        <v>307</v>
      </c>
      <c r="BU139" s="84" t="s">
        <v>15</v>
      </c>
      <c r="BV139" s="88"/>
      <c r="BW139" s="83" t="s">
        <v>307</v>
      </c>
      <c r="BX139" s="84" t="s">
        <v>15</v>
      </c>
      <c r="BY139" s="88"/>
      <c r="BZ139" s="83" t="s">
        <v>307</v>
      </c>
      <c r="CA139" s="84" t="s">
        <v>15</v>
      </c>
      <c r="CB139" s="88"/>
      <c r="CC139" s="83" t="s">
        <v>307</v>
      </c>
      <c r="CD139" s="84" t="s">
        <v>15</v>
      </c>
      <c r="CE139" s="172"/>
      <c r="CF139" s="83" t="s">
        <v>307</v>
      </c>
      <c r="CG139" s="84" t="s">
        <v>15</v>
      </c>
      <c r="CH139" s="172"/>
      <c r="CI139" s="83" t="s">
        <v>307</v>
      </c>
      <c r="CJ139" s="84" t="s">
        <v>15</v>
      </c>
      <c r="CK139" s="172"/>
      <c r="CL139" s="83" t="s">
        <v>307</v>
      </c>
      <c r="CM139" s="84" t="s">
        <v>15</v>
      </c>
      <c r="CN139" s="172"/>
      <c r="CO139" s="83" t="s">
        <v>307</v>
      </c>
      <c r="CP139" s="84" t="s">
        <v>15</v>
      </c>
      <c r="CQ139" s="88"/>
      <c r="CR139" s="83" t="s">
        <v>307</v>
      </c>
      <c r="CS139" s="84" t="s">
        <v>15</v>
      </c>
    </row>
    <row r="140" spans="1:97" ht="12" customHeight="1" x14ac:dyDescent="0.2">
      <c r="A140" s="81" t="s">
        <v>439</v>
      </c>
      <c r="B140" s="87"/>
      <c r="C140" s="83" t="s">
        <v>307</v>
      </c>
      <c r="D140" s="84" t="s">
        <v>15</v>
      </c>
      <c r="E140" s="87"/>
      <c r="F140" s="83" t="s">
        <v>307</v>
      </c>
      <c r="G140" s="84" t="s">
        <v>15</v>
      </c>
      <c r="H140" s="88"/>
      <c r="I140" s="83" t="s">
        <v>307</v>
      </c>
      <c r="J140" s="84" t="s">
        <v>15</v>
      </c>
      <c r="K140" s="88"/>
      <c r="L140" s="83" t="s">
        <v>307</v>
      </c>
      <c r="M140" s="84" t="s">
        <v>15</v>
      </c>
      <c r="N140" s="88"/>
      <c r="O140" s="83" t="s">
        <v>307</v>
      </c>
      <c r="P140" s="84" t="s">
        <v>15</v>
      </c>
      <c r="Q140" s="88"/>
      <c r="R140" s="83" t="s">
        <v>307</v>
      </c>
      <c r="S140" s="84" t="s">
        <v>15</v>
      </c>
      <c r="T140" s="88"/>
      <c r="U140" s="83" t="s">
        <v>307</v>
      </c>
      <c r="V140" s="84" t="s">
        <v>15</v>
      </c>
      <c r="W140" s="88"/>
      <c r="X140" s="83" t="s">
        <v>307</v>
      </c>
      <c r="Y140" s="84" t="s">
        <v>15</v>
      </c>
      <c r="Z140" s="88"/>
      <c r="AA140" s="83" t="s">
        <v>307</v>
      </c>
      <c r="AB140" s="84" t="s">
        <v>15</v>
      </c>
      <c r="AC140" s="88"/>
      <c r="AD140" s="83" t="s">
        <v>307</v>
      </c>
      <c r="AE140" s="84" t="s">
        <v>15</v>
      </c>
      <c r="AF140" s="88"/>
      <c r="AG140" s="83" t="s">
        <v>307</v>
      </c>
      <c r="AH140" s="84" t="s">
        <v>15</v>
      </c>
      <c r="AI140" s="88"/>
      <c r="AJ140" s="83" t="s">
        <v>307</v>
      </c>
      <c r="AK140" s="84" t="s">
        <v>15</v>
      </c>
      <c r="AL140" s="88"/>
      <c r="AM140" s="83" t="s">
        <v>307</v>
      </c>
      <c r="AN140" s="84" t="s">
        <v>15</v>
      </c>
      <c r="AO140" s="87"/>
      <c r="AP140" s="83" t="s">
        <v>307</v>
      </c>
      <c r="AQ140" s="84" t="s">
        <v>15</v>
      </c>
      <c r="AR140" s="88"/>
      <c r="AS140" s="83" t="s">
        <v>307</v>
      </c>
      <c r="AT140" s="84" t="s">
        <v>15</v>
      </c>
      <c r="AU140" s="88"/>
      <c r="AV140" s="83" t="s">
        <v>307</v>
      </c>
      <c r="AW140" s="84" t="s">
        <v>15</v>
      </c>
      <c r="AX140" s="88"/>
      <c r="AY140" s="83" t="s">
        <v>307</v>
      </c>
      <c r="AZ140" s="84" t="s">
        <v>15</v>
      </c>
      <c r="BA140" s="88"/>
      <c r="BB140" s="83" t="s">
        <v>307</v>
      </c>
      <c r="BC140" s="84" t="s">
        <v>15</v>
      </c>
      <c r="BD140" s="87"/>
      <c r="BE140" s="83" t="s">
        <v>307</v>
      </c>
      <c r="BF140" s="84" t="s">
        <v>15</v>
      </c>
      <c r="BG140" s="88"/>
      <c r="BH140" s="83" t="s">
        <v>307</v>
      </c>
      <c r="BI140" s="84" t="s">
        <v>15</v>
      </c>
      <c r="BJ140" s="88"/>
      <c r="BK140" s="83" t="s">
        <v>307</v>
      </c>
      <c r="BL140" s="84" t="s">
        <v>15</v>
      </c>
      <c r="BM140" s="88"/>
      <c r="BN140" s="83" t="s">
        <v>307</v>
      </c>
      <c r="BO140" s="84" t="s">
        <v>15</v>
      </c>
      <c r="BP140" s="88"/>
      <c r="BQ140" s="83" t="s">
        <v>307</v>
      </c>
      <c r="BR140" s="84" t="s">
        <v>15</v>
      </c>
      <c r="BS140" s="88"/>
      <c r="BT140" s="83" t="s">
        <v>307</v>
      </c>
      <c r="BU140" s="84" t="s">
        <v>15</v>
      </c>
      <c r="BV140" s="88"/>
      <c r="BW140" s="83" t="s">
        <v>307</v>
      </c>
      <c r="BX140" s="84" t="s">
        <v>15</v>
      </c>
      <c r="BY140" s="88"/>
      <c r="BZ140" s="83" t="s">
        <v>307</v>
      </c>
      <c r="CA140" s="84" t="s">
        <v>15</v>
      </c>
      <c r="CB140" s="88"/>
      <c r="CC140" s="83" t="s">
        <v>307</v>
      </c>
      <c r="CD140" s="84" t="s">
        <v>15</v>
      </c>
      <c r="CE140" s="172"/>
      <c r="CF140" s="83" t="s">
        <v>307</v>
      </c>
      <c r="CG140" s="84" t="s">
        <v>15</v>
      </c>
      <c r="CH140" s="172"/>
      <c r="CI140" s="83" t="s">
        <v>307</v>
      </c>
      <c r="CJ140" s="84" t="s">
        <v>15</v>
      </c>
      <c r="CK140" s="172"/>
      <c r="CL140" s="83" t="s">
        <v>307</v>
      </c>
      <c r="CM140" s="84" t="s">
        <v>15</v>
      </c>
      <c r="CN140" s="172"/>
      <c r="CO140" s="83" t="s">
        <v>307</v>
      </c>
      <c r="CP140" s="84" t="s">
        <v>15</v>
      </c>
      <c r="CQ140" s="88"/>
      <c r="CR140" s="83" t="s">
        <v>307</v>
      </c>
      <c r="CS140" s="84" t="s">
        <v>15</v>
      </c>
    </row>
    <row r="141" spans="1:97" ht="12" customHeight="1" x14ac:dyDescent="0.2">
      <c r="A141" s="81" t="s">
        <v>442</v>
      </c>
      <c r="B141" s="87"/>
      <c r="C141" s="83" t="s">
        <v>307</v>
      </c>
      <c r="D141" s="84" t="s">
        <v>15</v>
      </c>
      <c r="E141" s="87"/>
      <c r="F141" s="83" t="s">
        <v>307</v>
      </c>
      <c r="G141" s="84" t="s">
        <v>15</v>
      </c>
      <c r="H141" s="88"/>
      <c r="I141" s="83" t="s">
        <v>307</v>
      </c>
      <c r="J141" s="84" t="s">
        <v>15</v>
      </c>
      <c r="K141" s="88"/>
      <c r="L141" s="83" t="s">
        <v>307</v>
      </c>
      <c r="M141" s="84" t="s">
        <v>15</v>
      </c>
      <c r="N141" s="88"/>
      <c r="O141" s="83" t="s">
        <v>307</v>
      </c>
      <c r="P141" s="84" t="s">
        <v>15</v>
      </c>
      <c r="Q141" s="88"/>
      <c r="R141" s="83" t="s">
        <v>307</v>
      </c>
      <c r="S141" s="84" t="s">
        <v>15</v>
      </c>
      <c r="T141" s="88"/>
      <c r="U141" s="83" t="s">
        <v>307</v>
      </c>
      <c r="V141" s="84" t="s">
        <v>15</v>
      </c>
      <c r="W141" s="88"/>
      <c r="X141" s="83" t="s">
        <v>307</v>
      </c>
      <c r="Y141" s="84" t="s">
        <v>15</v>
      </c>
      <c r="Z141" s="88"/>
      <c r="AA141" s="83" t="s">
        <v>307</v>
      </c>
      <c r="AB141" s="84" t="s">
        <v>15</v>
      </c>
      <c r="AC141" s="88"/>
      <c r="AD141" s="83" t="s">
        <v>307</v>
      </c>
      <c r="AE141" s="84" t="s">
        <v>15</v>
      </c>
      <c r="AF141" s="88"/>
      <c r="AG141" s="83" t="s">
        <v>307</v>
      </c>
      <c r="AH141" s="84" t="s">
        <v>15</v>
      </c>
      <c r="AI141" s="88"/>
      <c r="AJ141" s="83" t="s">
        <v>307</v>
      </c>
      <c r="AK141" s="84" t="s">
        <v>15</v>
      </c>
      <c r="AL141" s="88"/>
      <c r="AM141" s="83" t="s">
        <v>307</v>
      </c>
      <c r="AN141" s="84" t="s">
        <v>15</v>
      </c>
      <c r="AO141" s="87"/>
      <c r="AP141" s="83" t="s">
        <v>307</v>
      </c>
      <c r="AQ141" s="84" t="s">
        <v>15</v>
      </c>
      <c r="AR141" s="88"/>
      <c r="AS141" s="83" t="s">
        <v>307</v>
      </c>
      <c r="AT141" s="84" t="s">
        <v>15</v>
      </c>
      <c r="AU141" s="88"/>
      <c r="AV141" s="83" t="s">
        <v>307</v>
      </c>
      <c r="AW141" s="84" t="s">
        <v>15</v>
      </c>
      <c r="AX141" s="88"/>
      <c r="AY141" s="83" t="s">
        <v>307</v>
      </c>
      <c r="AZ141" s="84" t="s">
        <v>15</v>
      </c>
      <c r="BA141" s="88"/>
      <c r="BB141" s="83" t="s">
        <v>307</v>
      </c>
      <c r="BC141" s="84" t="s">
        <v>15</v>
      </c>
      <c r="BD141" s="87"/>
      <c r="BE141" s="83" t="s">
        <v>307</v>
      </c>
      <c r="BF141" s="84" t="s">
        <v>15</v>
      </c>
      <c r="BG141" s="88"/>
      <c r="BH141" s="83" t="s">
        <v>307</v>
      </c>
      <c r="BI141" s="84" t="s">
        <v>15</v>
      </c>
      <c r="BJ141" s="88"/>
      <c r="BK141" s="83" t="s">
        <v>307</v>
      </c>
      <c r="BL141" s="84" t="s">
        <v>15</v>
      </c>
      <c r="BM141" s="88"/>
      <c r="BN141" s="83" t="s">
        <v>307</v>
      </c>
      <c r="BO141" s="84" t="s">
        <v>15</v>
      </c>
      <c r="BP141" s="88"/>
      <c r="BQ141" s="83" t="s">
        <v>307</v>
      </c>
      <c r="BR141" s="84" t="s">
        <v>15</v>
      </c>
      <c r="BS141" s="88"/>
      <c r="BT141" s="83" t="s">
        <v>307</v>
      </c>
      <c r="BU141" s="84" t="s">
        <v>15</v>
      </c>
      <c r="BV141" s="88"/>
      <c r="BW141" s="83" t="s">
        <v>307</v>
      </c>
      <c r="BX141" s="84" t="s">
        <v>15</v>
      </c>
      <c r="BY141" s="88"/>
      <c r="BZ141" s="83" t="s">
        <v>307</v>
      </c>
      <c r="CA141" s="84" t="s">
        <v>15</v>
      </c>
      <c r="CB141" s="88"/>
      <c r="CC141" s="83" t="s">
        <v>307</v>
      </c>
      <c r="CD141" s="84" t="s">
        <v>15</v>
      </c>
      <c r="CE141" s="172"/>
      <c r="CF141" s="83" t="s">
        <v>307</v>
      </c>
      <c r="CG141" s="84" t="s">
        <v>15</v>
      </c>
      <c r="CH141" s="172"/>
      <c r="CI141" s="83" t="s">
        <v>307</v>
      </c>
      <c r="CJ141" s="84" t="s">
        <v>15</v>
      </c>
      <c r="CK141" s="172"/>
      <c r="CL141" s="83" t="s">
        <v>307</v>
      </c>
      <c r="CM141" s="84" t="s">
        <v>15</v>
      </c>
      <c r="CN141" s="172"/>
      <c r="CO141" s="83" t="s">
        <v>307</v>
      </c>
      <c r="CP141" s="84" t="s">
        <v>15</v>
      </c>
      <c r="CQ141" s="88"/>
      <c r="CR141" s="83" t="s">
        <v>307</v>
      </c>
      <c r="CS141" s="84" t="s">
        <v>15</v>
      </c>
    </row>
    <row r="142" spans="1:97" ht="12" customHeight="1" x14ac:dyDescent="0.2">
      <c r="A142" s="81" t="s">
        <v>444</v>
      </c>
      <c r="B142" s="87"/>
      <c r="C142" s="83" t="s">
        <v>307</v>
      </c>
      <c r="D142" s="84" t="s">
        <v>15</v>
      </c>
      <c r="E142" s="87"/>
      <c r="F142" s="83" t="s">
        <v>307</v>
      </c>
      <c r="G142" s="84" t="s">
        <v>15</v>
      </c>
      <c r="H142" s="88"/>
      <c r="I142" s="83" t="s">
        <v>307</v>
      </c>
      <c r="J142" s="84" t="s">
        <v>15</v>
      </c>
      <c r="K142" s="88"/>
      <c r="L142" s="83" t="s">
        <v>307</v>
      </c>
      <c r="M142" s="84" t="s">
        <v>15</v>
      </c>
      <c r="N142" s="88"/>
      <c r="O142" s="83" t="s">
        <v>307</v>
      </c>
      <c r="P142" s="84" t="s">
        <v>15</v>
      </c>
      <c r="Q142" s="88"/>
      <c r="R142" s="83" t="s">
        <v>307</v>
      </c>
      <c r="S142" s="84" t="s">
        <v>15</v>
      </c>
      <c r="T142" s="88"/>
      <c r="U142" s="83" t="s">
        <v>307</v>
      </c>
      <c r="V142" s="84" t="s">
        <v>15</v>
      </c>
      <c r="W142" s="88"/>
      <c r="X142" s="83" t="s">
        <v>307</v>
      </c>
      <c r="Y142" s="84" t="s">
        <v>15</v>
      </c>
      <c r="Z142" s="88"/>
      <c r="AA142" s="83" t="s">
        <v>307</v>
      </c>
      <c r="AB142" s="84" t="s">
        <v>15</v>
      </c>
      <c r="AC142" s="88"/>
      <c r="AD142" s="83" t="s">
        <v>307</v>
      </c>
      <c r="AE142" s="84" t="s">
        <v>15</v>
      </c>
      <c r="AF142" s="88"/>
      <c r="AG142" s="83" t="s">
        <v>307</v>
      </c>
      <c r="AH142" s="84" t="s">
        <v>15</v>
      </c>
      <c r="AI142" s="88"/>
      <c r="AJ142" s="83" t="s">
        <v>307</v>
      </c>
      <c r="AK142" s="84" t="s">
        <v>15</v>
      </c>
      <c r="AL142" s="88"/>
      <c r="AM142" s="83" t="s">
        <v>307</v>
      </c>
      <c r="AN142" s="84" t="s">
        <v>15</v>
      </c>
      <c r="AO142" s="87"/>
      <c r="AP142" s="83" t="s">
        <v>307</v>
      </c>
      <c r="AQ142" s="84" t="s">
        <v>15</v>
      </c>
      <c r="AR142" s="88"/>
      <c r="AS142" s="83" t="s">
        <v>307</v>
      </c>
      <c r="AT142" s="84" t="s">
        <v>15</v>
      </c>
      <c r="AU142" s="88"/>
      <c r="AV142" s="83" t="s">
        <v>307</v>
      </c>
      <c r="AW142" s="84" t="s">
        <v>15</v>
      </c>
      <c r="AX142" s="88"/>
      <c r="AY142" s="83" t="s">
        <v>307</v>
      </c>
      <c r="AZ142" s="84" t="s">
        <v>15</v>
      </c>
      <c r="BA142" s="88"/>
      <c r="BB142" s="83" t="s">
        <v>307</v>
      </c>
      <c r="BC142" s="84" t="s">
        <v>15</v>
      </c>
      <c r="BD142" s="87"/>
      <c r="BE142" s="83" t="s">
        <v>307</v>
      </c>
      <c r="BF142" s="84" t="s">
        <v>15</v>
      </c>
      <c r="BG142" s="88"/>
      <c r="BH142" s="83" t="s">
        <v>307</v>
      </c>
      <c r="BI142" s="84" t="s">
        <v>15</v>
      </c>
      <c r="BJ142" s="88"/>
      <c r="BK142" s="83" t="s">
        <v>307</v>
      </c>
      <c r="BL142" s="84" t="s">
        <v>15</v>
      </c>
      <c r="BM142" s="88"/>
      <c r="BN142" s="83" t="s">
        <v>307</v>
      </c>
      <c r="BO142" s="84" t="s">
        <v>15</v>
      </c>
      <c r="BP142" s="88"/>
      <c r="BQ142" s="83" t="s">
        <v>307</v>
      </c>
      <c r="BR142" s="84" t="s">
        <v>15</v>
      </c>
      <c r="BS142" s="88"/>
      <c r="BT142" s="83" t="s">
        <v>307</v>
      </c>
      <c r="BU142" s="84" t="s">
        <v>15</v>
      </c>
      <c r="BV142" s="88"/>
      <c r="BW142" s="83" t="s">
        <v>307</v>
      </c>
      <c r="BX142" s="84" t="s">
        <v>15</v>
      </c>
      <c r="BY142" s="88"/>
      <c r="BZ142" s="83" t="s">
        <v>307</v>
      </c>
      <c r="CA142" s="84" t="s">
        <v>15</v>
      </c>
      <c r="CB142" s="88"/>
      <c r="CC142" s="83" t="s">
        <v>307</v>
      </c>
      <c r="CD142" s="84" t="s">
        <v>15</v>
      </c>
      <c r="CE142" s="172"/>
      <c r="CF142" s="83" t="s">
        <v>307</v>
      </c>
      <c r="CG142" s="84" t="s">
        <v>15</v>
      </c>
      <c r="CH142" s="172"/>
      <c r="CI142" s="83" t="s">
        <v>307</v>
      </c>
      <c r="CJ142" s="84" t="s">
        <v>15</v>
      </c>
      <c r="CK142" s="172"/>
      <c r="CL142" s="83" t="s">
        <v>307</v>
      </c>
      <c r="CM142" s="84" t="s">
        <v>15</v>
      </c>
      <c r="CN142" s="172"/>
      <c r="CO142" s="83" t="s">
        <v>307</v>
      </c>
      <c r="CP142" s="84" t="s">
        <v>15</v>
      </c>
      <c r="CQ142" s="88"/>
      <c r="CR142" s="83" t="s">
        <v>307</v>
      </c>
      <c r="CS142" s="84" t="s">
        <v>15</v>
      </c>
    </row>
    <row r="143" spans="1:97" ht="12" customHeight="1" x14ac:dyDescent="0.2">
      <c r="A143" s="81" t="s">
        <v>446</v>
      </c>
      <c r="B143" s="87"/>
      <c r="C143" s="83" t="s">
        <v>307</v>
      </c>
      <c r="D143" s="84" t="s">
        <v>15</v>
      </c>
      <c r="E143" s="87"/>
      <c r="F143" s="83" t="s">
        <v>307</v>
      </c>
      <c r="G143" s="84" t="s">
        <v>15</v>
      </c>
      <c r="H143" s="88"/>
      <c r="I143" s="83" t="s">
        <v>307</v>
      </c>
      <c r="J143" s="84" t="s">
        <v>15</v>
      </c>
      <c r="K143" s="88"/>
      <c r="L143" s="83" t="s">
        <v>307</v>
      </c>
      <c r="M143" s="84" t="s">
        <v>15</v>
      </c>
      <c r="N143" s="88"/>
      <c r="O143" s="83" t="s">
        <v>307</v>
      </c>
      <c r="P143" s="84" t="s">
        <v>15</v>
      </c>
      <c r="Q143" s="88"/>
      <c r="R143" s="83" t="s">
        <v>307</v>
      </c>
      <c r="S143" s="84" t="s">
        <v>15</v>
      </c>
      <c r="T143" s="88"/>
      <c r="U143" s="83" t="s">
        <v>307</v>
      </c>
      <c r="V143" s="84" t="s">
        <v>15</v>
      </c>
      <c r="W143" s="88"/>
      <c r="X143" s="83" t="s">
        <v>307</v>
      </c>
      <c r="Y143" s="84" t="s">
        <v>15</v>
      </c>
      <c r="Z143" s="88"/>
      <c r="AA143" s="83" t="s">
        <v>307</v>
      </c>
      <c r="AB143" s="84" t="s">
        <v>15</v>
      </c>
      <c r="AC143" s="88"/>
      <c r="AD143" s="83" t="s">
        <v>307</v>
      </c>
      <c r="AE143" s="84" t="s">
        <v>15</v>
      </c>
      <c r="AF143" s="88"/>
      <c r="AG143" s="83" t="s">
        <v>307</v>
      </c>
      <c r="AH143" s="84" t="s">
        <v>15</v>
      </c>
      <c r="AI143" s="88"/>
      <c r="AJ143" s="83" t="s">
        <v>307</v>
      </c>
      <c r="AK143" s="84" t="s">
        <v>15</v>
      </c>
      <c r="AL143" s="88"/>
      <c r="AM143" s="83" t="s">
        <v>307</v>
      </c>
      <c r="AN143" s="84" t="s">
        <v>15</v>
      </c>
      <c r="AO143" s="87"/>
      <c r="AP143" s="83" t="s">
        <v>307</v>
      </c>
      <c r="AQ143" s="84" t="s">
        <v>15</v>
      </c>
      <c r="AR143" s="88"/>
      <c r="AS143" s="83" t="s">
        <v>307</v>
      </c>
      <c r="AT143" s="84" t="s">
        <v>15</v>
      </c>
      <c r="AU143" s="88"/>
      <c r="AV143" s="83" t="s">
        <v>307</v>
      </c>
      <c r="AW143" s="84" t="s">
        <v>15</v>
      </c>
      <c r="AX143" s="88"/>
      <c r="AY143" s="83" t="s">
        <v>307</v>
      </c>
      <c r="AZ143" s="84" t="s">
        <v>15</v>
      </c>
      <c r="BA143" s="88"/>
      <c r="BB143" s="83" t="s">
        <v>307</v>
      </c>
      <c r="BC143" s="84" t="s">
        <v>15</v>
      </c>
      <c r="BD143" s="87"/>
      <c r="BE143" s="83" t="s">
        <v>307</v>
      </c>
      <c r="BF143" s="84" t="s">
        <v>15</v>
      </c>
      <c r="BG143" s="88"/>
      <c r="BH143" s="83" t="s">
        <v>307</v>
      </c>
      <c r="BI143" s="84" t="s">
        <v>15</v>
      </c>
      <c r="BJ143" s="88"/>
      <c r="BK143" s="83" t="s">
        <v>307</v>
      </c>
      <c r="BL143" s="84" t="s">
        <v>15</v>
      </c>
      <c r="BM143" s="88"/>
      <c r="BN143" s="83" t="s">
        <v>307</v>
      </c>
      <c r="BO143" s="84" t="s">
        <v>15</v>
      </c>
      <c r="BP143" s="88"/>
      <c r="BQ143" s="83" t="s">
        <v>307</v>
      </c>
      <c r="BR143" s="84" t="s">
        <v>15</v>
      </c>
      <c r="BS143" s="88"/>
      <c r="BT143" s="83" t="s">
        <v>307</v>
      </c>
      <c r="BU143" s="84" t="s">
        <v>15</v>
      </c>
      <c r="BV143" s="88"/>
      <c r="BW143" s="83" t="s">
        <v>307</v>
      </c>
      <c r="BX143" s="84" t="s">
        <v>15</v>
      </c>
      <c r="BY143" s="88"/>
      <c r="BZ143" s="83" t="s">
        <v>307</v>
      </c>
      <c r="CA143" s="84" t="s">
        <v>15</v>
      </c>
      <c r="CB143" s="88"/>
      <c r="CC143" s="83" t="s">
        <v>307</v>
      </c>
      <c r="CD143" s="84" t="s">
        <v>15</v>
      </c>
      <c r="CE143" s="172"/>
      <c r="CF143" s="83" t="s">
        <v>307</v>
      </c>
      <c r="CG143" s="84" t="s">
        <v>15</v>
      </c>
      <c r="CH143" s="172"/>
      <c r="CI143" s="83" t="s">
        <v>307</v>
      </c>
      <c r="CJ143" s="84" t="s">
        <v>15</v>
      </c>
      <c r="CK143" s="172"/>
      <c r="CL143" s="83" t="s">
        <v>307</v>
      </c>
      <c r="CM143" s="84" t="s">
        <v>15</v>
      </c>
      <c r="CN143" s="172"/>
      <c r="CO143" s="83" t="s">
        <v>307</v>
      </c>
      <c r="CP143" s="84" t="s">
        <v>15</v>
      </c>
      <c r="CQ143" s="88"/>
      <c r="CR143" s="83" t="s">
        <v>307</v>
      </c>
      <c r="CS143" s="84" t="s">
        <v>15</v>
      </c>
    </row>
    <row r="144" spans="1:97" ht="12" customHeight="1" x14ac:dyDescent="0.2">
      <c r="A144" s="81" t="s">
        <v>447</v>
      </c>
      <c r="B144" s="87"/>
      <c r="C144" s="83" t="s">
        <v>307</v>
      </c>
      <c r="D144" s="84" t="s">
        <v>15</v>
      </c>
      <c r="E144" s="87"/>
      <c r="F144" s="83" t="s">
        <v>307</v>
      </c>
      <c r="G144" s="84" t="s">
        <v>15</v>
      </c>
      <c r="H144" s="88"/>
      <c r="I144" s="83" t="s">
        <v>307</v>
      </c>
      <c r="J144" s="84" t="s">
        <v>15</v>
      </c>
      <c r="K144" s="88"/>
      <c r="L144" s="83" t="s">
        <v>307</v>
      </c>
      <c r="M144" s="84" t="s">
        <v>15</v>
      </c>
      <c r="N144" s="88"/>
      <c r="O144" s="83" t="s">
        <v>307</v>
      </c>
      <c r="P144" s="84" t="s">
        <v>15</v>
      </c>
      <c r="Q144" s="88"/>
      <c r="R144" s="83" t="s">
        <v>307</v>
      </c>
      <c r="S144" s="84" t="s">
        <v>15</v>
      </c>
      <c r="T144" s="88"/>
      <c r="U144" s="83" t="s">
        <v>307</v>
      </c>
      <c r="V144" s="84" t="s">
        <v>15</v>
      </c>
      <c r="W144" s="88"/>
      <c r="X144" s="83" t="s">
        <v>307</v>
      </c>
      <c r="Y144" s="84" t="s">
        <v>15</v>
      </c>
      <c r="Z144" s="88"/>
      <c r="AA144" s="83" t="s">
        <v>307</v>
      </c>
      <c r="AB144" s="84" t="s">
        <v>15</v>
      </c>
      <c r="AC144" s="88"/>
      <c r="AD144" s="83" t="s">
        <v>307</v>
      </c>
      <c r="AE144" s="84" t="s">
        <v>15</v>
      </c>
      <c r="AF144" s="88"/>
      <c r="AG144" s="83" t="s">
        <v>307</v>
      </c>
      <c r="AH144" s="84" t="s">
        <v>15</v>
      </c>
      <c r="AI144" s="88"/>
      <c r="AJ144" s="83" t="s">
        <v>307</v>
      </c>
      <c r="AK144" s="84" t="s">
        <v>15</v>
      </c>
      <c r="AL144" s="88"/>
      <c r="AM144" s="83" t="s">
        <v>307</v>
      </c>
      <c r="AN144" s="84" t="s">
        <v>15</v>
      </c>
      <c r="AO144" s="87"/>
      <c r="AP144" s="83" t="s">
        <v>307</v>
      </c>
      <c r="AQ144" s="84" t="s">
        <v>15</v>
      </c>
      <c r="AR144" s="88"/>
      <c r="AS144" s="83" t="s">
        <v>307</v>
      </c>
      <c r="AT144" s="84" t="s">
        <v>15</v>
      </c>
      <c r="AU144" s="88"/>
      <c r="AV144" s="83" t="s">
        <v>307</v>
      </c>
      <c r="AW144" s="84" t="s">
        <v>15</v>
      </c>
      <c r="AX144" s="88"/>
      <c r="AY144" s="83" t="s">
        <v>307</v>
      </c>
      <c r="AZ144" s="84" t="s">
        <v>15</v>
      </c>
      <c r="BA144" s="88"/>
      <c r="BB144" s="83" t="s">
        <v>307</v>
      </c>
      <c r="BC144" s="84" t="s">
        <v>15</v>
      </c>
      <c r="BD144" s="87"/>
      <c r="BE144" s="83" t="s">
        <v>307</v>
      </c>
      <c r="BF144" s="84" t="s">
        <v>15</v>
      </c>
      <c r="BG144" s="88"/>
      <c r="BH144" s="83" t="s">
        <v>307</v>
      </c>
      <c r="BI144" s="84" t="s">
        <v>15</v>
      </c>
      <c r="BJ144" s="88"/>
      <c r="BK144" s="83" t="s">
        <v>307</v>
      </c>
      <c r="BL144" s="84" t="s">
        <v>15</v>
      </c>
      <c r="BM144" s="88"/>
      <c r="BN144" s="83" t="s">
        <v>307</v>
      </c>
      <c r="BO144" s="84" t="s">
        <v>15</v>
      </c>
      <c r="BP144" s="88"/>
      <c r="BQ144" s="83" t="s">
        <v>307</v>
      </c>
      <c r="BR144" s="84" t="s">
        <v>15</v>
      </c>
      <c r="BS144" s="88"/>
      <c r="BT144" s="83" t="s">
        <v>307</v>
      </c>
      <c r="BU144" s="84" t="s">
        <v>15</v>
      </c>
      <c r="BV144" s="88"/>
      <c r="BW144" s="83" t="s">
        <v>307</v>
      </c>
      <c r="BX144" s="84" t="s">
        <v>15</v>
      </c>
      <c r="BY144" s="88"/>
      <c r="BZ144" s="83" t="s">
        <v>307</v>
      </c>
      <c r="CA144" s="84" t="s">
        <v>15</v>
      </c>
      <c r="CB144" s="88"/>
      <c r="CC144" s="83" t="s">
        <v>307</v>
      </c>
      <c r="CD144" s="84" t="s">
        <v>15</v>
      </c>
      <c r="CE144" s="172"/>
      <c r="CF144" s="83" t="s">
        <v>307</v>
      </c>
      <c r="CG144" s="84" t="s">
        <v>15</v>
      </c>
      <c r="CH144" s="172"/>
      <c r="CI144" s="83" t="s">
        <v>307</v>
      </c>
      <c r="CJ144" s="84" t="s">
        <v>15</v>
      </c>
      <c r="CK144" s="172"/>
      <c r="CL144" s="83" t="s">
        <v>307</v>
      </c>
      <c r="CM144" s="84" t="s">
        <v>15</v>
      </c>
      <c r="CN144" s="172"/>
      <c r="CO144" s="83" t="s">
        <v>307</v>
      </c>
      <c r="CP144" s="84" t="s">
        <v>15</v>
      </c>
      <c r="CQ144" s="88"/>
      <c r="CR144" s="83" t="s">
        <v>307</v>
      </c>
      <c r="CS144" s="84" t="s">
        <v>15</v>
      </c>
    </row>
    <row r="145" spans="1:97" ht="12" customHeight="1" x14ac:dyDescent="0.2">
      <c r="A145" s="81" t="s">
        <v>450</v>
      </c>
      <c r="B145" s="87"/>
      <c r="C145" s="83" t="s">
        <v>307</v>
      </c>
      <c r="D145" s="84" t="s">
        <v>15</v>
      </c>
      <c r="E145" s="87"/>
      <c r="F145" s="83" t="s">
        <v>307</v>
      </c>
      <c r="G145" s="84" t="s">
        <v>15</v>
      </c>
      <c r="H145" s="88"/>
      <c r="I145" s="83" t="s">
        <v>307</v>
      </c>
      <c r="J145" s="84" t="s">
        <v>15</v>
      </c>
      <c r="K145" s="88"/>
      <c r="L145" s="83" t="s">
        <v>307</v>
      </c>
      <c r="M145" s="84" t="s">
        <v>15</v>
      </c>
      <c r="N145" s="88"/>
      <c r="O145" s="83" t="s">
        <v>307</v>
      </c>
      <c r="P145" s="84" t="s">
        <v>15</v>
      </c>
      <c r="Q145" s="88"/>
      <c r="R145" s="83" t="s">
        <v>307</v>
      </c>
      <c r="S145" s="84" t="s">
        <v>15</v>
      </c>
      <c r="T145" s="88"/>
      <c r="U145" s="83" t="s">
        <v>307</v>
      </c>
      <c r="V145" s="84" t="s">
        <v>15</v>
      </c>
      <c r="W145" s="88"/>
      <c r="X145" s="83" t="s">
        <v>307</v>
      </c>
      <c r="Y145" s="84" t="s">
        <v>15</v>
      </c>
      <c r="Z145" s="88"/>
      <c r="AA145" s="83" t="s">
        <v>307</v>
      </c>
      <c r="AB145" s="84" t="s">
        <v>15</v>
      </c>
      <c r="AC145" s="88"/>
      <c r="AD145" s="83" t="s">
        <v>307</v>
      </c>
      <c r="AE145" s="84" t="s">
        <v>15</v>
      </c>
      <c r="AF145" s="88"/>
      <c r="AG145" s="83" t="s">
        <v>307</v>
      </c>
      <c r="AH145" s="84" t="s">
        <v>15</v>
      </c>
      <c r="AI145" s="88"/>
      <c r="AJ145" s="83" t="s">
        <v>307</v>
      </c>
      <c r="AK145" s="84" t="s">
        <v>15</v>
      </c>
      <c r="AL145" s="88"/>
      <c r="AM145" s="83" t="s">
        <v>307</v>
      </c>
      <c r="AN145" s="84" t="s">
        <v>15</v>
      </c>
      <c r="AO145" s="87"/>
      <c r="AP145" s="83" t="s">
        <v>307</v>
      </c>
      <c r="AQ145" s="84" t="s">
        <v>15</v>
      </c>
      <c r="AR145" s="88"/>
      <c r="AS145" s="83" t="s">
        <v>307</v>
      </c>
      <c r="AT145" s="84" t="s">
        <v>15</v>
      </c>
      <c r="AU145" s="88"/>
      <c r="AV145" s="83" t="s">
        <v>307</v>
      </c>
      <c r="AW145" s="84" t="s">
        <v>15</v>
      </c>
      <c r="AX145" s="88"/>
      <c r="AY145" s="83" t="s">
        <v>307</v>
      </c>
      <c r="AZ145" s="84" t="s">
        <v>15</v>
      </c>
      <c r="BA145" s="88"/>
      <c r="BB145" s="83" t="s">
        <v>307</v>
      </c>
      <c r="BC145" s="84" t="s">
        <v>15</v>
      </c>
      <c r="BD145" s="87"/>
      <c r="BE145" s="83" t="s">
        <v>307</v>
      </c>
      <c r="BF145" s="84" t="s">
        <v>15</v>
      </c>
      <c r="BG145" s="88"/>
      <c r="BH145" s="83" t="s">
        <v>307</v>
      </c>
      <c r="BI145" s="84" t="s">
        <v>15</v>
      </c>
      <c r="BJ145" s="88"/>
      <c r="BK145" s="83" t="s">
        <v>307</v>
      </c>
      <c r="BL145" s="84" t="s">
        <v>15</v>
      </c>
      <c r="BM145" s="88"/>
      <c r="BN145" s="83" t="s">
        <v>307</v>
      </c>
      <c r="BO145" s="84" t="s">
        <v>15</v>
      </c>
      <c r="BP145" s="88"/>
      <c r="BQ145" s="83" t="s">
        <v>307</v>
      </c>
      <c r="BR145" s="84" t="s">
        <v>15</v>
      </c>
      <c r="BS145" s="88"/>
      <c r="BT145" s="83" t="s">
        <v>307</v>
      </c>
      <c r="BU145" s="84" t="s">
        <v>15</v>
      </c>
      <c r="BV145" s="88"/>
      <c r="BW145" s="83" t="s">
        <v>307</v>
      </c>
      <c r="BX145" s="84" t="s">
        <v>15</v>
      </c>
      <c r="BY145" s="88"/>
      <c r="BZ145" s="83" t="s">
        <v>307</v>
      </c>
      <c r="CA145" s="84" t="s">
        <v>15</v>
      </c>
      <c r="CB145" s="88"/>
      <c r="CC145" s="83" t="s">
        <v>307</v>
      </c>
      <c r="CD145" s="84" t="s">
        <v>15</v>
      </c>
      <c r="CE145" s="172"/>
      <c r="CF145" s="83" t="s">
        <v>307</v>
      </c>
      <c r="CG145" s="84" t="s">
        <v>15</v>
      </c>
      <c r="CH145" s="172"/>
      <c r="CI145" s="83" t="s">
        <v>307</v>
      </c>
      <c r="CJ145" s="84" t="s">
        <v>15</v>
      </c>
      <c r="CK145" s="172"/>
      <c r="CL145" s="83" t="s">
        <v>307</v>
      </c>
      <c r="CM145" s="84" t="s">
        <v>15</v>
      </c>
      <c r="CN145" s="172"/>
      <c r="CO145" s="83" t="s">
        <v>307</v>
      </c>
      <c r="CP145" s="84" t="s">
        <v>15</v>
      </c>
      <c r="CQ145" s="88"/>
      <c r="CR145" s="83" t="s">
        <v>307</v>
      </c>
      <c r="CS145" s="84" t="s">
        <v>15</v>
      </c>
    </row>
    <row r="146" spans="1:97" ht="12" customHeight="1" x14ac:dyDescent="0.2">
      <c r="A146" s="81" t="s">
        <v>452</v>
      </c>
      <c r="B146" s="87"/>
      <c r="C146" s="83" t="s">
        <v>307</v>
      </c>
      <c r="D146" s="84" t="s">
        <v>15</v>
      </c>
      <c r="E146" s="87"/>
      <c r="F146" s="83" t="s">
        <v>307</v>
      </c>
      <c r="G146" s="84" t="s">
        <v>15</v>
      </c>
      <c r="H146" s="88"/>
      <c r="I146" s="83" t="s">
        <v>307</v>
      </c>
      <c r="J146" s="84" t="s">
        <v>15</v>
      </c>
      <c r="K146" s="88"/>
      <c r="L146" s="83" t="s">
        <v>307</v>
      </c>
      <c r="M146" s="84" t="s">
        <v>15</v>
      </c>
      <c r="N146" s="88"/>
      <c r="O146" s="83" t="s">
        <v>307</v>
      </c>
      <c r="P146" s="84" t="s">
        <v>15</v>
      </c>
      <c r="Q146" s="88"/>
      <c r="R146" s="83" t="s">
        <v>307</v>
      </c>
      <c r="S146" s="84" t="s">
        <v>15</v>
      </c>
      <c r="T146" s="88"/>
      <c r="U146" s="83" t="s">
        <v>307</v>
      </c>
      <c r="V146" s="84" t="s">
        <v>15</v>
      </c>
      <c r="W146" s="88"/>
      <c r="X146" s="83" t="s">
        <v>307</v>
      </c>
      <c r="Y146" s="84" t="s">
        <v>15</v>
      </c>
      <c r="Z146" s="88"/>
      <c r="AA146" s="83" t="s">
        <v>307</v>
      </c>
      <c r="AB146" s="84" t="s">
        <v>15</v>
      </c>
      <c r="AC146" s="88"/>
      <c r="AD146" s="83" t="s">
        <v>307</v>
      </c>
      <c r="AE146" s="84" t="s">
        <v>15</v>
      </c>
      <c r="AF146" s="88"/>
      <c r="AG146" s="83" t="s">
        <v>307</v>
      </c>
      <c r="AH146" s="84" t="s">
        <v>15</v>
      </c>
      <c r="AI146" s="88"/>
      <c r="AJ146" s="83" t="s">
        <v>307</v>
      </c>
      <c r="AK146" s="84" t="s">
        <v>15</v>
      </c>
      <c r="AL146" s="88"/>
      <c r="AM146" s="83" t="s">
        <v>307</v>
      </c>
      <c r="AN146" s="84" t="s">
        <v>15</v>
      </c>
      <c r="AO146" s="87"/>
      <c r="AP146" s="83" t="s">
        <v>307</v>
      </c>
      <c r="AQ146" s="84" t="s">
        <v>15</v>
      </c>
      <c r="AR146" s="88"/>
      <c r="AS146" s="83" t="s">
        <v>307</v>
      </c>
      <c r="AT146" s="84" t="s">
        <v>15</v>
      </c>
      <c r="AU146" s="88"/>
      <c r="AV146" s="83" t="s">
        <v>307</v>
      </c>
      <c r="AW146" s="84" t="s">
        <v>15</v>
      </c>
      <c r="AX146" s="88"/>
      <c r="AY146" s="83" t="s">
        <v>307</v>
      </c>
      <c r="AZ146" s="84" t="s">
        <v>15</v>
      </c>
      <c r="BA146" s="88"/>
      <c r="BB146" s="83" t="s">
        <v>307</v>
      </c>
      <c r="BC146" s="84" t="s">
        <v>15</v>
      </c>
      <c r="BD146" s="87"/>
      <c r="BE146" s="83" t="s">
        <v>307</v>
      </c>
      <c r="BF146" s="84" t="s">
        <v>15</v>
      </c>
      <c r="BG146" s="88"/>
      <c r="BH146" s="83" t="s">
        <v>307</v>
      </c>
      <c r="BI146" s="84" t="s">
        <v>15</v>
      </c>
      <c r="BJ146" s="88"/>
      <c r="BK146" s="83" t="s">
        <v>307</v>
      </c>
      <c r="BL146" s="84" t="s">
        <v>15</v>
      </c>
      <c r="BM146" s="88"/>
      <c r="BN146" s="83" t="s">
        <v>307</v>
      </c>
      <c r="BO146" s="84" t="s">
        <v>15</v>
      </c>
      <c r="BP146" s="88"/>
      <c r="BQ146" s="83" t="s">
        <v>307</v>
      </c>
      <c r="BR146" s="84" t="s">
        <v>15</v>
      </c>
      <c r="BS146" s="88"/>
      <c r="BT146" s="83" t="s">
        <v>307</v>
      </c>
      <c r="BU146" s="84" t="s">
        <v>15</v>
      </c>
      <c r="BV146" s="88"/>
      <c r="BW146" s="83" t="s">
        <v>307</v>
      </c>
      <c r="BX146" s="84" t="s">
        <v>15</v>
      </c>
      <c r="BY146" s="88"/>
      <c r="BZ146" s="83" t="s">
        <v>307</v>
      </c>
      <c r="CA146" s="84" t="s">
        <v>15</v>
      </c>
      <c r="CB146" s="88"/>
      <c r="CC146" s="83" t="s">
        <v>307</v>
      </c>
      <c r="CD146" s="84" t="s">
        <v>15</v>
      </c>
      <c r="CE146" s="172"/>
      <c r="CF146" s="83" t="s">
        <v>307</v>
      </c>
      <c r="CG146" s="84" t="s">
        <v>15</v>
      </c>
      <c r="CH146" s="172"/>
      <c r="CI146" s="83" t="s">
        <v>307</v>
      </c>
      <c r="CJ146" s="84" t="s">
        <v>15</v>
      </c>
      <c r="CK146" s="172"/>
      <c r="CL146" s="83" t="s">
        <v>307</v>
      </c>
      <c r="CM146" s="84" t="s">
        <v>15</v>
      </c>
      <c r="CN146" s="172"/>
      <c r="CO146" s="83" t="s">
        <v>307</v>
      </c>
      <c r="CP146" s="84" t="s">
        <v>15</v>
      </c>
      <c r="CQ146" s="88"/>
      <c r="CR146" s="83" t="s">
        <v>307</v>
      </c>
      <c r="CS146" s="84" t="s">
        <v>15</v>
      </c>
    </row>
    <row r="147" spans="1:97" ht="12" customHeight="1" x14ac:dyDescent="0.2">
      <c r="A147" s="81" t="s">
        <v>454</v>
      </c>
      <c r="B147" s="87"/>
      <c r="C147" s="83" t="s">
        <v>307</v>
      </c>
      <c r="D147" s="84" t="s">
        <v>15</v>
      </c>
      <c r="E147" s="87"/>
      <c r="F147" s="83" t="s">
        <v>307</v>
      </c>
      <c r="G147" s="84" t="s">
        <v>15</v>
      </c>
      <c r="H147" s="88"/>
      <c r="I147" s="83" t="s">
        <v>307</v>
      </c>
      <c r="J147" s="84" t="s">
        <v>15</v>
      </c>
      <c r="K147" s="88"/>
      <c r="L147" s="83" t="s">
        <v>307</v>
      </c>
      <c r="M147" s="84" t="s">
        <v>15</v>
      </c>
      <c r="N147" s="88"/>
      <c r="O147" s="83" t="s">
        <v>307</v>
      </c>
      <c r="P147" s="84" t="s">
        <v>15</v>
      </c>
      <c r="Q147" s="88"/>
      <c r="R147" s="83" t="s">
        <v>307</v>
      </c>
      <c r="S147" s="84" t="s">
        <v>15</v>
      </c>
      <c r="T147" s="88"/>
      <c r="U147" s="83" t="s">
        <v>307</v>
      </c>
      <c r="V147" s="84" t="s">
        <v>15</v>
      </c>
      <c r="W147" s="88"/>
      <c r="X147" s="83" t="s">
        <v>307</v>
      </c>
      <c r="Y147" s="84" t="s">
        <v>15</v>
      </c>
      <c r="Z147" s="88"/>
      <c r="AA147" s="83" t="s">
        <v>307</v>
      </c>
      <c r="AB147" s="84" t="s">
        <v>15</v>
      </c>
      <c r="AC147" s="88"/>
      <c r="AD147" s="83" t="s">
        <v>307</v>
      </c>
      <c r="AE147" s="84" t="s">
        <v>15</v>
      </c>
      <c r="AF147" s="88"/>
      <c r="AG147" s="83" t="s">
        <v>307</v>
      </c>
      <c r="AH147" s="84" t="s">
        <v>15</v>
      </c>
      <c r="AI147" s="88"/>
      <c r="AJ147" s="83" t="s">
        <v>307</v>
      </c>
      <c r="AK147" s="84" t="s">
        <v>15</v>
      </c>
      <c r="AL147" s="88"/>
      <c r="AM147" s="83" t="s">
        <v>307</v>
      </c>
      <c r="AN147" s="84" t="s">
        <v>15</v>
      </c>
      <c r="AO147" s="87"/>
      <c r="AP147" s="83" t="s">
        <v>307</v>
      </c>
      <c r="AQ147" s="84" t="s">
        <v>15</v>
      </c>
      <c r="AR147" s="88"/>
      <c r="AS147" s="83" t="s">
        <v>307</v>
      </c>
      <c r="AT147" s="84" t="s">
        <v>15</v>
      </c>
      <c r="AU147" s="88"/>
      <c r="AV147" s="83" t="s">
        <v>307</v>
      </c>
      <c r="AW147" s="84" t="s">
        <v>15</v>
      </c>
      <c r="AX147" s="88"/>
      <c r="AY147" s="83" t="s">
        <v>307</v>
      </c>
      <c r="AZ147" s="84" t="s">
        <v>15</v>
      </c>
      <c r="BA147" s="88"/>
      <c r="BB147" s="83" t="s">
        <v>307</v>
      </c>
      <c r="BC147" s="84" t="s">
        <v>15</v>
      </c>
      <c r="BD147" s="87"/>
      <c r="BE147" s="83" t="s">
        <v>307</v>
      </c>
      <c r="BF147" s="84" t="s">
        <v>15</v>
      </c>
      <c r="BG147" s="88"/>
      <c r="BH147" s="83" t="s">
        <v>307</v>
      </c>
      <c r="BI147" s="84" t="s">
        <v>15</v>
      </c>
      <c r="BJ147" s="88"/>
      <c r="BK147" s="83" t="s">
        <v>307</v>
      </c>
      <c r="BL147" s="84" t="s">
        <v>15</v>
      </c>
      <c r="BM147" s="88"/>
      <c r="BN147" s="83" t="s">
        <v>307</v>
      </c>
      <c r="BO147" s="84" t="s">
        <v>15</v>
      </c>
      <c r="BP147" s="88"/>
      <c r="BQ147" s="83" t="s">
        <v>307</v>
      </c>
      <c r="BR147" s="84" t="s">
        <v>15</v>
      </c>
      <c r="BS147" s="88"/>
      <c r="BT147" s="83" t="s">
        <v>307</v>
      </c>
      <c r="BU147" s="84" t="s">
        <v>15</v>
      </c>
      <c r="BV147" s="88"/>
      <c r="BW147" s="83" t="s">
        <v>307</v>
      </c>
      <c r="BX147" s="84" t="s">
        <v>15</v>
      </c>
      <c r="BY147" s="88"/>
      <c r="BZ147" s="83" t="s">
        <v>307</v>
      </c>
      <c r="CA147" s="84" t="s">
        <v>15</v>
      </c>
      <c r="CB147" s="88"/>
      <c r="CC147" s="83" t="s">
        <v>307</v>
      </c>
      <c r="CD147" s="84" t="s">
        <v>15</v>
      </c>
      <c r="CE147" s="172"/>
      <c r="CF147" s="83" t="s">
        <v>307</v>
      </c>
      <c r="CG147" s="84" t="s">
        <v>15</v>
      </c>
      <c r="CH147" s="172"/>
      <c r="CI147" s="83" t="s">
        <v>307</v>
      </c>
      <c r="CJ147" s="84" t="s">
        <v>15</v>
      </c>
      <c r="CK147" s="172"/>
      <c r="CL147" s="83" t="s">
        <v>307</v>
      </c>
      <c r="CM147" s="84" t="s">
        <v>15</v>
      </c>
      <c r="CN147" s="172"/>
      <c r="CO147" s="83" t="s">
        <v>307</v>
      </c>
      <c r="CP147" s="84" t="s">
        <v>15</v>
      </c>
      <c r="CQ147" s="88"/>
      <c r="CR147" s="83" t="s">
        <v>307</v>
      </c>
      <c r="CS147" s="84" t="s">
        <v>15</v>
      </c>
    </row>
    <row r="148" spans="1:97" ht="12" customHeight="1" x14ac:dyDescent="0.2">
      <c r="A148" s="81" t="s">
        <v>456</v>
      </c>
      <c r="B148" s="87"/>
      <c r="C148" s="83" t="s">
        <v>307</v>
      </c>
      <c r="D148" s="84" t="s">
        <v>15</v>
      </c>
      <c r="E148" s="87"/>
      <c r="F148" s="83" t="s">
        <v>307</v>
      </c>
      <c r="G148" s="84" t="s">
        <v>15</v>
      </c>
      <c r="H148" s="88"/>
      <c r="I148" s="83" t="s">
        <v>307</v>
      </c>
      <c r="J148" s="84" t="s">
        <v>15</v>
      </c>
      <c r="K148" s="88"/>
      <c r="L148" s="83" t="s">
        <v>307</v>
      </c>
      <c r="M148" s="84" t="s">
        <v>15</v>
      </c>
      <c r="N148" s="88"/>
      <c r="O148" s="83" t="s">
        <v>307</v>
      </c>
      <c r="P148" s="84" t="s">
        <v>15</v>
      </c>
      <c r="Q148" s="88"/>
      <c r="R148" s="83" t="s">
        <v>307</v>
      </c>
      <c r="S148" s="84" t="s">
        <v>15</v>
      </c>
      <c r="T148" s="88"/>
      <c r="U148" s="83" t="s">
        <v>307</v>
      </c>
      <c r="V148" s="84" t="s">
        <v>15</v>
      </c>
      <c r="W148" s="88"/>
      <c r="X148" s="83" t="s">
        <v>307</v>
      </c>
      <c r="Y148" s="84" t="s">
        <v>15</v>
      </c>
      <c r="Z148" s="88"/>
      <c r="AA148" s="83" t="s">
        <v>307</v>
      </c>
      <c r="AB148" s="84" t="s">
        <v>15</v>
      </c>
      <c r="AC148" s="88"/>
      <c r="AD148" s="83" t="s">
        <v>307</v>
      </c>
      <c r="AE148" s="84" t="s">
        <v>15</v>
      </c>
      <c r="AF148" s="88"/>
      <c r="AG148" s="83" t="s">
        <v>307</v>
      </c>
      <c r="AH148" s="84" t="s">
        <v>15</v>
      </c>
      <c r="AI148" s="88"/>
      <c r="AJ148" s="83" t="s">
        <v>307</v>
      </c>
      <c r="AK148" s="84" t="s">
        <v>15</v>
      </c>
      <c r="AL148" s="88"/>
      <c r="AM148" s="83" t="s">
        <v>307</v>
      </c>
      <c r="AN148" s="84" t="s">
        <v>15</v>
      </c>
      <c r="AO148" s="87"/>
      <c r="AP148" s="83" t="s">
        <v>307</v>
      </c>
      <c r="AQ148" s="84" t="s">
        <v>15</v>
      </c>
      <c r="AR148" s="88"/>
      <c r="AS148" s="83" t="s">
        <v>307</v>
      </c>
      <c r="AT148" s="84" t="s">
        <v>15</v>
      </c>
      <c r="AU148" s="88"/>
      <c r="AV148" s="83" t="s">
        <v>307</v>
      </c>
      <c r="AW148" s="84" t="s">
        <v>15</v>
      </c>
      <c r="AX148" s="88"/>
      <c r="AY148" s="83" t="s">
        <v>307</v>
      </c>
      <c r="AZ148" s="84" t="s">
        <v>15</v>
      </c>
      <c r="BA148" s="88"/>
      <c r="BB148" s="83" t="s">
        <v>307</v>
      </c>
      <c r="BC148" s="84" t="s">
        <v>15</v>
      </c>
      <c r="BD148" s="87"/>
      <c r="BE148" s="83" t="s">
        <v>307</v>
      </c>
      <c r="BF148" s="84" t="s">
        <v>15</v>
      </c>
      <c r="BG148" s="88"/>
      <c r="BH148" s="83" t="s">
        <v>307</v>
      </c>
      <c r="BI148" s="84" t="s">
        <v>15</v>
      </c>
      <c r="BJ148" s="88"/>
      <c r="BK148" s="83" t="s">
        <v>307</v>
      </c>
      <c r="BL148" s="84" t="s">
        <v>15</v>
      </c>
      <c r="BM148" s="88"/>
      <c r="BN148" s="83" t="s">
        <v>307</v>
      </c>
      <c r="BO148" s="84" t="s">
        <v>15</v>
      </c>
      <c r="BP148" s="88"/>
      <c r="BQ148" s="83" t="s">
        <v>307</v>
      </c>
      <c r="BR148" s="84" t="s">
        <v>15</v>
      </c>
      <c r="BS148" s="88"/>
      <c r="BT148" s="83" t="s">
        <v>307</v>
      </c>
      <c r="BU148" s="84" t="s">
        <v>15</v>
      </c>
      <c r="BV148" s="88"/>
      <c r="BW148" s="83" t="s">
        <v>307</v>
      </c>
      <c r="BX148" s="84" t="s">
        <v>15</v>
      </c>
      <c r="BY148" s="88"/>
      <c r="BZ148" s="83" t="s">
        <v>307</v>
      </c>
      <c r="CA148" s="84" t="s">
        <v>15</v>
      </c>
      <c r="CB148" s="88"/>
      <c r="CC148" s="83" t="s">
        <v>307</v>
      </c>
      <c r="CD148" s="84" t="s">
        <v>15</v>
      </c>
      <c r="CE148" s="172"/>
      <c r="CF148" s="83" t="s">
        <v>307</v>
      </c>
      <c r="CG148" s="84" t="s">
        <v>15</v>
      </c>
      <c r="CH148" s="172"/>
      <c r="CI148" s="83" t="s">
        <v>307</v>
      </c>
      <c r="CJ148" s="84" t="s">
        <v>15</v>
      </c>
      <c r="CK148" s="172"/>
      <c r="CL148" s="83" t="s">
        <v>307</v>
      </c>
      <c r="CM148" s="84" t="s">
        <v>15</v>
      </c>
      <c r="CN148" s="172"/>
      <c r="CO148" s="83" t="s">
        <v>307</v>
      </c>
      <c r="CP148" s="84" t="s">
        <v>15</v>
      </c>
      <c r="CQ148" s="88"/>
      <c r="CR148" s="83" t="s">
        <v>307</v>
      </c>
      <c r="CS148" s="84" t="s">
        <v>15</v>
      </c>
    </row>
    <row r="149" spans="1:97" ht="12" customHeight="1" x14ac:dyDescent="0.2">
      <c r="A149" s="81" t="s">
        <v>458</v>
      </c>
      <c r="B149" s="87"/>
      <c r="C149" s="83" t="s">
        <v>307</v>
      </c>
      <c r="D149" s="84" t="s">
        <v>15</v>
      </c>
      <c r="E149" s="87"/>
      <c r="F149" s="83" t="s">
        <v>307</v>
      </c>
      <c r="G149" s="84" t="s">
        <v>15</v>
      </c>
      <c r="H149" s="88"/>
      <c r="I149" s="83" t="s">
        <v>307</v>
      </c>
      <c r="J149" s="84" t="s">
        <v>15</v>
      </c>
      <c r="K149" s="88"/>
      <c r="L149" s="83" t="s">
        <v>307</v>
      </c>
      <c r="M149" s="84" t="s">
        <v>15</v>
      </c>
      <c r="N149" s="88"/>
      <c r="O149" s="83" t="s">
        <v>307</v>
      </c>
      <c r="P149" s="84" t="s">
        <v>15</v>
      </c>
      <c r="Q149" s="88"/>
      <c r="R149" s="83" t="s">
        <v>307</v>
      </c>
      <c r="S149" s="84" t="s">
        <v>15</v>
      </c>
      <c r="T149" s="88"/>
      <c r="U149" s="83" t="s">
        <v>307</v>
      </c>
      <c r="V149" s="84" t="s">
        <v>15</v>
      </c>
      <c r="W149" s="88"/>
      <c r="X149" s="83" t="s">
        <v>307</v>
      </c>
      <c r="Y149" s="84" t="s">
        <v>15</v>
      </c>
      <c r="Z149" s="88"/>
      <c r="AA149" s="83" t="s">
        <v>307</v>
      </c>
      <c r="AB149" s="84" t="s">
        <v>15</v>
      </c>
      <c r="AC149" s="88"/>
      <c r="AD149" s="83" t="s">
        <v>307</v>
      </c>
      <c r="AE149" s="84" t="s">
        <v>15</v>
      </c>
      <c r="AF149" s="88"/>
      <c r="AG149" s="83" t="s">
        <v>307</v>
      </c>
      <c r="AH149" s="84" t="s">
        <v>15</v>
      </c>
      <c r="AI149" s="88"/>
      <c r="AJ149" s="83" t="s">
        <v>307</v>
      </c>
      <c r="AK149" s="84" t="s">
        <v>15</v>
      </c>
      <c r="AL149" s="88"/>
      <c r="AM149" s="83" t="s">
        <v>307</v>
      </c>
      <c r="AN149" s="84" t="s">
        <v>15</v>
      </c>
      <c r="AO149" s="87"/>
      <c r="AP149" s="83" t="s">
        <v>307</v>
      </c>
      <c r="AQ149" s="84" t="s">
        <v>15</v>
      </c>
      <c r="AR149" s="88"/>
      <c r="AS149" s="83" t="s">
        <v>307</v>
      </c>
      <c r="AT149" s="84" t="s">
        <v>15</v>
      </c>
      <c r="AU149" s="88"/>
      <c r="AV149" s="83" t="s">
        <v>307</v>
      </c>
      <c r="AW149" s="84" t="s">
        <v>15</v>
      </c>
      <c r="AX149" s="88"/>
      <c r="AY149" s="83" t="s">
        <v>307</v>
      </c>
      <c r="AZ149" s="84" t="s">
        <v>15</v>
      </c>
      <c r="BA149" s="88"/>
      <c r="BB149" s="83" t="s">
        <v>307</v>
      </c>
      <c r="BC149" s="84" t="s">
        <v>15</v>
      </c>
      <c r="BD149" s="87"/>
      <c r="BE149" s="83" t="s">
        <v>307</v>
      </c>
      <c r="BF149" s="84" t="s">
        <v>15</v>
      </c>
      <c r="BG149" s="88"/>
      <c r="BH149" s="83" t="s">
        <v>307</v>
      </c>
      <c r="BI149" s="84" t="s">
        <v>15</v>
      </c>
      <c r="BJ149" s="88"/>
      <c r="BK149" s="83" t="s">
        <v>307</v>
      </c>
      <c r="BL149" s="84" t="s">
        <v>15</v>
      </c>
      <c r="BM149" s="88"/>
      <c r="BN149" s="83" t="s">
        <v>307</v>
      </c>
      <c r="BO149" s="84" t="s">
        <v>15</v>
      </c>
      <c r="BP149" s="88"/>
      <c r="BQ149" s="83" t="s">
        <v>307</v>
      </c>
      <c r="BR149" s="84" t="s">
        <v>15</v>
      </c>
      <c r="BS149" s="88"/>
      <c r="BT149" s="83" t="s">
        <v>307</v>
      </c>
      <c r="BU149" s="84" t="s">
        <v>15</v>
      </c>
      <c r="BV149" s="88"/>
      <c r="BW149" s="83" t="s">
        <v>307</v>
      </c>
      <c r="BX149" s="84" t="s">
        <v>15</v>
      </c>
      <c r="BY149" s="88"/>
      <c r="BZ149" s="83" t="s">
        <v>307</v>
      </c>
      <c r="CA149" s="84" t="s">
        <v>15</v>
      </c>
      <c r="CB149" s="88"/>
      <c r="CC149" s="83" t="s">
        <v>307</v>
      </c>
      <c r="CD149" s="84" t="s">
        <v>15</v>
      </c>
      <c r="CE149" s="172"/>
      <c r="CF149" s="83" t="s">
        <v>307</v>
      </c>
      <c r="CG149" s="84" t="s">
        <v>15</v>
      </c>
      <c r="CH149" s="172"/>
      <c r="CI149" s="83" t="s">
        <v>307</v>
      </c>
      <c r="CJ149" s="84" t="s">
        <v>15</v>
      </c>
      <c r="CK149" s="172"/>
      <c r="CL149" s="83" t="s">
        <v>307</v>
      </c>
      <c r="CM149" s="84" t="s">
        <v>15</v>
      </c>
      <c r="CN149" s="172"/>
      <c r="CO149" s="83" t="s">
        <v>307</v>
      </c>
      <c r="CP149" s="84" t="s">
        <v>15</v>
      </c>
      <c r="CQ149" s="88"/>
      <c r="CR149" s="83" t="s">
        <v>307</v>
      </c>
      <c r="CS149" s="84" t="s">
        <v>15</v>
      </c>
    </row>
    <row r="150" spans="1:97" ht="12" customHeight="1" x14ac:dyDescent="0.2">
      <c r="A150" s="81" t="s">
        <v>460</v>
      </c>
      <c r="B150" s="87"/>
      <c r="C150" s="83" t="s">
        <v>307</v>
      </c>
      <c r="D150" s="84" t="s">
        <v>15</v>
      </c>
      <c r="E150" s="87"/>
      <c r="F150" s="83" t="s">
        <v>307</v>
      </c>
      <c r="G150" s="84" t="s">
        <v>15</v>
      </c>
      <c r="H150" s="88"/>
      <c r="I150" s="83" t="s">
        <v>307</v>
      </c>
      <c r="J150" s="84" t="s">
        <v>15</v>
      </c>
      <c r="K150" s="88"/>
      <c r="L150" s="83" t="s">
        <v>307</v>
      </c>
      <c r="M150" s="84" t="s">
        <v>15</v>
      </c>
      <c r="N150" s="88"/>
      <c r="O150" s="83" t="s">
        <v>307</v>
      </c>
      <c r="P150" s="84" t="s">
        <v>15</v>
      </c>
      <c r="Q150" s="88"/>
      <c r="R150" s="83" t="s">
        <v>307</v>
      </c>
      <c r="S150" s="84" t="s">
        <v>15</v>
      </c>
      <c r="T150" s="88"/>
      <c r="U150" s="83" t="s">
        <v>307</v>
      </c>
      <c r="V150" s="84" t="s">
        <v>15</v>
      </c>
      <c r="W150" s="88"/>
      <c r="X150" s="83" t="s">
        <v>307</v>
      </c>
      <c r="Y150" s="84" t="s">
        <v>15</v>
      </c>
      <c r="Z150" s="88"/>
      <c r="AA150" s="83" t="s">
        <v>307</v>
      </c>
      <c r="AB150" s="84" t="s">
        <v>15</v>
      </c>
      <c r="AC150" s="88"/>
      <c r="AD150" s="83" t="s">
        <v>307</v>
      </c>
      <c r="AE150" s="84" t="s">
        <v>15</v>
      </c>
      <c r="AF150" s="88"/>
      <c r="AG150" s="83" t="s">
        <v>307</v>
      </c>
      <c r="AH150" s="84" t="s">
        <v>15</v>
      </c>
      <c r="AI150" s="88"/>
      <c r="AJ150" s="83" t="s">
        <v>307</v>
      </c>
      <c r="AK150" s="84" t="s">
        <v>15</v>
      </c>
      <c r="AL150" s="88"/>
      <c r="AM150" s="83" t="s">
        <v>307</v>
      </c>
      <c r="AN150" s="84" t="s">
        <v>15</v>
      </c>
      <c r="AO150" s="87"/>
      <c r="AP150" s="83" t="s">
        <v>307</v>
      </c>
      <c r="AQ150" s="84" t="s">
        <v>15</v>
      </c>
      <c r="AR150" s="88"/>
      <c r="AS150" s="83" t="s">
        <v>307</v>
      </c>
      <c r="AT150" s="84" t="s">
        <v>15</v>
      </c>
      <c r="AU150" s="88"/>
      <c r="AV150" s="83" t="s">
        <v>307</v>
      </c>
      <c r="AW150" s="84" t="s">
        <v>15</v>
      </c>
      <c r="AX150" s="88"/>
      <c r="AY150" s="83" t="s">
        <v>307</v>
      </c>
      <c r="AZ150" s="84" t="s">
        <v>15</v>
      </c>
      <c r="BA150" s="88"/>
      <c r="BB150" s="83" t="s">
        <v>307</v>
      </c>
      <c r="BC150" s="84" t="s">
        <v>15</v>
      </c>
      <c r="BD150" s="87"/>
      <c r="BE150" s="83" t="s">
        <v>307</v>
      </c>
      <c r="BF150" s="84" t="s">
        <v>15</v>
      </c>
      <c r="BG150" s="88"/>
      <c r="BH150" s="83" t="s">
        <v>307</v>
      </c>
      <c r="BI150" s="84" t="s">
        <v>15</v>
      </c>
      <c r="BJ150" s="88"/>
      <c r="BK150" s="83" t="s">
        <v>307</v>
      </c>
      <c r="BL150" s="84" t="s">
        <v>15</v>
      </c>
      <c r="BM150" s="88"/>
      <c r="BN150" s="83" t="s">
        <v>307</v>
      </c>
      <c r="BO150" s="84" t="s">
        <v>15</v>
      </c>
      <c r="BP150" s="88"/>
      <c r="BQ150" s="83" t="s">
        <v>307</v>
      </c>
      <c r="BR150" s="84" t="s">
        <v>15</v>
      </c>
      <c r="BS150" s="88"/>
      <c r="BT150" s="83" t="s">
        <v>307</v>
      </c>
      <c r="BU150" s="84" t="s">
        <v>15</v>
      </c>
      <c r="BV150" s="88"/>
      <c r="BW150" s="83" t="s">
        <v>307</v>
      </c>
      <c r="BX150" s="84" t="s">
        <v>15</v>
      </c>
      <c r="BY150" s="88"/>
      <c r="BZ150" s="83" t="s">
        <v>307</v>
      </c>
      <c r="CA150" s="84" t="s">
        <v>15</v>
      </c>
      <c r="CB150" s="88"/>
      <c r="CC150" s="83" t="s">
        <v>307</v>
      </c>
      <c r="CD150" s="84" t="s">
        <v>15</v>
      </c>
      <c r="CE150" s="172"/>
      <c r="CF150" s="83" t="s">
        <v>307</v>
      </c>
      <c r="CG150" s="84" t="s">
        <v>15</v>
      </c>
      <c r="CH150" s="172"/>
      <c r="CI150" s="83" t="s">
        <v>307</v>
      </c>
      <c r="CJ150" s="84" t="s">
        <v>15</v>
      </c>
      <c r="CK150" s="172"/>
      <c r="CL150" s="83" t="s">
        <v>307</v>
      </c>
      <c r="CM150" s="84" t="s">
        <v>15</v>
      </c>
      <c r="CN150" s="172"/>
      <c r="CO150" s="83" t="s">
        <v>307</v>
      </c>
      <c r="CP150" s="84" t="s">
        <v>15</v>
      </c>
      <c r="CQ150" s="88"/>
      <c r="CR150" s="83" t="s">
        <v>307</v>
      </c>
      <c r="CS150" s="84" t="s">
        <v>15</v>
      </c>
    </row>
    <row r="151" spans="1:97" ht="12" customHeight="1" x14ac:dyDescent="0.2">
      <c r="A151" s="81" t="s">
        <v>462</v>
      </c>
      <c r="B151" s="87"/>
      <c r="C151" s="83" t="s">
        <v>307</v>
      </c>
      <c r="D151" s="84" t="s">
        <v>15</v>
      </c>
      <c r="E151" s="87"/>
      <c r="F151" s="83" t="s">
        <v>307</v>
      </c>
      <c r="G151" s="84" t="s">
        <v>15</v>
      </c>
      <c r="H151" s="88"/>
      <c r="I151" s="83" t="s">
        <v>307</v>
      </c>
      <c r="J151" s="84" t="s">
        <v>15</v>
      </c>
      <c r="K151" s="88"/>
      <c r="L151" s="83" t="s">
        <v>307</v>
      </c>
      <c r="M151" s="84" t="s">
        <v>15</v>
      </c>
      <c r="N151" s="88"/>
      <c r="O151" s="83" t="s">
        <v>307</v>
      </c>
      <c r="P151" s="84" t="s">
        <v>15</v>
      </c>
      <c r="Q151" s="88"/>
      <c r="R151" s="83" t="s">
        <v>307</v>
      </c>
      <c r="S151" s="84" t="s">
        <v>15</v>
      </c>
      <c r="T151" s="88"/>
      <c r="U151" s="83" t="s">
        <v>307</v>
      </c>
      <c r="V151" s="84" t="s">
        <v>15</v>
      </c>
      <c r="W151" s="88"/>
      <c r="X151" s="83" t="s">
        <v>307</v>
      </c>
      <c r="Y151" s="84" t="s">
        <v>15</v>
      </c>
      <c r="Z151" s="88"/>
      <c r="AA151" s="83" t="s">
        <v>307</v>
      </c>
      <c r="AB151" s="84" t="s">
        <v>15</v>
      </c>
      <c r="AC151" s="88"/>
      <c r="AD151" s="83" t="s">
        <v>307</v>
      </c>
      <c r="AE151" s="84" t="s">
        <v>15</v>
      </c>
      <c r="AF151" s="88"/>
      <c r="AG151" s="83" t="s">
        <v>307</v>
      </c>
      <c r="AH151" s="84" t="s">
        <v>15</v>
      </c>
      <c r="AI151" s="88"/>
      <c r="AJ151" s="83" t="s">
        <v>307</v>
      </c>
      <c r="AK151" s="84" t="s">
        <v>15</v>
      </c>
      <c r="AL151" s="88"/>
      <c r="AM151" s="83" t="s">
        <v>307</v>
      </c>
      <c r="AN151" s="84" t="s">
        <v>15</v>
      </c>
      <c r="AO151" s="87"/>
      <c r="AP151" s="83" t="s">
        <v>307</v>
      </c>
      <c r="AQ151" s="84" t="s">
        <v>15</v>
      </c>
      <c r="AR151" s="88"/>
      <c r="AS151" s="83" t="s">
        <v>307</v>
      </c>
      <c r="AT151" s="84" t="s">
        <v>15</v>
      </c>
      <c r="AU151" s="88"/>
      <c r="AV151" s="83" t="s">
        <v>307</v>
      </c>
      <c r="AW151" s="84" t="s">
        <v>15</v>
      </c>
      <c r="AX151" s="88"/>
      <c r="AY151" s="83" t="s">
        <v>307</v>
      </c>
      <c r="AZ151" s="84" t="s">
        <v>15</v>
      </c>
      <c r="BA151" s="88"/>
      <c r="BB151" s="83" t="s">
        <v>307</v>
      </c>
      <c r="BC151" s="84" t="s">
        <v>15</v>
      </c>
      <c r="BD151" s="87"/>
      <c r="BE151" s="83" t="s">
        <v>307</v>
      </c>
      <c r="BF151" s="84" t="s">
        <v>15</v>
      </c>
      <c r="BG151" s="88"/>
      <c r="BH151" s="83" t="s">
        <v>307</v>
      </c>
      <c r="BI151" s="84" t="s">
        <v>15</v>
      </c>
      <c r="BJ151" s="88"/>
      <c r="BK151" s="83" t="s">
        <v>307</v>
      </c>
      <c r="BL151" s="84" t="s">
        <v>15</v>
      </c>
      <c r="BM151" s="88"/>
      <c r="BN151" s="83" t="s">
        <v>307</v>
      </c>
      <c r="BO151" s="84" t="s">
        <v>15</v>
      </c>
      <c r="BP151" s="88"/>
      <c r="BQ151" s="83" t="s">
        <v>307</v>
      </c>
      <c r="BR151" s="84" t="s">
        <v>15</v>
      </c>
      <c r="BS151" s="88"/>
      <c r="BT151" s="83" t="s">
        <v>307</v>
      </c>
      <c r="BU151" s="84" t="s">
        <v>15</v>
      </c>
      <c r="BV151" s="88"/>
      <c r="BW151" s="83" t="s">
        <v>307</v>
      </c>
      <c r="BX151" s="84" t="s">
        <v>15</v>
      </c>
      <c r="BY151" s="88"/>
      <c r="BZ151" s="83" t="s">
        <v>307</v>
      </c>
      <c r="CA151" s="84" t="s">
        <v>15</v>
      </c>
      <c r="CB151" s="88"/>
      <c r="CC151" s="83" t="s">
        <v>307</v>
      </c>
      <c r="CD151" s="84" t="s">
        <v>15</v>
      </c>
      <c r="CE151" s="172"/>
      <c r="CF151" s="83" t="s">
        <v>307</v>
      </c>
      <c r="CG151" s="84" t="s">
        <v>15</v>
      </c>
      <c r="CH151" s="172"/>
      <c r="CI151" s="83" t="s">
        <v>307</v>
      </c>
      <c r="CJ151" s="84" t="s">
        <v>15</v>
      </c>
      <c r="CK151" s="172"/>
      <c r="CL151" s="83" t="s">
        <v>307</v>
      </c>
      <c r="CM151" s="84" t="s">
        <v>15</v>
      </c>
      <c r="CN151" s="172"/>
      <c r="CO151" s="83" t="s">
        <v>307</v>
      </c>
      <c r="CP151" s="84" t="s">
        <v>15</v>
      </c>
      <c r="CQ151" s="88"/>
      <c r="CR151" s="83" t="s">
        <v>307</v>
      </c>
      <c r="CS151" s="84" t="s">
        <v>15</v>
      </c>
    </row>
    <row r="152" spans="1:97" ht="12" customHeight="1" x14ac:dyDescent="0.2">
      <c r="A152" s="81" t="s">
        <v>463</v>
      </c>
      <c r="B152" s="87"/>
      <c r="C152" s="83" t="s">
        <v>307</v>
      </c>
      <c r="D152" s="84" t="s">
        <v>15</v>
      </c>
      <c r="E152" s="87"/>
      <c r="F152" s="83" t="s">
        <v>307</v>
      </c>
      <c r="G152" s="84" t="s">
        <v>15</v>
      </c>
      <c r="H152" s="88"/>
      <c r="I152" s="83" t="s">
        <v>307</v>
      </c>
      <c r="J152" s="84" t="s">
        <v>15</v>
      </c>
      <c r="K152" s="88"/>
      <c r="L152" s="83" t="s">
        <v>307</v>
      </c>
      <c r="M152" s="84" t="s">
        <v>15</v>
      </c>
      <c r="N152" s="88"/>
      <c r="O152" s="83" t="s">
        <v>307</v>
      </c>
      <c r="P152" s="84" t="s">
        <v>15</v>
      </c>
      <c r="Q152" s="88"/>
      <c r="R152" s="83" t="s">
        <v>307</v>
      </c>
      <c r="S152" s="84" t="s">
        <v>15</v>
      </c>
      <c r="T152" s="88"/>
      <c r="U152" s="83" t="s">
        <v>307</v>
      </c>
      <c r="V152" s="84" t="s">
        <v>15</v>
      </c>
      <c r="W152" s="88"/>
      <c r="X152" s="83" t="s">
        <v>307</v>
      </c>
      <c r="Y152" s="84" t="s">
        <v>15</v>
      </c>
      <c r="Z152" s="88"/>
      <c r="AA152" s="83" t="s">
        <v>307</v>
      </c>
      <c r="AB152" s="84" t="s">
        <v>15</v>
      </c>
      <c r="AC152" s="88"/>
      <c r="AD152" s="83" t="s">
        <v>307</v>
      </c>
      <c r="AE152" s="84" t="s">
        <v>15</v>
      </c>
      <c r="AF152" s="88"/>
      <c r="AG152" s="83" t="s">
        <v>307</v>
      </c>
      <c r="AH152" s="84" t="s">
        <v>15</v>
      </c>
      <c r="AI152" s="88"/>
      <c r="AJ152" s="83" t="s">
        <v>307</v>
      </c>
      <c r="AK152" s="84" t="s">
        <v>15</v>
      </c>
      <c r="AL152" s="88"/>
      <c r="AM152" s="83" t="s">
        <v>307</v>
      </c>
      <c r="AN152" s="84" t="s">
        <v>15</v>
      </c>
      <c r="AO152" s="87"/>
      <c r="AP152" s="83" t="s">
        <v>307</v>
      </c>
      <c r="AQ152" s="84" t="s">
        <v>15</v>
      </c>
      <c r="AR152" s="88"/>
      <c r="AS152" s="83" t="s">
        <v>307</v>
      </c>
      <c r="AT152" s="84" t="s">
        <v>15</v>
      </c>
      <c r="AU152" s="88"/>
      <c r="AV152" s="83" t="s">
        <v>307</v>
      </c>
      <c r="AW152" s="84" t="s">
        <v>15</v>
      </c>
      <c r="AX152" s="88"/>
      <c r="AY152" s="83" t="s">
        <v>307</v>
      </c>
      <c r="AZ152" s="84" t="s">
        <v>15</v>
      </c>
      <c r="BA152" s="88"/>
      <c r="BB152" s="83" t="s">
        <v>307</v>
      </c>
      <c r="BC152" s="84" t="s">
        <v>15</v>
      </c>
      <c r="BD152" s="87"/>
      <c r="BE152" s="83" t="s">
        <v>307</v>
      </c>
      <c r="BF152" s="84" t="s">
        <v>15</v>
      </c>
      <c r="BG152" s="88"/>
      <c r="BH152" s="83" t="s">
        <v>307</v>
      </c>
      <c r="BI152" s="84" t="s">
        <v>15</v>
      </c>
      <c r="BJ152" s="88"/>
      <c r="BK152" s="83" t="s">
        <v>307</v>
      </c>
      <c r="BL152" s="84" t="s">
        <v>15</v>
      </c>
      <c r="BM152" s="88"/>
      <c r="BN152" s="83" t="s">
        <v>307</v>
      </c>
      <c r="BO152" s="84" t="s">
        <v>15</v>
      </c>
      <c r="BP152" s="88"/>
      <c r="BQ152" s="83" t="s">
        <v>307</v>
      </c>
      <c r="BR152" s="84" t="s">
        <v>15</v>
      </c>
      <c r="BS152" s="88"/>
      <c r="BT152" s="83" t="s">
        <v>307</v>
      </c>
      <c r="BU152" s="84" t="s">
        <v>15</v>
      </c>
      <c r="BV152" s="88"/>
      <c r="BW152" s="83" t="s">
        <v>307</v>
      </c>
      <c r="BX152" s="84" t="s">
        <v>15</v>
      </c>
      <c r="BY152" s="88"/>
      <c r="BZ152" s="83" t="s">
        <v>307</v>
      </c>
      <c r="CA152" s="84" t="s">
        <v>15</v>
      </c>
      <c r="CB152" s="88"/>
      <c r="CC152" s="83" t="s">
        <v>307</v>
      </c>
      <c r="CD152" s="84" t="s">
        <v>15</v>
      </c>
      <c r="CE152" s="172"/>
      <c r="CF152" s="83" t="s">
        <v>307</v>
      </c>
      <c r="CG152" s="84" t="s">
        <v>15</v>
      </c>
      <c r="CH152" s="172"/>
      <c r="CI152" s="83" t="s">
        <v>307</v>
      </c>
      <c r="CJ152" s="84" t="s">
        <v>15</v>
      </c>
      <c r="CK152" s="172"/>
      <c r="CL152" s="83" t="s">
        <v>307</v>
      </c>
      <c r="CM152" s="84" t="s">
        <v>15</v>
      </c>
      <c r="CN152" s="172"/>
      <c r="CO152" s="83" t="s">
        <v>307</v>
      </c>
      <c r="CP152" s="84" t="s">
        <v>15</v>
      </c>
      <c r="CQ152" s="88"/>
      <c r="CR152" s="83" t="s">
        <v>307</v>
      </c>
      <c r="CS152" s="84" t="s">
        <v>15</v>
      </c>
    </row>
    <row r="153" spans="1:97" ht="12" customHeight="1" x14ac:dyDescent="0.2">
      <c r="A153" s="81" t="s">
        <v>466</v>
      </c>
      <c r="B153" s="87"/>
      <c r="C153" s="83" t="s">
        <v>307</v>
      </c>
      <c r="D153" s="84" t="s">
        <v>15</v>
      </c>
      <c r="E153" s="87"/>
      <c r="F153" s="83" t="s">
        <v>307</v>
      </c>
      <c r="G153" s="84" t="s">
        <v>15</v>
      </c>
      <c r="H153" s="88"/>
      <c r="I153" s="83" t="s">
        <v>307</v>
      </c>
      <c r="J153" s="84" t="s">
        <v>15</v>
      </c>
      <c r="K153" s="88"/>
      <c r="L153" s="83" t="s">
        <v>307</v>
      </c>
      <c r="M153" s="84" t="s">
        <v>15</v>
      </c>
      <c r="N153" s="88"/>
      <c r="O153" s="83" t="s">
        <v>307</v>
      </c>
      <c r="P153" s="84" t="s">
        <v>15</v>
      </c>
      <c r="Q153" s="88"/>
      <c r="R153" s="83" t="s">
        <v>307</v>
      </c>
      <c r="S153" s="84" t="s">
        <v>15</v>
      </c>
      <c r="T153" s="88"/>
      <c r="U153" s="83" t="s">
        <v>307</v>
      </c>
      <c r="V153" s="84" t="s">
        <v>15</v>
      </c>
      <c r="W153" s="88"/>
      <c r="X153" s="83" t="s">
        <v>307</v>
      </c>
      <c r="Y153" s="84" t="s">
        <v>15</v>
      </c>
      <c r="Z153" s="88"/>
      <c r="AA153" s="83" t="s">
        <v>307</v>
      </c>
      <c r="AB153" s="84" t="s">
        <v>15</v>
      </c>
      <c r="AC153" s="88"/>
      <c r="AD153" s="83" t="s">
        <v>307</v>
      </c>
      <c r="AE153" s="84" t="s">
        <v>15</v>
      </c>
      <c r="AF153" s="88"/>
      <c r="AG153" s="83" t="s">
        <v>307</v>
      </c>
      <c r="AH153" s="84" t="s">
        <v>15</v>
      </c>
      <c r="AI153" s="88"/>
      <c r="AJ153" s="83" t="s">
        <v>307</v>
      </c>
      <c r="AK153" s="84" t="s">
        <v>15</v>
      </c>
      <c r="AL153" s="88"/>
      <c r="AM153" s="83" t="s">
        <v>307</v>
      </c>
      <c r="AN153" s="84" t="s">
        <v>15</v>
      </c>
      <c r="AO153" s="87"/>
      <c r="AP153" s="83" t="s">
        <v>307</v>
      </c>
      <c r="AQ153" s="84" t="s">
        <v>15</v>
      </c>
      <c r="AR153" s="88"/>
      <c r="AS153" s="83" t="s">
        <v>307</v>
      </c>
      <c r="AT153" s="84" t="s">
        <v>15</v>
      </c>
      <c r="AU153" s="88"/>
      <c r="AV153" s="83" t="s">
        <v>307</v>
      </c>
      <c r="AW153" s="84" t="s">
        <v>15</v>
      </c>
      <c r="AX153" s="88"/>
      <c r="AY153" s="83" t="s">
        <v>307</v>
      </c>
      <c r="AZ153" s="84" t="s">
        <v>15</v>
      </c>
      <c r="BA153" s="88"/>
      <c r="BB153" s="83" t="s">
        <v>307</v>
      </c>
      <c r="BC153" s="84" t="s">
        <v>15</v>
      </c>
      <c r="BD153" s="87"/>
      <c r="BE153" s="83" t="s">
        <v>307</v>
      </c>
      <c r="BF153" s="84" t="s">
        <v>15</v>
      </c>
      <c r="BG153" s="88"/>
      <c r="BH153" s="83" t="s">
        <v>307</v>
      </c>
      <c r="BI153" s="84" t="s">
        <v>15</v>
      </c>
      <c r="BJ153" s="88"/>
      <c r="BK153" s="83" t="s">
        <v>307</v>
      </c>
      <c r="BL153" s="84" t="s">
        <v>15</v>
      </c>
      <c r="BM153" s="88"/>
      <c r="BN153" s="83" t="s">
        <v>307</v>
      </c>
      <c r="BO153" s="84" t="s">
        <v>15</v>
      </c>
      <c r="BP153" s="88"/>
      <c r="BQ153" s="83" t="s">
        <v>307</v>
      </c>
      <c r="BR153" s="84" t="s">
        <v>15</v>
      </c>
      <c r="BS153" s="88"/>
      <c r="BT153" s="83" t="s">
        <v>307</v>
      </c>
      <c r="BU153" s="84" t="s">
        <v>15</v>
      </c>
      <c r="BV153" s="88"/>
      <c r="BW153" s="83" t="s">
        <v>307</v>
      </c>
      <c r="BX153" s="84" t="s">
        <v>15</v>
      </c>
      <c r="BY153" s="88"/>
      <c r="BZ153" s="83" t="s">
        <v>307</v>
      </c>
      <c r="CA153" s="84" t="s">
        <v>15</v>
      </c>
      <c r="CB153" s="88"/>
      <c r="CC153" s="83" t="s">
        <v>307</v>
      </c>
      <c r="CD153" s="84" t="s">
        <v>15</v>
      </c>
      <c r="CE153" s="172"/>
      <c r="CF153" s="83" t="s">
        <v>307</v>
      </c>
      <c r="CG153" s="84" t="s">
        <v>15</v>
      </c>
      <c r="CH153" s="172"/>
      <c r="CI153" s="83" t="s">
        <v>307</v>
      </c>
      <c r="CJ153" s="84" t="s">
        <v>15</v>
      </c>
      <c r="CK153" s="172"/>
      <c r="CL153" s="83" t="s">
        <v>307</v>
      </c>
      <c r="CM153" s="84" t="s">
        <v>15</v>
      </c>
      <c r="CN153" s="172"/>
      <c r="CO153" s="83" t="s">
        <v>307</v>
      </c>
      <c r="CP153" s="84" t="s">
        <v>15</v>
      </c>
      <c r="CQ153" s="88"/>
      <c r="CR153" s="83" t="s">
        <v>307</v>
      </c>
      <c r="CS153" s="84" t="s">
        <v>15</v>
      </c>
    </row>
    <row r="154" spans="1:97" ht="12" customHeight="1" x14ac:dyDescent="0.2">
      <c r="A154" s="81" t="s">
        <v>468</v>
      </c>
      <c r="B154" s="87"/>
      <c r="C154" s="83" t="s">
        <v>307</v>
      </c>
      <c r="D154" s="84" t="s">
        <v>15</v>
      </c>
      <c r="E154" s="87"/>
      <c r="F154" s="83" t="s">
        <v>307</v>
      </c>
      <c r="G154" s="84" t="s">
        <v>15</v>
      </c>
      <c r="H154" s="88"/>
      <c r="I154" s="83" t="s">
        <v>307</v>
      </c>
      <c r="J154" s="84" t="s">
        <v>15</v>
      </c>
      <c r="K154" s="88"/>
      <c r="L154" s="83" t="s">
        <v>307</v>
      </c>
      <c r="M154" s="84" t="s">
        <v>15</v>
      </c>
      <c r="N154" s="88"/>
      <c r="O154" s="83" t="s">
        <v>307</v>
      </c>
      <c r="P154" s="84" t="s">
        <v>15</v>
      </c>
      <c r="Q154" s="88"/>
      <c r="R154" s="83" t="s">
        <v>307</v>
      </c>
      <c r="S154" s="84" t="s">
        <v>15</v>
      </c>
      <c r="T154" s="88"/>
      <c r="U154" s="83" t="s">
        <v>307</v>
      </c>
      <c r="V154" s="84" t="s">
        <v>15</v>
      </c>
      <c r="W154" s="88"/>
      <c r="X154" s="83" t="s">
        <v>307</v>
      </c>
      <c r="Y154" s="84" t="s">
        <v>15</v>
      </c>
      <c r="Z154" s="88"/>
      <c r="AA154" s="83" t="s">
        <v>307</v>
      </c>
      <c r="AB154" s="84" t="s">
        <v>15</v>
      </c>
      <c r="AC154" s="88"/>
      <c r="AD154" s="83" t="s">
        <v>307</v>
      </c>
      <c r="AE154" s="84" t="s">
        <v>15</v>
      </c>
      <c r="AF154" s="88"/>
      <c r="AG154" s="83" t="s">
        <v>307</v>
      </c>
      <c r="AH154" s="84" t="s">
        <v>15</v>
      </c>
      <c r="AI154" s="88"/>
      <c r="AJ154" s="83" t="s">
        <v>307</v>
      </c>
      <c r="AK154" s="84" t="s">
        <v>15</v>
      </c>
      <c r="AL154" s="88"/>
      <c r="AM154" s="83" t="s">
        <v>307</v>
      </c>
      <c r="AN154" s="84" t="s">
        <v>15</v>
      </c>
      <c r="AO154" s="87"/>
      <c r="AP154" s="83" t="s">
        <v>307</v>
      </c>
      <c r="AQ154" s="84" t="s">
        <v>15</v>
      </c>
      <c r="AR154" s="88"/>
      <c r="AS154" s="83" t="s">
        <v>307</v>
      </c>
      <c r="AT154" s="84" t="s">
        <v>15</v>
      </c>
      <c r="AU154" s="88"/>
      <c r="AV154" s="83" t="s">
        <v>307</v>
      </c>
      <c r="AW154" s="84" t="s">
        <v>15</v>
      </c>
      <c r="AX154" s="88"/>
      <c r="AY154" s="83" t="s">
        <v>307</v>
      </c>
      <c r="AZ154" s="84" t="s">
        <v>15</v>
      </c>
      <c r="BA154" s="88"/>
      <c r="BB154" s="83" t="s">
        <v>307</v>
      </c>
      <c r="BC154" s="84" t="s">
        <v>15</v>
      </c>
      <c r="BD154" s="87"/>
      <c r="BE154" s="83" t="s">
        <v>307</v>
      </c>
      <c r="BF154" s="84" t="s">
        <v>15</v>
      </c>
      <c r="BG154" s="88"/>
      <c r="BH154" s="83" t="s">
        <v>307</v>
      </c>
      <c r="BI154" s="84" t="s">
        <v>15</v>
      </c>
      <c r="BJ154" s="88"/>
      <c r="BK154" s="83" t="s">
        <v>307</v>
      </c>
      <c r="BL154" s="84" t="s">
        <v>15</v>
      </c>
      <c r="BM154" s="88"/>
      <c r="BN154" s="83" t="s">
        <v>307</v>
      </c>
      <c r="BO154" s="84" t="s">
        <v>15</v>
      </c>
      <c r="BP154" s="88"/>
      <c r="BQ154" s="83" t="s">
        <v>307</v>
      </c>
      <c r="BR154" s="84" t="s">
        <v>15</v>
      </c>
      <c r="BS154" s="88"/>
      <c r="BT154" s="83" t="s">
        <v>307</v>
      </c>
      <c r="BU154" s="84" t="s">
        <v>15</v>
      </c>
      <c r="BV154" s="88"/>
      <c r="BW154" s="83" t="s">
        <v>307</v>
      </c>
      <c r="BX154" s="84" t="s">
        <v>15</v>
      </c>
      <c r="BY154" s="88"/>
      <c r="BZ154" s="83" t="s">
        <v>307</v>
      </c>
      <c r="CA154" s="84" t="s">
        <v>15</v>
      </c>
      <c r="CB154" s="88"/>
      <c r="CC154" s="83" t="s">
        <v>307</v>
      </c>
      <c r="CD154" s="84" t="s">
        <v>15</v>
      </c>
      <c r="CE154" s="172"/>
      <c r="CF154" s="83" t="s">
        <v>307</v>
      </c>
      <c r="CG154" s="84" t="s">
        <v>15</v>
      </c>
      <c r="CH154" s="172"/>
      <c r="CI154" s="83" t="s">
        <v>307</v>
      </c>
      <c r="CJ154" s="84" t="s">
        <v>15</v>
      </c>
      <c r="CK154" s="172"/>
      <c r="CL154" s="83" t="s">
        <v>307</v>
      </c>
      <c r="CM154" s="84" t="s">
        <v>15</v>
      </c>
      <c r="CN154" s="172"/>
      <c r="CO154" s="83" t="s">
        <v>307</v>
      </c>
      <c r="CP154" s="84" t="s">
        <v>15</v>
      </c>
      <c r="CQ154" s="88"/>
      <c r="CR154" s="83" t="s">
        <v>307</v>
      </c>
      <c r="CS154" s="84" t="s">
        <v>15</v>
      </c>
    </row>
    <row r="155" spans="1:97" ht="12" customHeight="1" x14ac:dyDescent="0.2">
      <c r="A155" s="81" t="s">
        <v>470</v>
      </c>
      <c r="B155" s="87"/>
      <c r="C155" s="83" t="s">
        <v>307</v>
      </c>
      <c r="D155" s="84" t="s">
        <v>15</v>
      </c>
      <c r="E155" s="87"/>
      <c r="F155" s="83" t="s">
        <v>307</v>
      </c>
      <c r="G155" s="84" t="s">
        <v>15</v>
      </c>
      <c r="H155" s="88"/>
      <c r="I155" s="83" t="s">
        <v>307</v>
      </c>
      <c r="J155" s="84" t="s">
        <v>15</v>
      </c>
      <c r="K155" s="88"/>
      <c r="L155" s="83" t="s">
        <v>307</v>
      </c>
      <c r="M155" s="84" t="s">
        <v>15</v>
      </c>
      <c r="N155" s="88"/>
      <c r="O155" s="83" t="s">
        <v>307</v>
      </c>
      <c r="P155" s="84" t="s">
        <v>15</v>
      </c>
      <c r="Q155" s="88"/>
      <c r="R155" s="83" t="s">
        <v>307</v>
      </c>
      <c r="S155" s="84" t="s">
        <v>15</v>
      </c>
      <c r="T155" s="88"/>
      <c r="U155" s="83" t="s">
        <v>307</v>
      </c>
      <c r="V155" s="84" t="s">
        <v>15</v>
      </c>
      <c r="W155" s="88"/>
      <c r="X155" s="83" t="s">
        <v>307</v>
      </c>
      <c r="Y155" s="84" t="s">
        <v>15</v>
      </c>
      <c r="Z155" s="88"/>
      <c r="AA155" s="83" t="s">
        <v>307</v>
      </c>
      <c r="AB155" s="84" t="s">
        <v>15</v>
      </c>
      <c r="AC155" s="88"/>
      <c r="AD155" s="83" t="s">
        <v>307</v>
      </c>
      <c r="AE155" s="84" t="s">
        <v>15</v>
      </c>
      <c r="AF155" s="88"/>
      <c r="AG155" s="83" t="s">
        <v>307</v>
      </c>
      <c r="AH155" s="84" t="s">
        <v>15</v>
      </c>
      <c r="AI155" s="88"/>
      <c r="AJ155" s="83" t="s">
        <v>307</v>
      </c>
      <c r="AK155" s="84" t="s">
        <v>15</v>
      </c>
      <c r="AL155" s="88"/>
      <c r="AM155" s="83" t="s">
        <v>307</v>
      </c>
      <c r="AN155" s="84" t="s">
        <v>15</v>
      </c>
      <c r="AO155" s="87"/>
      <c r="AP155" s="83" t="s">
        <v>307</v>
      </c>
      <c r="AQ155" s="84" t="s">
        <v>15</v>
      </c>
      <c r="AR155" s="88"/>
      <c r="AS155" s="83" t="s">
        <v>307</v>
      </c>
      <c r="AT155" s="84" t="s">
        <v>15</v>
      </c>
      <c r="AU155" s="88"/>
      <c r="AV155" s="83" t="s">
        <v>307</v>
      </c>
      <c r="AW155" s="84" t="s">
        <v>15</v>
      </c>
      <c r="AX155" s="88"/>
      <c r="AY155" s="83" t="s">
        <v>307</v>
      </c>
      <c r="AZ155" s="84" t="s">
        <v>15</v>
      </c>
      <c r="BA155" s="88"/>
      <c r="BB155" s="83" t="s">
        <v>307</v>
      </c>
      <c r="BC155" s="84" t="s">
        <v>15</v>
      </c>
      <c r="BD155" s="87"/>
      <c r="BE155" s="83" t="s">
        <v>307</v>
      </c>
      <c r="BF155" s="84" t="s">
        <v>15</v>
      </c>
      <c r="BG155" s="88"/>
      <c r="BH155" s="83" t="s">
        <v>307</v>
      </c>
      <c r="BI155" s="84" t="s">
        <v>15</v>
      </c>
      <c r="BJ155" s="88"/>
      <c r="BK155" s="83" t="s">
        <v>307</v>
      </c>
      <c r="BL155" s="84" t="s">
        <v>15</v>
      </c>
      <c r="BM155" s="88"/>
      <c r="BN155" s="83" t="s">
        <v>307</v>
      </c>
      <c r="BO155" s="84" t="s">
        <v>15</v>
      </c>
      <c r="BP155" s="88"/>
      <c r="BQ155" s="83" t="s">
        <v>307</v>
      </c>
      <c r="BR155" s="84" t="s">
        <v>15</v>
      </c>
      <c r="BS155" s="88"/>
      <c r="BT155" s="83" t="s">
        <v>307</v>
      </c>
      <c r="BU155" s="84" t="s">
        <v>15</v>
      </c>
      <c r="BV155" s="88"/>
      <c r="BW155" s="83" t="s">
        <v>307</v>
      </c>
      <c r="BX155" s="84" t="s">
        <v>15</v>
      </c>
      <c r="BY155" s="88"/>
      <c r="BZ155" s="83" t="s">
        <v>307</v>
      </c>
      <c r="CA155" s="84" t="s">
        <v>15</v>
      </c>
      <c r="CB155" s="88"/>
      <c r="CC155" s="83" t="s">
        <v>307</v>
      </c>
      <c r="CD155" s="84" t="s">
        <v>15</v>
      </c>
      <c r="CE155" s="172"/>
      <c r="CF155" s="83" t="s">
        <v>307</v>
      </c>
      <c r="CG155" s="84" t="s">
        <v>15</v>
      </c>
      <c r="CH155" s="172"/>
      <c r="CI155" s="83" t="s">
        <v>307</v>
      </c>
      <c r="CJ155" s="84" t="s">
        <v>15</v>
      </c>
      <c r="CK155" s="172"/>
      <c r="CL155" s="83" t="s">
        <v>307</v>
      </c>
      <c r="CM155" s="84" t="s">
        <v>15</v>
      </c>
      <c r="CN155" s="172"/>
      <c r="CO155" s="83" t="s">
        <v>307</v>
      </c>
      <c r="CP155" s="84" t="s">
        <v>15</v>
      </c>
      <c r="CQ155" s="88"/>
      <c r="CR155" s="83" t="s">
        <v>307</v>
      </c>
      <c r="CS155" s="84" t="s">
        <v>15</v>
      </c>
    </row>
    <row r="156" spans="1:97" ht="12" customHeight="1" x14ac:dyDescent="0.2">
      <c r="A156" s="81" t="s">
        <v>472</v>
      </c>
      <c r="B156" s="87"/>
      <c r="C156" s="83" t="s">
        <v>307</v>
      </c>
      <c r="D156" s="84" t="s">
        <v>15</v>
      </c>
      <c r="E156" s="87"/>
      <c r="F156" s="83" t="s">
        <v>307</v>
      </c>
      <c r="G156" s="84" t="s">
        <v>15</v>
      </c>
      <c r="H156" s="88"/>
      <c r="I156" s="83" t="s">
        <v>307</v>
      </c>
      <c r="J156" s="84" t="s">
        <v>15</v>
      </c>
      <c r="K156" s="88"/>
      <c r="L156" s="83" t="s">
        <v>307</v>
      </c>
      <c r="M156" s="84" t="s">
        <v>15</v>
      </c>
      <c r="N156" s="88"/>
      <c r="O156" s="83" t="s">
        <v>307</v>
      </c>
      <c r="P156" s="84" t="s">
        <v>15</v>
      </c>
      <c r="Q156" s="88"/>
      <c r="R156" s="83" t="s">
        <v>307</v>
      </c>
      <c r="S156" s="84" t="s">
        <v>15</v>
      </c>
      <c r="T156" s="88"/>
      <c r="U156" s="83" t="s">
        <v>307</v>
      </c>
      <c r="V156" s="84" t="s">
        <v>15</v>
      </c>
      <c r="W156" s="88"/>
      <c r="X156" s="83" t="s">
        <v>307</v>
      </c>
      <c r="Y156" s="84" t="s">
        <v>15</v>
      </c>
      <c r="Z156" s="88"/>
      <c r="AA156" s="83" t="s">
        <v>307</v>
      </c>
      <c r="AB156" s="84" t="s">
        <v>15</v>
      </c>
      <c r="AC156" s="88"/>
      <c r="AD156" s="83" t="s">
        <v>307</v>
      </c>
      <c r="AE156" s="84" t="s">
        <v>15</v>
      </c>
      <c r="AF156" s="88"/>
      <c r="AG156" s="83" t="s">
        <v>307</v>
      </c>
      <c r="AH156" s="84" t="s">
        <v>15</v>
      </c>
      <c r="AI156" s="88"/>
      <c r="AJ156" s="83" t="s">
        <v>307</v>
      </c>
      <c r="AK156" s="84" t="s">
        <v>15</v>
      </c>
      <c r="AL156" s="88"/>
      <c r="AM156" s="83" t="s">
        <v>307</v>
      </c>
      <c r="AN156" s="84" t="s">
        <v>15</v>
      </c>
      <c r="AO156" s="87"/>
      <c r="AP156" s="83" t="s">
        <v>307</v>
      </c>
      <c r="AQ156" s="84" t="s">
        <v>15</v>
      </c>
      <c r="AR156" s="88"/>
      <c r="AS156" s="83" t="s">
        <v>307</v>
      </c>
      <c r="AT156" s="84" t="s">
        <v>15</v>
      </c>
      <c r="AU156" s="88"/>
      <c r="AV156" s="83" t="s">
        <v>307</v>
      </c>
      <c r="AW156" s="84" t="s">
        <v>15</v>
      </c>
      <c r="AX156" s="88"/>
      <c r="AY156" s="83" t="s">
        <v>307</v>
      </c>
      <c r="AZ156" s="84" t="s">
        <v>15</v>
      </c>
      <c r="BA156" s="88"/>
      <c r="BB156" s="83" t="s">
        <v>307</v>
      </c>
      <c r="BC156" s="84" t="s">
        <v>15</v>
      </c>
      <c r="BD156" s="87"/>
      <c r="BE156" s="83" t="s">
        <v>307</v>
      </c>
      <c r="BF156" s="84" t="s">
        <v>15</v>
      </c>
      <c r="BG156" s="88"/>
      <c r="BH156" s="83" t="s">
        <v>307</v>
      </c>
      <c r="BI156" s="84" t="s">
        <v>15</v>
      </c>
      <c r="BJ156" s="88"/>
      <c r="BK156" s="83" t="s">
        <v>307</v>
      </c>
      <c r="BL156" s="84" t="s">
        <v>15</v>
      </c>
      <c r="BM156" s="88"/>
      <c r="BN156" s="83" t="s">
        <v>307</v>
      </c>
      <c r="BO156" s="84" t="s">
        <v>15</v>
      </c>
      <c r="BP156" s="88"/>
      <c r="BQ156" s="83" t="s">
        <v>307</v>
      </c>
      <c r="BR156" s="84" t="s">
        <v>15</v>
      </c>
      <c r="BS156" s="88"/>
      <c r="BT156" s="83" t="s">
        <v>307</v>
      </c>
      <c r="BU156" s="84" t="s">
        <v>15</v>
      </c>
      <c r="BV156" s="88"/>
      <c r="BW156" s="83" t="s">
        <v>307</v>
      </c>
      <c r="BX156" s="84" t="s">
        <v>15</v>
      </c>
      <c r="BY156" s="88"/>
      <c r="BZ156" s="83" t="s">
        <v>307</v>
      </c>
      <c r="CA156" s="84" t="s">
        <v>15</v>
      </c>
      <c r="CB156" s="88"/>
      <c r="CC156" s="83" t="s">
        <v>307</v>
      </c>
      <c r="CD156" s="84" t="s">
        <v>15</v>
      </c>
      <c r="CE156" s="172"/>
      <c r="CF156" s="83" t="s">
        <v>307</v>
      </c>
      <c r="CG156" s="84" t="s">
        <v>15</v>
      </c>
      <c r="CH156" s="172"/>
      <c r="CI156" s="83" t="s">
        <v>307</v>
      </c>
      <c r="CJ156" s="84" t="s">
        <v>15</v>
      </c>
      <c r="CK156" s="172"/>
      <c r="CL156" s="83" t="s">
        <v>307</v>
      </c>
      <c r="CM156" s="84" t="s">
        <v>15</v>
      </c>
      <c r="CN156" s="172"/>
      <c r="CO156" s="83" t="s">
        <v>307</v>
      </c>
      <c r="CP156" s="84" t="s">
        <v>15</v>
      </c>
      <c r="CQ156" s="88"/>
      <c r="CR156" s="83" t="s">
        <v>307</v>
      </c>
      <c r="CS156" s="84" t="s">
        <v>15</v>
      </c>
    </row>
    <row r="157" spans="1:97" ht="12" customHeight="1" x14ac:dyDescent="0.2">
      <c r="A157" s="81" t="s">
        <v>474</v>
      </c>
      <c r="B157" s="87"/>
      <c r="C157" s="83" t="s">
        <v>307</v>
      </c>
      <c r="D157" s="84" t="s">
        <v>15</v>
      </c>
      <c r="E157" s="87"/>
      <c r="F157" s="83" t="s">
        <v>307</v>
      </c>
      <c r="G157" s="84" t="s">
        <v>15</v>
      </c>
      <c r="H157" s="88"/>
      <c r="I157" s="83" t="s">
        <v>307</v>
      </c>
      <c r="J157" s="84" t="s">
        <v>15</v>
      </c>
      <c r="K157" s="88"/>
      <c r="L157" s="83" t="s">
        <v>307</v>
      </c>
      <c r="M157" s="84" t="s">
        <v>15</v>
      </c>
      <c r="N157" s="88"/>
      <c r="O157" s="83" t="s">
        <v>307</v>
      </c>
      <c r="P157" s="84" t="s">
        <v>15</v>
      </c>
      <c r="Q157" s="88"/>
      <c r="R157" s="83" t="s">
        <v>307</v>
      </c>
      <c r="S157" s="84" t="s">
        <v>15</v>
      </c>
      <c r="T157" s="88"/>
      <c r="U157" s="83" t="s">
        <v>307</v>
      </c>
      <c r="V157" s="84" t="s">
        <v>15</v>
      </c>
      <c r="W157" s="88"/>
      <c r="X157" s="83" t="s">
        <v>307</v>
      </c>
      <c r="Y157" s="84" t="s">
        <v>15</v>
      </c>
      <c r="Z157" s="88"/>
      <c r="AA157" s="83" t="s">
        <v>307</v>
      </c>
      <c r="AB157" s="84" t="s">
        <v>15</v>
      </c>
      <c r="AC157" s="88"/>
      <c r="AD157" s="83" t="s">
        <v>307</v>
      </c>
      <c r="AE157" s="84" t="s">
        <v>15</v>
      </c>
      <c r="AF157" s="88"/>
      <c r="AG157" s="83" t="s">
        <v>307</v>
      </c>
      <c r="AH157" s="84" t="s">
        <v>15</v>
      </c>
      <c r="AI157" s="88"/>
      <c r="AJ157" s="83" t="s">
        <v>307</v>
      </c>
      <c r="AK157" s="84" t="s">
        <v>15</v>
      </c>
      <c r="AL157" s="88"/>
      <c r="AM157" s="83" t="s">
        <v>307</v>
      </c>
      <c r="AN157" s="84" t="s">
        <v>15</v>
      </c>
      <c r="AO157" s="87"/>
      <c r="AP157" s="83" t="s">
        <v>307</v>
      </c>
      <c r="AQ157" s="84" t="s">
        <v>15</v>
      </c>
      <c r="AR157" s="88"/>
      <c r="AS157" s="83" t="s">
        <v>307</v>
      </c>
      <c r="AT157" s="84" t="s">
        <v>15</v>
      </c>
      <c r="AU157" s="88"/>
      <c r="AV157" s="83" t="s">
        <v>307</v>
      </c>
      <c r="AW157" s="84" t="s">
        <v>15</v>
      </c>
      <c r="AX157" s="88"/>
      <c r="AY157" s="83" t="s">
        <v>307</v>
      </c>
      <c r="AZ157" s="84" t="s">
        <v>15</v>
      </c>
      <c r="BA157" s="88"/>
      <c r="BB157" s="83" t="s">
        <v>307</v>
      </c>
      <c r="BC157" s="84" t="s">
        <v>15</v>
      </c>
      <c r="BD157" s="87"/>
      <c r="BE157" s="83" t="s">
        <v>307</v>
      </c>
      <c r="BF157" s="84" t="s">
        <v>15</v>
      </c>
      <c r="BG157" s="88"/>
      <c r="BH157" s="83" t="s">
        <v>307</v>
      </c>
      <c r="BI157" s="84" t="s">
        <v>15</v>
      </c>
      <c r="BJ157" s="88"/>
      <c r="BK157" s="83" t="s">
        <v>307</v>
      </c>
      <c r="BL157" s="84" t="s">
        <v>15</v>
      </c>
      <c r="BM157" s="88"/>
      <c r="BN157" s="83" t="s">
        <v>307</v>
      </c>
      <c r="BO157" s="84" t="s">
        <v>15</v>
      </c>
      <c r="BP157" s="88"/>
      <c r="BQ157" s="83" t="s">
        <v>307</v>
      </c>
      <c r="BR157" s="84" t="s">
        <v>15</v>
      </c>
      <c r="BS157" s="88"/>
      <c r="BT157" s="83" t="s">
        <v>307</v>
      </c>
      <c r="BU157" s="84" t="s">
        <v>15</v>
      </c>
      <c r="BV157" s="88"/>
      <c r="BW157" s="83" t="s">
        <v>307</v>
      </c>
      <c r="BX157" s="84" t="s">
        <v>15</v>
      </c>
      <c r="BY157" s="88"/>
      <c r="BZ157" s="83" t="s">
        <v>307</v>
      </c>
      <c r="CA157" s="84" t="s">
        <v>15</v>
      </c>
      <c r="CB157" s="88"/>
      <c r="CC157" s="83" t="s">
        <v>307</v>
      </c>
      <c r="CD157" s="84" t="s">
        <v>15</v>
      </c>
      <c r="CE157" s="172"/>
      <c r="CF157" s="83" t="s">
        <v>307</v>
      </c>
      <c r="CG157" s="84" t="s">
        <v>15</v>
      </c>
      <c r="CH157" s="172"/>
      <c r="CI157" s="83" t="s">
        <v>307</v>
      </c>
      <c r="CJ157" s="84" t="s">
        <v>15</v>
      </c>
      <c r="CK157" s="172"/>
      <c r="CL157" s="83" t="s">
        <v>307</v>
      </c>
      <c r="CM157" s="84" t="s">
        <v>15</v>
      </c>
      <c r="CN157" s="172"/>
      <c r="CO157" s="83" t="s">
        <v>307</v>
      </c>
      <c r="CP157" s="84" t="s">
        <v>15</v>
      </c>
      <c r="CQ157" s="88"/>
      <c r="CR157" s="83" t="s">
        <v>307</v>
      </c>
      <c r="CS157" s="84" t="s">
        <v>15</v>
      </c>
    </row>
    <row r="158" spans="1:97" ht="12" customHeight="1" x14ac:dyDescent="0.2">
      <c r="A158" s="81" t="s">
        <v>476</v>
      </c>
      <c r="B158" s="87"/>
      <c r="C158" s="83" t="s">
        <v>479</v>
      </c>
      <c r="D158" s="84" t="s">
        <v>15</v>
      </c>
      <c r="E158" s="87"/>
      <c r="F158" s="83" t="s">
        <v>479</v>
      </c>
      <c r="G158" s="84" t="s">
        <v>15</v>
      </c>
      <c r="H158" s="88"/>
      <c r="I158" s="83" t="s">
        <v>479</v>
      </c>
      <c r="J158" s="84" t="s">
        <v>15</v>
      </c>
      <c r="K158" s="88"/>
      <c r="L158" s="83" t="s">
        <v>479</v>
      </c>
      <c r="M158" s="84" t="s">
        <v>15</v>
      </c>
      <c r="N158" s="88"/>
      <c r="O158" s="83" t="s">
        <v>479</v>
      </c>
      <c r="P158" s="84" t="s">
        <v>15</v>
      </c>
      <c r="Q158" s="88"/>
      <c r="R158" s="83" t="s">
        <v>479</v>
      </c>
      <c r="S158" s="84" t="s">
        <v>15</v>
      </c>
      <c r="T158" s="88"/>
      <c r="U158" s="83" t="s">
        <v>479</v>
      </c>
      <c r="V158" s="84" t="s">
        <v>15</v>
      </c>
      <c r="W158" s="88"/>
      <c r="X158" s="83" t="s">
        <v>479</v>
      </c>
      <c r="Y158" s="84" t="s">
        <v>15</v>
      </c>
      <c r="Z158" s="88"/>
      <c r="AA158" s="83" t="s">
        <v>479</v>
      </c>
      <c r="AB158" s="84" t="s">
        <v>15</v>
      </c>
      <c r="AC158" s="88"/>
      <c r="AD158" s="83" t="s">
        <v>479</v>
      </c>
      <c r="AE158" s="84" t="s">
        <v>15</v>
      </c>
      <c r="AF158" s="88"/>
      <c r="AG158" s="83" t="s">
        <v>479</v>
      </c>
      <c r="AH158" s="84" t="s">
        <v>15</v>
      </c>
      <c r="AI158" s="88"/>
      <c r="AJ158" s="83" t="s">
        <v>479</v>
      </c>
      <c r="AK158" s="84" t="s">
        <v>15</v>
      </c>
      <c r="AL158" s="88"/>
      <c r="AM158" s="83" t="s">
        <v>479</v>
      </c>
      <c r="AN158" s="84" t="s">
        <v>15</v>
      </c>
      <c r="AO158" s="87"/>
      <c r="AP158" s="83" t="s">
        <v>479</v>
      </c>
      <c r="AQ158" s="84" t="s">
        <v>15</v>
      </c>
      <c r="AR158" s="88"/>
      <c r="AS158" s="83" t="s">
        <v>479</v>
      </c>
      <c r="AT158" s="84" t="s">
        <v>15</v>
      </c>
      <c r="AU158" s="88"/>
      <c r="AV158" s="83" t="s">
        <v>479</v>
      </c>
      <c r="AW158" s="84" t="s">
        <v>15</v>
      </c>
      <c r="AX158" s="88"/>
      <c r="AY158" s="83" t="s">
        <v>479</v>
      </c>
      <c r="AZ158" s="84" t="s">
        <v>15</v>
      </c>
      <c r="BA158" s="88"/>
      <c r="BB158" s="83" t="s">
        <v>479</v>
      </c>
      <c r="BC158" s="84" t="s">
        <v>15</v>
      </c>
      <c r="BD158" s="87"/>
      <c r="BE158" s="83" t="s">
        <v>479</v>
      </c>
      <c r="BF158" s="84" t="s">
        <v>15</v>
      </c>
      <c r="BG158" s="88"/>
      <c r="BH158" s="83" t="s">
        <v>479</v>
      </c>
      <c r="BI158" s="84" t="s">
        <v>15</v>
      </c>
      <c r="BJ158" s="88"/>
      <c r="BK158" s="83" t="s">
        <v>479</v>
      </c>
      <c r="BL158" s="84" t="s">
        <v>15</v>
      </c>
      <c r="BM158" s="88"/>
      <c r="BN158" s="83" t="s">
        <v>479</v>
      </c>
      <c r="BO158" s="84" t="s">
        <v>15</v>
      </c>
      <c r="BP158" s="88"/>
      <c r="BQ158" s="83" t="s">
        <v>479</v>
      </c>
      <c r="BR158" s="84" t="s">
        <v>15</v>
      </c>
      <c r="BS158" s="88"/>
      <c r="BT158" s="83" t="s">
        <v>479</v>
      </c>
      <c r="BU158" s="84" t="s">
        <v>15</v>
      </c>
      <c r="BV158" s="88"/>
      <c r="BW158" s="83" t="s">
        <v>479</v>
      </c>
      <c r="BX158" s="84" t="s">
        <v>15</v>
      </c>
      <c r="BY158" s="88"/>
      <c r="BZ158" s="83" t="s">
        <v>479</v>
      </c>
      <c r="CA158" s="84" t="s">
        <v>15</v>
      </c>
      <c r="CB158" s="88"/>
      <c r="CC158" s="83" t="s">
        <v>479</v>
      </c>
      <c r="CD158" s="84" t="s">
        <v>15</v>
      </c>
      <c r="CE158" s="172"/>
      <c r="CF158" s="83" t="s">
        <v>479</v>
      </c>
      <c r="CG158" s="84" t="s">
        <v>15</v>
      </c>
      <c r="CH158" s="172"/>
      <c r="CI158" s="83" t="s">
        <v>479</v>
      </c>
      <c r="CJ158" s="84" t="s">
        <v>15</v>
      </c>
      <c r="CK158" s="172"/>
      <c r="CL158" s="83" t="s">
        <v>479</v>
      </c>
      <c r="CM158" s="84" t="s">
        <v>15</v>
      </c>
      <c r="CN158" s="172"/>
      <c r="CO158" s="83" t="s">
        <v>479</v>
      </c>
      <c r="CP158" s="84" t="s">
        <v>15</v>
      </c>
      <c r="CQ158" s="88"/>
      <c r="CR158" s="83" t="s">
        <v>479</v>
      </c>
      <c r="CS158" s="84" t="s">
        <v>15</v>
      </c>
    </row>
    <row r="159" spans="1:97" ht="12" customHeight="1" x14ac:dyDescent="0.2">
      <c r="A159" s="81" t="s">
        <v>478</v>
      </c>
      <c r="B159" s="87"/>
      <c r="C159" s="83" t="s">
        <v>479</v>
      </c>
      <c r="D159" s="84" t="s">
        <v>15</v>
      </c>
      <c r="E159" s="87"/>
      <c r="F159" s="83" t="s">
        <v>479</v>
      </c>
      <c r="G159" s="84" t="s">
        <v>15</v>
      </c>
      <c r="H159" s="88"/>
      <c r="I159" s="83" t="s">
        <v>479</v>
      </c>
      <c r="J159" s="84" t="s">
        <v>15</v>
      </c>
      <c r="K159" s="88"/>
      <c r="L159" s="83" t="s">
        <v>479</v>
      </c>
      <c r="M159" s="84" t="s">
        <v>15</v>
      </c>
      <c r="N159" s="88"/>
      <c r="O159" s="83" t="s">
        <v>479</v>
      </c>
      <c r="P159" s="84" t="s">
        <v>15</v>
      </c>
      <c r="Q159" s="88"/>
      <c r="R159" s="83" t="s">
        <v>479</v>
      </c>
      <c r="S159" s="84" t="s">
        <v>15</v>
      </c>
      <c r="T159" s="88"/>
      <c r="U159" s="83" t="s">
        <v>479</v>
      </c>
      <c r="V159" s="84" t="s">
        <v>15</v>
      </c>
      <c r="W159" s="88"/>
      <c r="X159" s="83" t="s">
        <v>479</v>
      </c>
      <c r="Y159" s="84" t="s">
        <v>15</v>
      </c>
      <c r="Z159" s="88"/>
      <c r="AA159" s="83" t="s">
        <v>479</v>
      </c>
      <c r="AB159" s="84" t="s">
        <v>15</v>
      </c>
      <c r="AC159" s="88"/>
      <c r="AD159" s="83" t="s">
        <v>479</v>
      </c>
      <c r="AE159" s="84" t="s">
        <v>15</v>
      </c>
      <c r="AF159" s="88"/>
      <c r="AG159" s="83" t="s">
        <v>479</v>
      </c>
      <c r="AH159" s="84" t="s">
        <v>15</v>
      </c>
      <c r="AI159" s="88"/>
      <c r="AJ159" s="83" t="s">
        <v>479</v>
      </c>
      <c r="AK159" s="84" t="s">
        <v>15</v>
      </c>
      <c r="AL159" s="88"/>
      <c r="AM159" s="83" t="s">
        <v>479</v>
      </c>
      <c r="AN159" s="84" t="s">
        <v>15</v>
      </c>
      <c r="AO159" s="87"/>
      <c r="AP159" s="83" t="s">
        <v>479</v>
      </c>
      <c r="AQ159" s="84" t="s">
        <v>15</v>
      </c>
      <c r="AR159" s="88"/>
      <c r="AS159" s="83" t="s">
        <v>479</v>
      </c>
      <c r="AT159" s="84" t="s">
        <v>15</v>
      </c>
      <c r="AU159" s="88"/>
      <c r="AV159" s="83" t="s">
        <v>479</v>
      </c>
      <c r="AW159" s="84" t="s">
        <v>15</v>
      </c>
      <c r="AX159" s="88"/>
      <c r="AY159" s="83" t="s">
        <v>479</v>
      </c>
      <c r="AZ159" s="84" t="s">
        <v>15</v>
      </c>
      <c r="BA159" s="88"/>
      <c r="BB159" s="83" t="s">
        <v>479</v>
      </c>
      <c r="BC159" s="84" t="s">
        <v>15</v>
      </c>
      <c r="BD159" s="87"/>
      <c r="BE159" s="83" t="s">
        <v>479</v>
      </c>
      <c r="BF159" s="84" t="s">
        <v>15</v>
      </c>
      <c r="BG159" s="88"/>
      <c r="BH159" s="83" t="s">
        <v>479</v>
      </c>
      <c r="BI159" s="84" t="s">
        <v>15</v>
      </c>
      <c r="BJ159" s="88"/>
      <c r="BK159" s="83" t="s">
        <v>479</v>
      </c>
      <c r="BL159" s="84" t="s">
        <v>15</v>
      </c>
      <c r="BM159" s="88"/>
      <c r="BN159" s="83" t="s">
        <v>479</v>
      </c>
      <c r="BO159" s="84" t="s">
        <v>15</v>
      </c>
      <c r="BP159" s="88"/>
      <c r="BQ159" s="83" t="s">
        <v>479</v>
      </c>
      <c r="BR159" s="84" t="s">
        <v>15</v>
      </c>
      <c r="BS159" s="88"/>
      <c r="BT159" s="83" t="s">
        <v>479</v>
      </c>
      <c r="BU159" s="84" t="s">
        <v>15</v>
      </c>
      <c r="BV159" s="88"/>
      <c r="BW159" s="83" t="s">
        <v>479</v>
      </c>
      <c r="BX159" s="84" t="s">
        <v>15</v>
      </c>
      <c r="BY159" s="88"/>
      <c r="BZ159" s="83" t="s">
        <v>479</v>
      </c>
      <c r="CA159" s="84" t="s">
        <v>15</v>
      </c>
      <c r="CB159" s="88"/>
      <c r="CC159" s="83" t="s">
        <v>479</v>
      </c>
      <c r="CD159" s="84" t="s">
        <v>15</v>
      </c>
      <c r="CE159" s="172"/>
      <c r="CF159" s="83" t="s">
        <v>479</v>
      </c>
      <c r="CG159" s="84" t="s">
        <v>15</v>
      </c>
      <c r="CH159" s="172"/>
      <c r="CI159" s="83" t="s">
        <v>479</v>
      </c>
      <c r="CJ159" s="84" t="s">
        <v>15</v>
      </c>
      <c r="CK159" s="172"/>
      <c r="CL159" s="83" t="s">
        <v>479</v>
      </c>
      <c r="CM159" s="84" t="s">
        <v>15</v>
      </c>
      <c r="CN159" s="172"/>
      <c r="CO159" s="83" t="s">
        <v>479</v>
      </c>
      <c r="CP159" s="84" t="s">
        <v>15</v>
      </c>
      <c r="CQ159" s="88"/>
      <c r="CR159" s="83" t="s">
        <v>479</v>
      </c>
      <c r="CS159" s="84" t="s">
        <v>15</v>
      </c>
    </row>
    <row r="160" spans="1:97" ht="12" customHeight="1" x14ac:dyDescent="0.2">
      <c r="A160" s="3"/>
      <c r="B160" s="87"/>
      <c r="C160" s="89"/>
      <c r="D160" s="84"/>
      <c r="E160" s="87"/>
      <c r="F160" s="89"/>
      <c r="G160" s="84"/>
      <c r="H160" s="88"/>
      <c r="I160" s="89"/>
      <c r="J160" s="84"/>
      <c r="K160" s="88"/>
      <c r="L160" s="89"/>
      <c r="M160" s="84"/>
      <c r="N160" s="88"/>
      <c r="O160" s="89"/>
      <c r="P160" s="84"/>
      <c r="Q160" s="88"/>
      <c r="R160" s="89"/>
      <c r="S160" s="84"/>
      <c r="T160" s="88"/>
      <c r="U160" s="89"/>
      <c r="V160" s="84"/>
      <c r="W160" s="88"/>
      <c r="X160" s="89"/>
      <c r="Y160" s="84"/>
      <c r="Z160" s="88"/>
      <c r="AA160" s="89"/>
      <c r="AB160" s="84"/>
      <c r="AC160" s="88"/>
      <c r="AD160" s="89"/>
      <c r="AE160" s="84"/>
      <c r="AF160" s="88"/>
      <c r="AG160" s="89"/>
      <c r="AH160" s="84"/>
      <c r="AI160" s="88"/>
      <c r="AJ160" s="89"/>
      <c r="AK160" s="84"/>
      <c r="AL160" s="88"/>
      <c r="AM160" s="89"/>
      <c r="AN160" s="84"/>
      <c r="AO160" s="87"/>
      <c r="AP160" s="89"/>
      <c r="AQ160" s="84"/>
      <c r="AR160" s="88"/>
      <c r="AS160" s="89"/>
      <c r="AT160" s="84"/>
      <c r="AU160" s="88"/>
      <c r="AV160" s="89"/>
      <c r="AW160" s="84"/>
      <c r="AX160" s="88"/>
      <c r="AY160" s="89"/>
      <c r="AZ160" s="84"/>
      <c r="BA160" s="88"/>
      <c r="BB160" s="89"/>
      <c r="BC160" s="84"/>
      <c r="BD160" s="87"/>
      <c r="BE160" s="89"/>
      <c r="BF160" s="84"/>
      <c r="BG160" s="88"/>
      <c r="BH160" s="89"/>
      <c r="BI160" s="84"/>
      <c r="BJ160" s="88"/>
      <c r="BK160" s="89"/>
      <c r="BL160" s="84"/>
      <c r="BM160" s="88"/>
      <c r="BN160" s="89"/>
      <c r="BO160" s="84"/>
      <c r="BP160" s="88"/>
      <c r="BQ160" s="89"/>
      <c r="BR160" s="84"/>
      <c r="BS160" s="88"/>
      <c r="BT160" s="89"/>
      <c r="BU160" s="84"/>
      <c r="BV160" s="88"/>
      <c r="BW160" s="89"/>
      <c r="BX160" s="84"/>
      <c r="BY160" s="88"/>
      <c r="BZ160" s="89"/>
      <c r="CA160" s="84"/>
      <c r="CB160" s="88"/>
      <c r="CC160" s="89"/>
      <c r="CD160" s="84"/>
      <c r="CE160" s="88"/>
      <c r="CF160" s="89"/>
      <c r="CG160" s="84"/>
      <c r="CH160" s="88"/>
      <c r="CI160" s="89"/>
      <c r="CJ160" s="84"/>
      <c r="CK160" s="88"/>
      <c r="CL160" s="89"/>
      <c r="CM160" s="84"/>
      <c r="CN160" s="88"/>
      <c r="CO160" s="89"/>
      <c r="CP160" s="84"/>
      <c r="CQ160" s="88"/>
      <c r="CR160" s="89"/>
      <c r="CS160" s="84"/>
    </row>
    <row r="161" spans="1:97" ht="12" customHeight="1" x14ac:dyDescent="0.2">
      <c r="A161" s="3"/>
      <c r="B161" s="87"/>
      <c r="C161" s="89"/>
      <c r="D161" s="84"/>
      <c r="E161" s="87"/>
      <c r="F161" s="89"/>
      <c r="G161" s="84"/>
      <c r="H161" s="88"/>
      <c r="I161" s="89"/>
      <c r="J161" s="84"/>
      <c r="K161" s="88"/>
      <c r="L161" s="89"/>
      <c r="M161" s="84"/>
      <c r="N161" s="88"/>
      <c r="O161" s="89"/>
      <c r="P161" s="84"/>
      <c r="Q161" s="88"/>
      <c r="R161" s="89"/>
      <c r="S161" s="84"/>
      <c r="T161" s="88"/>
      <c r="U161" s="89"/>
      <c r="V161" s="84"/>
      <c r="W161" s="88"/>
      <c r="X161" s="89"/>
      <c r="Y161" s="84"/>
      <c r="Z161" s="88"/>
      <c r="AA161" s="89"/>
      <c r="AB161" s="84"/>
      <c r="AC161" s="88"/>
      <c r="AD161" s="89"/>
      <c r="AE161" s="84"/>
      <c r="AF161" s="88"/>
      <c r="AG161" s="89"/>
      <c r="AH161" s="84"/>
      <c r="AI161" s="88"/>
      <c r="AJ161" s="89"/>
      <c r="AK161" s="84"/>
      <c r="AL161" s="88"/>
      <c r="AM161" s="89"/>
      <c r="AN161" s="84"/>
      <c r="AO161" s="87"/>
      <c r="AP161" s="89"/>
      <c r="AQ161" s="84"/>
      <c r="AR161" s="88"/>
      <c r="AS161" s="89"/>
      <c r="AT161" s="84"/>
      <c r="AU161" s="88"/>
      <c r="AV161" s="89"/>
      <c r="AW161" s="84"/>
      <c r="AX161" s="88"/>
      <c r="AY161" s="89"/>
      <c r="AZ161" s="84"/>
      <c r="BA161" s="88"/>
      <c r="BB161" s="89"/>
      <c r="BC161" s="84"/>
      <c r="BD161" s="87"/>
      <c r="BE161" s="89"/>
      <c r="BF161" s="84"/>
      <c r="BG161" s="88"/>
      <c r="BH161" s="89"/>
      <c r="BI161" s="84"/>
      <c r="BJ161" s="88"/>
      <c r="BK161" s="89"/>
      <c r="BL161" s="84"/>
      <c r="BM161" s="88"/>
      <c r="BN161" s="89"/>
      <c r="BO161" s="84"/>
      <c r="BP161" s="88"/>
      <c r="BQ161" s="89"/>
      <c r="BR161" s="84"/>
      <c r="BS161" s="88"/>
      <c r="BT161" s="89"/>
      <c r="BU161" s="84"/>
      <c r="BV161" s="88"/>
      <c r="BW161" s="89"/>
      <c r="BX161" s="84"/>
      <c r="BY161" s="88"/>
      <c r="BZ161" s="89"/>
      <c r="CA161" s="84"/>
      <c r="CB161" s="88"/>
      <c r="CC161" s="89"/>
      <c r="CD161" s="84"/>
      <c r="CE161" s="88"/>
      <c r="CF161" s="89"/>
      <c r="CG161" s="84"/>
      <c r="CH161" s="88"/>
      <c r="CI161" s="89"/>
      <c r="CJ161" s="84"/>
      <c r="CK161" s="88"/>
      <c r="CL161" s="89"/>
      <c r="CM161" s="84"/>
      <c r="CN161" s="88"/>
      <c r="CO161" s="89"/>
      <c r="CP161" s="84"/>
      <c r="CQ161" s="88"/>
      <c r="CR161" s="89"/>
      <c r="CS161" s="84"/>
    </row>
    <row r="162" spans="1:97" ht="12" customHeight="1" x14ac:dyDescent="0.2">
      <c r="A162" s="3"/>
      <c r="B162" s="87"/>
      <c r="C162" s="89"/>
      <c r="D162" s="84"/>
      <c r="E162" s="87"/>
      <c r="F162" s="89"/>
      <c r="G162" s="84"/>
      <c r="H162" s="88"/>
      <c r="I162" s="89"/>
      <c r="J162" s="84"/>
      <c r="K162" s="88"/>
      <c r="L162" s="89"/>
      <c r="M162" s="84"/>
      <c r="N162" s="88"/>
      <c r="O162" s="89"/>
      <c r="P162" s="84"/>
      <c r="Q162" s="88"/>
      <c r="R162" s="89"/>
      <c r="S162" s="84"/>
      <c r="T162" s="88"/>
      <c r="U162" s="89"/>
      <c r="V162" s="84"/>
      <c r="W162" s="88"/>
      <c r="X162" s="89"/>
      <c r="Y162" s="84"/>
      <c r="Z162" s="88"/>
      <c r="AA162" s="89"/>
      <c r="AB162" s="84"/>
      <c r="AC162" s="88"/>
      <c r="AD162" s="89"/>
      <c r="AE162" s="84"/>
      <c r="AF162" s="88"/>
      <c r="AG162" s="89"/>
      <c r="AH162" s="84"/>
      <c r="AI162" s="88"/>
      <c r="AJ162" s="89"/>
      <c r="AK162" s="84"/>
      <c r="AL162" s="88"/>
      <c r="AM162" s="89"/>
      <c r="AN162" s="84"/>
      <c r="AO162" s="87"/>
      <c r="AP162" s="89"/>
      <c r="AQ162" s="84"/>
      <c r="AR162" s="88"/>
      <c r="AS162" s="89"/>
      <c r="AT162" s="84"/>
      <c r="AU162" s="88"/>
      <c r="AV162" s="89"/>
      <c r="AW162" s="84"/>
      <c r="AX162" s="88"/>
      <c r="AY162" s="89"/>
      <c r="AZ162" s="84"/>
      <c r="BA162" s="88"/>
      <c r="BB162" s="89"/>
      <c r="BC162" s="84"/>
      <c r="BD162" s="87"/>
      <c r="BE162" s="89"/>
      <c r="BF162" s="84"/>
      <c r="BG162" s="88"/>
      <c r="BH162" s="89"/>
      <c r="BI162" s="84"/>
      <c r="BJ162" s="88"/>
      <c r="BK162" s="89"/>
      <c r="BL162" s="84"/>
      <c r="BM162" s="88"/>
      <c r="BN162" s="89"/>
      <c r="BO162" s="84"/>
      <c r="BP162" s="88"/>
      <c r="BQ162" s="89"/>
      <c r="BR162" s="84"/>
      <c r="BS162" s="88"/>
      <c r="BT162" s="89"/>
      <c r="BU162" s="84"/>
      <c r="BV162" s="88"/>
      <c r="BW162" s="89"/>
      <c r="BX162" s="84"/>
      <c r="BY162" s="88"/>
      <c r="BZ162" s="89"/>
      <c r="CA162" s="84"/>
      <c r="CB162" s="88"/>
      <c r="CC162" s="89"/>
      <c r="CD162" s="84"/>
      <c r="CE162" s="88"/>
      <c r="CF162" s="89"/>
      <c r="CG162" s="84"/>
      <c r="CH162" s="88"/>
      <c r="CI162" s="89"/>
      <c r="CJ162" s="84"/>
      <c r="CK162" s="88"/>
      <c r="CL162" s="89"/>
      <c r="CM162" s="84"/>
      <c r="CN162" s="88"/>
      <c r="CO162" s="89"/>
      <c r="CP162" s="84"/>
      <c r="CQ162" s="88"/>
      <c r="CR162" s="89"/>
      <c r="CS162" s="84"/>
    </row>
    <row r="163" spans="1:97" ht="12" customHeight="1" x14ac:dyDescent="0.2">
      <c r="A163" s="3"/>
      <c r="B163" s="87"/>
      <c r="C163" s="89"/>
      <c r="D163" s="84"/>
      <c r="E163" s="87"/>
      <c r="F163" s="89"/>
      <c r="G163" s="84"/>
      <c r="H163" s="88"/>
      <c r="I163" s="89"/>
      <c r="J163" s="84"/>
      <c r="K163" s="88"/>
      <c r="L163" s="89"/>
      <c r="M163" s="84"/>
      <c r="N163" s="88"/>
      <c r="O163" s="89"/>
      <c r="P163" s="84"/>
      <c r="Q163" s="88"/>
      <c r="R163" s="89"/>
      <c r="S163" s="84"/>
      <c r="T163" s="88"/>
      <c r="U163" s="89"/>
      <c r="V163" s="84"/>
      <c r="W163" s="88"/>
      <c r="X163" s="89"/>
      <c r="Y163" s="84"/>
      <c r="Z163" s="88"/>
      <c r="AA163" s="89"/>
      <c r="AB163" s="84"/>
      <c r="AC163" s="88"/>
      <c r="AD163" s="89"/>
      <c r="AE163" s="84"/>
      <c r="AF163" s="88"/>
      <c r="AG163" s="89"/>
      <c r="AH163" s="84"/>
      <c r="AI163" s="88"/>
      <c r="AJ163" s="89"/>
      <c r="AK163" s="84"/>
      <c r="AL163" s="88"/>
      <c r="AM163" s="89"/>
      <c r="AN163" s="84"/>
      <c r="AO163" s="87"/>
      <c r="AP163" s="89"/>
      <c r="AQ163" s="84"/>
      <c r="AR163" s="88"/>
      <c r="AS163" s="89"/>
      <c r="AT163" s="84"/>
      <c r="AU163" s="88"/>
      <c r="AV163" s="89"/>
      <c r="AW163" s="84"/>
      <c r="AX163" s="88"/>
      <c r="AY163" s="89"/>
      <c r="AZ163" s="84"/>
      <c r="BA163" s="88"/>
      <c r="BB163" s="89"/>
      <c r="BC163" s="84"/>
      <c r="BD163" s="87"/>
      <c r="BE163" s="89"/>
      <c r="BF163" s="84"/>
      <c r="BG163" s="88"/>
      <c r="BH163" s="89"/>
      <c r="BI163" s="84"/>
      <c r="BJ163" s="88"/>
      <c r="BK163" s="89"/>
      <c r="BL163" s="84"/>
      <c r="BM163" s="88"/>
      <c r="BN163" s="89"/>
      <c r="BO163" s="84"/>
      <c r="BP163" s="88"/>
      <c r="BQ163" s="89"/>
      <c r="BR163" s="84"/>
      <c r="BS163" s="88"/>
      <c r="BT163" s="89"/>
      <c r="BU163" s="84"/>
      <c r="BV163" s="88"/>
      <c r="BW163" s="89"/>
      <c r="BX163" s="84"/>
      <c r="BY163" s="88"/>
      <c r="BZ163" s="89"/>
      <c r="CA163" s="84"/>
      <c r="CB163" s="88"/>
      <c r="CC163" s="89"/>
      <c r="CD163" s="84"/>
      <c r="CE163" s="88"/>
      <c r="CF163" s="89"/>
      <c r="CG163" s="84"/>
      <c r="CH163" s="88"/>
      <c r="CI163" s="89"/>
      <c r="CJ163" s="84"/>
      <c r="CK163" s="88"/>
      <c r="CL163" s="89"/>
      <c r="CM163" s="84"/>
      <c r="CN163" s="88"/>
      <c r="CO163" s="89"/>
      <c r="CP163" s="84"/>
      <c r="CQ163" s="88"/>
      <c r="CR163" s="89"/>
      <c r="CS163" s="84"/>
    </row>
    <row r="164" spans="1:97" ht="12" customHeight="1" x14ac:dyDescent="0.2">
      <c r="A164" s="3"/>
      <c r="B164" s="87"/>
      <c r="C164" s="89"/>
      <c r="D164" s="84"/>
      <c r="E164" s="87"/>
      <c r="F164" s="89"/>
      <c r="G164" s="84"/>
      <c r="H164" s="88"/>
      <c r="I164" s="89"/>
      <c r="J164" s="84"/>
      <c r="K164" s="88"/>
      <c r="L164" s="89"/>
      <c r="M164" s="84"/>
      <c r="N164" s="88"/>
      <c r="O164" s="89"/>
      <c r="P164" s="84"/>
      <c r="Q164" s="88"/>
      <c r="R164" s="89"/>
      <c r="S164" s="84"/>
      <c r="T164" s="88"/>
      <c r="U164" s="89"/>
      <c r="V164" s="84"/>
      <c r="W164" s="88"/>
      <c r="X164" s="89"/>
      <c r="Y164" s="84"/>
      <c r="Z164" s="88"/>
      <c r="AA164" s="89"/>
      <c r="AB164" s="84"/>
      <c r="AC164" s="88"/>
      <c r="AD164" s="89"/>
      <c r="AE164" s="84"/>
      <c r="AF164" s="88"/>
      <c r="AG164" s="89"/>
      <c r="AH164" s="84"/>
      <c r="AI164" s="88"/>
      <c r="AJ164" s="89"/>
      <c r="AK164" s="84"/>
      <c r="AL164" s="88"/>
      <c r="AM164" s="89"/>
      <c r="AN164" s="84"/>
      <c r="AO164" s="87"/>
      <c r="AP164" s="89"/>
      <c r="AQ164" s="84"/>
      <c r="AR164" s="88"/>
      <c r="AS164" s="89"/>
      <c r="AT164" s="84"/>
      <c r="AU164" s="88"/>
      <c r="AV164" s="89"/>
      <c r="AW164" s="84"/>
      <c r="AX164" s="88"/>
      <c r="AY164" s="89"/>
      <c r="AZ164" s="84"/>
      <c r="BA164" s="88"/>
      <c r="BB164" s="89"/>
      <c r="BC164" s="84"/>
      <c r="BD164" s="87"/>
      <c r="BE164" s="89"/>
      <c r="BF164" s="84"/>
      <c r="BG164" s="88"/>
      <c r="BH164" s="89"/>
      <c r="BI164" s="84"/>
      <c r="BJ164" s="88"/>
      <c r="BK164" s="89"/>
      <c r="BL164" s="84"/>
      <c r="BM164" s="88"/>
      <c r="BN164" s="89"/>
      <c r="BO164" s="84"/>
      <c r="BP164" s="88"/>
      <c r="BQ164" s="89"/>
      <c r="BR164" s="84"/>
      <c r="BS164" s="88"/>
      <c r="BT164" s="89"/>
      <c r="BU164" s="84"/>
      <c r="BV164" s="88"/>
      <c r="BW164" s="89"/>
      <c r="BX164" s="84"/>
      <c r="BY164" s="88"/>
      <c r="BZ164" s="89"/>
      <c r="CA164" s="84"/>
      <c r="CB164" s="88"/>
      <c r="CC164" s="89"/>
      <c r="CD164" s="84"/>
      <c r="CE164" s="88"/>
      <c r="CF164" s="89"/>
      <c r="CG164" s="84"/>
      <c r="CH164" s="88"/>
      <c r="CI164" s="89"/>
      <c r="CJ164" s="84"/>
      <c r="CK164" s="88"/>
      <c r="CL164" s="89"/>
      <c r="CM164" s="84"/>
      <c r="CN164" s="88"/>
      <c r="CO164" s="89"/>
      <c r="CP164" s="84"/>
      <c r="CQ164" s="88"/>
      <c r="CR164" s="89"/>
      <c r="CS164" s="84"/>
    </row>
    <row r="165" spans="1:97" ht="12" customHeight="1" x14ac:dyDescent="0.2">
      <c r="A165" s="3"/>
      <c r="B165" s="87"/>
      <c r="C165" s="89"/>
      <c r="D165" s="84"/>
      <c r="E165" s="87"/>
      <c r="F165" s="89"/>
      <c r="G165" s="84"/>
      <c r="H165" s="88"/>
      <c r="I165" s="89"/>
      <c r="J165" s="84"/>
      <c r="K165" s="88"/>
      <c r="L165" s="89"/>
      <c r="M165" s="84"/>
      <c r="N165" s="88"/>
      <c r="O165" s="89"/>
      <c r="P165" s="84"/>
      <c r="Q165" s="88"/>
      <c r="R165" s="89"/>
      <c r="S165" s="84"/>
      <c r="T165" s="88"/>
      <c r="U165" s="89"/>
      <c r="V165" s="84"/>
      <c r="W165" s="88"/>
      <c r="X165" s="89"/>
      <c r="Y165" s="84"/>
      <c r="Z165" s="88"/>
      <c r="AA165" s="89"/>
      <c r="AB165" s="84"/>
      <c r="AC165" s="88"/>
      <c r="AD165" s="89"/>
      <c r="AE165" s="84"/>
      <c r="AF165" s="88"/>
      <c r="AG165" s="89"/>
      <c r="AH165" s="84"/>
      <c r="AI165" s="88"/>
      <c r="AJ165" s="89"/>
      <c r="AK165" s="84"/>
      <c r="AL165" s="88"/>
      <c r="AM165" s="89"/>
      <c r="AN165" s="84"/>
      <c r="AO165" s="87"/>
      <c r="AP165" s="89"/>
      <c r="AQ165" s="84"/>
      <c r="AR165" s="88"/>
      <c r="AS165" s="89"/>
      <c r="AT165" s="84"/>
      <c r="AU165" s="88"/>
      <c r="AV165" s="89"/>
      <c r="AW165" s="84"/>
      <c r="AX165" s="88"/>
      <c r="AY165" s="89"/>
      <c r="AZ165" s="84"/>
      <c r="BA165" s="88"/>
      <c r="BB165" s="89"/>
      <c r="BC165" s="84"/>
      <c r="BD165" s="87"/>
      <c r="BE165" s="89"/>
      <c r="BF165" s="84"/>
      <c r="BG165" s="88"/>
      <c r="BH165" s="89"/>
      <c r="BI165" s="84"/>
      <c r="BJ165" s="88"/>
      <c r="BK165" s="89"/>
      <c r="BL165" s="84"/>
      <c r="BM165" s="88"/>
      <c r="BN165" s="89"/>
      <c r="BO165" s="84"/>
      <c r="BP165" s="88"/>
      <c r="BQ165" s="89"/>
      <c r="BR165" s="84"/>
      <c r="BS165" s="88"/>
      <c r="BT165" s="89"/>
      <c r="BU165" s="84"/>
      <c r="BV165" s="88"/>
      <c r="BW165" s="89"/>
      <c r="BX165" s="84"/>
      <c r="BY165" s="88"/>
      <c r="BZ165" s="89"/>
      <c r="CA165" s="84"/>
      <c r="CB165" s="88"/>
      <c r="CC165" s="89"/>
      <c r="CD165" s="84"/>
      <c r="CE165" s="88"/>
      <c r="CF165" s="89"/>
      <c r="CG165" s="84"/>
      <c r="CH165" s="88"/>
      <c r="CI165" s="89"/>
      <c r="CJ165" s="84"/>
      <c r="CK165" s="88"/>
      <c r="CL165" s="89"/>
      <c r="CM165" s="84"/>
      <c r="CN165" s="88"/>
      <c r="CO165" s="89"/>
      <c r="CP165" s="84"/>
      <c r="CQ165" s="88"/>
      <c r="CR165" s="89"/>
      <c r="CS165" s="84"/>
    </row>
    <row r="166" spans="1:97" ht="12" customHeight="1" x14ac:dyDescent="0.2">
      <c r="A166" s="3"/>
      <c r="B166" s="87"/>
      <c r="C166" s="89"/>
      <c r="D166" s="84"/>
      <c r="E166" s="87"/>
      <c r="F166" s="89"/>
      <c r="G166" s="84"/>
      <c r="H166" s="88"/>
      <c r="I166" s="89"/>
      <c r="J166" s="84"/>
      <c r="K166" s="88"/>
      <c r="L166" s="89"/>
      <c r="M166" s="84"/>
      <c r="N166" s="88"/>
      <c r="O166" s="89"/>
      <c r="P166" s="84"/>
      <c r="Q166" s="88"/>
      <c r="R166" s="89"/>
      <c r="S166" s="84"/>
      <c r="T166" s="88"/>
      <c r="U166" s="89"/>
      <c r="V166" s="84"/>
      <c r="W166" s="88"/>
      <c r="X166" s="89"/>
      <c r="Y166" s="84"/>
      <c r="Z166" s="88"/>
      <c r="AA166" s="89"/>
      <c r="AB166" s="84"/>
      <c r="AC166" s="88"/>
      <c r="AD166" s="89"/>
      <c r="AE166" s="84"/>
      <c r="AF166" s="88"/>
      <c r="AG166" s="89"/>
      <c r="AH166" s="84"/>
      <c r="AI166" s="88"/>
      <c r="AJ166" s="89"/>
      <c r="AK166" s="84"/>
      <c r="AL166" s="88"/>
      <c r="AM166" s="89"/>
      <c r="AN166" s="84"/>
      <c r="AO166" s="87"/>
      <c r="AP166" s="89"/>
      <c r="AQ166" s="84"/>
      <c r="AR166" s="88"/>
      <c r="AS166" s="89"/>
      <c r="AT166" s="84"/>
      <c r="AU166" s="88"/>
      <c r="AV166" s="89"/>
      <c r="AW166" s="84"/>
      <c r="AX166" s="88"/>
      <c r="AY166" s="89"/>
      <c r="AZ166" s="84"/>
      <c r="BA166" s="88"/>
      <c r="BB166" s="89"/>
      <c r="BC166" s="84"/>
      <c r="BD166" s="87"/>
      <c r="BE166" s="89"/>
      <c r="BF166" s="84"/>
      <c r="BG166" s="88"/>
      <c r="BH166" s="89"/>
      <c r="BI166" s="84"/>
      <c r="BJ166" s="88"/>
      <c r="BK166" s="89"/>
      <c r="BL166" s="84"/>
      <c r="BM166" s="88"/>
      <c r="BN166" s="89"/>
      <c r="BO166" s="84"/>
      <c r="BP166" s="88"/>
      <c r="BQ166" s="89"/>
      <c r="BR166" s="84"/>
      <c r="BS166" s="88"/>
      <c r="BT166" s="89"/>
      <c r="BU166" s="84"/>
      <c r="BV166" s="88"/>
      <c r="BW166" s="89"/>
      <c r="BX166" s="84"/>
      <c r="BY166" s="88"/>
      <c r="BZ166" s="89"/>
      <c r="CA166" s="84"/>
      <c r="CB166" s="88"/>
      <c r="CC166" s="89"/>
      <c r="CD166" s="84"/>
      <c r="CE166" s="88"/>
      <c r="CF166" s="89"/>
      <c r="CG166" s="84"/>
      <c r="CH166" s="88"/>
      <c r="CI166" s="89"/>
      <c r="CJ166" s="84"/>
      <c r="CK166" s="88"/>
      <c r="CL166" s="89"/>
      <c r="CM166" s="84"/>
      <c r="CN166" s="88"/>
      <c r="CO166" s="89"/>
      <c r="CP166" s="84"/>
      <c r="CQ166" s="88"/>
      <c r="CR166" s="89"/>
      <c r="CS166" s="84"/>
    </row>
    <row r="167" spans="1:97" ht="12" customHeight="1" x14ac:dyDescent="0.2">
      <c r="A167" s="3"/>
      <c r="B167" s="87"/>
      <c r="C167" s="89"/>
      <c r="D167" s="84"/>
      <c r="E167" s="87"/>
      <c r="F167" s="89"/>
      <c r="G167" s="84"/>
      <c r="H167" s="88"/>
      <c r="I167" s="89"/>
      <c r="J167" s="84"/>
      <c r="K167" s="88"/>
      <c r="L167" s="89"/>
      <c r="M167" s="84"/>
      <c r="N167" s="88"/>
      <c r="O167" s="89"/>
      <c r="P167" s="84"/>
      <c r="Q167" s="88"/>
      <c r="R167" s="89"/>
      <c r="S167" s="84"/>
      <c r="T167" s="88"/>
      <c r="U167" s="89"/>
      <c r="V167" s="84"/>
      <c r="W167" s="88"/>
      <c r="X167" s="89"/>
      <c r="Y167" s="84"/>
      <c r="Z167" s="88"/>
      <c r="AA167" s="89"/>
      <c r="AB167" s="84"/>
      <c r="AC167" s="88"/>
      <c r="AD167" s="89"/>
      <c r="AE167" s="84"/>
      <c r="AF167" s="88"/>
      <c r="AG167" s="89"/>
      <c r="AH167" s="84"/>
      <c r="AI167" s="88"/>
      <c r="AJ167" s="89"/>
      <c r="AK167" s="84"/>
      <c r="AL167" s="88"/>
      <c r="AM167" s="89"/>
      <c r="AN167" s="84"/>
      <c r="AO167" s="87"/>
      <c r="AP167" s="89"/>
      <c r="AQ167" s="84"/>
      <c r="AR167" s="88"/>
      <c r="AS167" s="89"/>
      <c r="AT167" s="84"/>
      <c r="AU167" s="88"/>
      <c r="AV167" s="89"/>
      <c r="AW167" s="84"/>
      <c r="AX167" s="88"/>
      <c r="AY167" s="89"/>
      <c r="AZ167" s="84"/>
      <c r="BA167" s="88"/>
      <c r="BB167" s="89"/>
      <c r="BC167" s="84"/>
      <c r="BD167" s="87"/>
      <c r="BE167" s="89"/>
      <c r="BF167" s="84"/>
      <c r="BG167" s="88"/>
      <c r="BH167" s="89"/>
      <c r="BI167" s="84"/>
      <c r="BJ167" s="88"/>
      <c r="BK167" s="89"/>
      <c r="BL167" s="84"/>
      <c r="BM167" s="88"/>
      <c r="BN167" s="89"/>
      <c r="BO167" s="84"/>
      <c r="BP167" s="88"/>
      <c r="BQ167" s="89"/>
      <c r="BR167" s="84"/>
      <c r="BS167" s="88"/>
      <c r="BT167" s="89"/>
      <c r="BU167" s="84"/>
      <c r="BV167" s="88"/>
      <c r="BW167" s="89"/>
      <c r="BX167" s="84"/>
      <c r="BY167" s="88"/>
      <c r="BZ167" s="89"/>
      <c r="CA167" s="84"/>
      <c r="CB167" s="88"/>
      <c r="CC167" s="89"/>
      <c r="CD167" s="84"/>
      <c r="CE167" s="88"/>
      <c r="CF167" s="89"/>
      <c r="CG167" s="84"/>
      <c r="CH167" s="88"/>
      <c r="CI167" s="89"/>
      <c r="CJ167" s="84"/>
      <c r="CK167" s="88"/>
      <c r="CL167" s="89"/>
      <c r="CM167" s="84"/>
      <c r="CN167" s="88"/>
      <c r="CO167" s="89"/>
      <c r="CP167" s="84"/>
      <c r="CQ167" s="88"/>
      <c r="CR167" s="89"/>
      <c r="CS167" s="84"/>
    </row>
    <row r="168" spans="1:97" ht="12" customHeight="1" x14ac:dyDescent="0.2">
      <c r="A168" s="3"/>
      <c r="B168" s="87"/>
      <c r="C168" s="89"/>
      <c r="D168" s="84"/>
      <c r="E168" s="87"/>
      <c r="F168" s="89"/>
      <c r="G168" s="84"/>
      <c r="H168" s="88"/>
      <c r="I168" s="89"/>
      <c r="J168" s="84"/>
      <c r="K168" s="88"/>
      <c r="L168" s="89"/>
      <c r="M168" s="84"/>
      <c r="N168" s="88"/>
      <c r="O168" s="89"/>
      <c r="P168" s="84"/>
      <c r="Q168" s="88"/>
      <c r="R168" s="89"/>
      <c r="S168" s="84"/>
      <c r="T168" s="88"/>
      <c r="U168" s="89"/>
      <c r="V168" s="84"/>
      <c r="W168" s="88"/>
      <c r="X168" s="89"/>
      <c r="Y168" s="84"/>
      <c r="Z168" s="88"/>
      <c r="AA168" s="89"/>
      <c r="AB168" s="84"/>
      <c r="AC168" s="88"/>
      <c r="AD168" s="89"/>
      <c r="AE168" s="84"/>
      <c r="AF168" s="88"/>
      <c r="AG168" s="89"/>
      <c r="AH168" s="84"/>
      <c r="AI168" s="88"/>
      <c r="AJ168" s="89"/>
      <c r="AK168" s="84"/>
      <c r="AL168" s="88"/>
      <c r="AM168" s="89"/>
      <c r="AN168" s="84"/>
      <c r="AO168" s="87"/>
      <c r="AP168" s="89"/>
      <c r="AQ168" s="84"/>
      <c r="AR168" s="88"/>
      <c r="AS168" s="89"/>
      <c r="AT168" s="84"/>
      <c r="AU168" s="88"/>
      <c r="AV168" s="89"/>
      <c r="AW168" s="84"/>
      <c r="AX168" s="88"/>
      <c r="AY168" s="89"/>
      <c r="AZ168" s="84"/>
      <c r="BA168" s="88"/>
      <c r="BB168" s="89"/>
      <c r="BC168" s="84"/>
      <c r="BD168" s="87"/>
      <c r="BE168" s="89"/>
      <c r="BF168" s="84"/>
      <c r="BG168" s="88"/>
      <c r="BH168" s="89"/>
      <c r="BI168" s="84"/>
      <c r="BJ168" s="88"/>
      <c r="BK168" s="89"/>
      <c r="BL168" s="84"/>
      <c r="BM168" s="88"/>
      <c r="BN168" s="89"/>
      <c r="BO168" s="84"/>
      <c r="BP168" s="88"/>
      <c r="BQ168" s="89"/>
      <c r="BR168" s="84"/>
      <c r="BS168" s="88"/>
      <c r="BT168" s="89"/>
      <c r="BU168" s="84"/>
      <c r="BV168" s="88"/>
      <c r="BW168" s="89"/>
      <c r="BX168" s="84"/>
      <c r="BY168" s="88"/>
      <c r="BZ168" s="89"/>
      <c r="CA168" s="84"/>
      <c r="CB168" s="88"/>
      <c r="CC168" s="89"/>
      <c r="CD168" s="84"/>
      <c r="CE168" s="88"/>
      <c r="CF168" s="89"/>
      <c r="CG168" s="84"/>
      <c r="CH168" s="88"/>
      <c r="CI168" s="89"/>
      <c r="CJ168" s="84"/>
      <c r="CK168" s="88"/>
      <c r="CL168" s="89"/>
      <c r="CM168" s="84"/>
      <c r="CN168" s="88"/>
      <c r="CO168" s="89"/>
      <c r="CP168" s="84"/>
      <c r="CQ168" s="88"/>
      <c r="CR168" s="89"/>
      <c r="CS168" s="84"/>
    </row>
    <row r="169" spans="1:97" ht="12" customHeight="1" x14ac:dyDescent="0.2">
      <c r="A169" s="3"/>
      <c r="B169" s="87"/>
      <c r="C169" s="89"/>
      <c r="D169" s="84"/>
      <c r="E169" s="87"/>
      <c r="F169" s="89"/>
      <c r="G169" s="84"/>
      <c r="H169" s="88"/>
      <c r="I169" s="89"/>
      <c r="J169" s="84"/>
      <c r="K169" s="88"/>
      <c r="L169" s="89"/>
      <c r="M169" s="84"/>
      <c r="N169" s="88"/>
      <c r="O169" s="89"/>
      <c r="P169" s="84"/>
      <c r="Q169" s="88"/>
      <c r="R169" s="89"/>
      <c r="S169" s="84"/>
      <c r="T169" s="88"/>
      <c r="U169" s="89"/>
      <c r="V169" s="84"/>
      <c r="W169" s="88"/>
      <c r="X169" s="89"/>
      <c r="Y169" s="84"/>
      <c r="Z169" s="88"/>
      <c r="AA169" s="89"/>
      <c r="AB169" s="84"/>
      <c r="AC169" s="88"/>
      <c r="AD169" s="89"/>
      <c r="AE169" s="84"/>
      <c r="AF169" s="88"/>
      <c r="AG169" s="89"/>
      <c r="AH169" s="84"/>
      <c r="AI169" s="88"/>
      <c r="AJ169" s="89"/>
      <c r="AK169" s="84"/>
      <c r="AL169" s="88"/>
      <c r="AM169" s="89"/>
      <c r="AN169" s="84"/>
      <c r="AO169" s="87"/>
      <c r="AP169" s="89"/>
      <c r="AQ169" s="84"/>
      <c r="AR169" s="88"/>
      <c r="AS169" s="89"/>
      <c r="AT169" s="84"/>
      <c r="AU169" s="88"/>
      <c r="AV169" s="89"/>
      <c r="AW169" s="84"/>
      <c r="AX169" s="88"/>
      <c r="AY169" s="89"/>
      <c r="AZ169" s="84"/>
      <c r="BA169" s="88"/>
      <c r="BB169" s="89"/>
      <c r="BC169" s="84"/>
      <c r="BD169" s="87"/>
      <c r="BE169" s="89"/>
      <c r="BF169" s="84"/>
      <c r="BG169" s="88"/>
      <c r="BH169" s="89"/>
      <c r="BI169" s="84"/>
      <c r="BJ169" s="88"/>
      <c r="BK169" s="89"/>
      <c r="BL169" s="84"/>
      <c r="BM169" s="88"/>
      <c r="BN169" s="89"/>
      <c r="BO169" s="84"/>
      <c r="BP169" s="88"/>
      <c r="BQ169" s="89"/>
      <c r="BR169" s="84"/>
      <c r="BS169" s="88"/>
      <c r="BT169" s="89"/>
      <c r="BU169" s="84"/>
      <c r="BV169" s="88"/>
      <c r="BW169" s="89"/>
      <c r="BX169" s="84"/>
      <c r="BY169" s="88"/>
      <c r="BZ169" s="89"/>
      <c r="CA169" s="84"/>
      <c r="CB169" s="88"/>
      <c r="CC169" s="89"/>
      <c r="CD169" s="84"/>
      <c r="CE169" s="88"/>
      <c r="CF169" s="89"/>
      <c r="CG169" s="84"/>
      <c r="CH169" s="88"/>
      <c r="CI169" s="89"/>
      <c r="CJ169" s="84"/>
      <c r="CK169" s="88"/>
      <c r="CL169" s="89"/>
      <c r="CM169" s="84"/>
      <c r="CN169" s="88"/>
      <c r="CO169" s="89"/>
      <c r="CP169" s="84"/>
      <c r="CQ169" s="88"/>
      <c r="CR169" s="89"/>
      <c r="CS169" s="84"/>
    </row>
    <row r="170" spans="1:97" ht="12" customHeight="1" x14ac:dyDescent="0.2">
      <c r="A170" s="3"/>
      <c r="B170" s="87"/>
      <c r="C170" s="89"/>
      <c r="D170" s="84"/>
      <c r="E170" s="87"/>
      <c r="F170" s="89"/>
      <c r="G170" s="84"/>
      <c r="H170" s="88"/>
      <c r="I170" s="89"/>
      <c r="J170" s="84"/>
      <c r="K170" s="88"/>
      <c r="L170" s="89"/>
      <c r="M170" s="84"/>
      <c r="N170" s="88"/>
      <c r="O170" s="89"/>
      <c r="P170" s="84"/>
      <c r="Q170" s="88"/>
      <c r="R170" s="89"/>
      <c r="S170" s="84"/>
      <c r="T170" s="88"/>
      <c r="U170" s="89"/>
      <c r="V170" s="84"/>
      <c r="W170" s="88"/>
      <c r="X170" s="89"/>
      <c r="Y170" s="84"/>
      <c r="Z170" s="88"/>
      <c r="AA170" s="89"/>
      <c r="AB170" s="84"/>
      <c r="AC170" s="88"/>
      <c r="AD170" s="89"/>
      <c r="AE170" s="84"/>
      <c r="AF170" s="88"/>
      <c r="AG170" s="89"/>
      <c r="AH170" s="84"/>
      <c r="AI170" s="88"/>
      <c r="AJ170" s="89"/>
      <c r="AK170" s="84"/>
      <c r="AL170" s="88"/>
      <c r="AM170" s="89"/>
      <c r="AN170" s="84"/>
      <c r="AO170" s="87"/>
      <c r="AP170" s="89"/>
      <c r="AQ170" s="84"/>
      <c r="AR170" s="88"/>
      <c r="AS170" s="89"/>
      <c r="AT170" s="84"/>
      <c r="AU170" s="88"/>
      <c r="AV170" s="89"/>
      <c r="AW170" s="84"/>
      <c r="AX170" s="88"/>
      <c r="AY170" s="89"/>
      <c r="AZ170" s="84"/>
      <c r="BA170" s="88"/>
      <c r="BB170" s="89"/>
      <c r="BC170" s="84"/>
      <c r="BD170" s="87"/>
      <c r="BE170" s="89"/>
      <c r="BF170" s="84"/>
      <c r="BG170" s="88"/>
      <c r="BH170" s="89"/>
      <c r="BI170" s="84"/>
      <c r="BJ170" s="88"/>
      <c r="BK170" s="89"/>
      <c r="BL170" s="84"/>
      <c r="BM170" s="88"/>
      <c r="BN170" s="89"/>
      <c r="BO170" s="84"/>
      <c r="BP170" s="88"/>
      <c r="BQ170" s="89"/>
      <c r="BR170" s="84"/>
      <c r="BS170" s="88"/>
      <c r="BT170" s="89"/>
      <c r="BU170" s="84"/>
      <c r="BV170" s="88"/>
      <c r="BW170" s="89"/>
      <c r="BX170" s="84"/>
      <c r="BY170" s="88"/>
      <c r="BZ170" s="89"/>
      <c r="CA170" s="84"/>
      <c r="CB170" s="88"/>
      <c r="CC170" s="89"/>
      <c r="CD170" s="84"/>
      <c r="CE170" s="88"/>
      <c r="CF170" s="89"/>
      <c r="CG170" s="84"/>
      <c r="CH170" s="88"/>
      <c r="CI170" s="89"/>
      <c r="CJ170" s="84"/>
      <c r="CK170" s="88"/>
      <c r="CL170" s="89"/>
      <c r="CM170" s="84"/>
      <c r="CN170" s="88"/>
      <c r="CO170" s="89"/>
      <c r="CP170" s="84"/>
      <c r="CQ170" s="88"/>
      <c r="CR170" s="89"/>
      <c r="CS170" s="84"/>
    </row>
    <row r="171" spans="1:97" ht="12" customHeight="1" x14ac:dyDescent="0.2">
      <c r="A171" s="3"/>
      <c r="B171" s="87"/>
      <c r="C171" s="89"/>
      <c r="D171" s="84"/>
      <c r="E171" s="87"/>
      <c r="F171" s="89"/>
      <c r="G171" s="84"/>
      <c r="H171" s="88"/>
      <c r="I171" s="89"/>
      <c r="J171" s="84"/>
      <c r="K171" s="88"/>
      <c r="L171" s="89"/>
      <c r="M171" s="84"/>
      <c r="N171" s="88"/>
      <c r="O171" s="89"/>
      <c r="P171" s="84"/>
      <c r="Q171" s="88"/>
      <c r="R171" s="89"/>
      <c r="S171" s="84"/>
      <c r="T171" s="88"/>
      <c r="U171" s="89"/>
      <c r="V171" s="84"/>
      <c r="W171" s="88"/>
      <c r="X171" s="89"/>
      <c r="Y171" s="84"/>
      <c r="Z171" s="88"/>
      <c r="AA171" s="89"/>
      <c r="AB171" s="84"/>
      <c r="AC171" s="88"/>
      <c r="AD171" s="89"/>
      <c r="AE171" s="84"/>
      <c r="AF171" s="88"/>
      <c r="AG171" s="89"/>
      <c r="AH171" s="84"/>
      <c r="AI171" s="88"/>
      <c r="AJ171" s="89"/>
      <c r="AK171" s="84"/>
      <c r="AL171" s="88"/>
      <c r="AM171" s="89"/>
      <c r="AN171" s="84"/>
      <c r="AO171" s="87"/>
      <c r="AP171" s="89"/>
      <c r="AQ171" s="84"/>
      <c r="AR171" s="88"/>
      <c r="AS171" s="89"/>
      <c r="AT171" s="84"/>
      <c r="AU171" s="88"/>
      <c r="AV171" s="89"/>
      <c r="AW171" s="84"/>
      <c r="AX171" s="88"/>
      <c r="AY171" s="89"/>
      <c r="AZ171" s="84"/>
      <c r="BA171" s="88"/>
      <c r="BB171" s="89"/>
      <c r="BC171" s="84"/>
      <c r="BD171" s="87"/>
      <c r="BE171" s="89"/>
      <c r="BF171" s="84"/>
      <c r="BG171" s="88"/>
      <c r="BH171" s="89"/>
      <c r="BI171" s="84"/>
      <c r="BJ171" s="88"/>
      <c r="BK171" s="89"/>
      <c r="BL171" s="84"/>
      <c r="BM171" s="88"/>
      <c r="BN171" s="89"/>
      <c r="BO171" s="84"/>
      <c r="BP171" s="88"/>
      <c r="BQ171" s="89"/>
      <c r="BR171" s="84"/>
      <c r="BS171" s="88"/>
      <c r="BT171" s="89"/>
      <c r="BU171" s="84"/>
      <c r="BV171" s="88"/>
      <c r="BW171" s="89"/>
      <c r="BX171" s="84"/>
      <c r="BY171" s="88"/>
      <c r="BZ171" s="89"/>
      <c r="CA171" s="84"/>
      <c r="CB171" s="88"/>
      <c r="CC171" s="89"/>
      <c r="CD171" s="84"/>
      <c r="CE171" s="88"/>
      <c r="CF171" s="89"/>
      <c r="CG171" s="84"/>
      <c r="CH171" s="88"/>
      <c r="CI171" s="89"/>
      <c r="CJ171" s="84"/>
      <c r="CK171" s="88"/>
      <c r="CL171" s="89"/>
      <c r="CM171" s="84"/>
      <c r="CN171" s="88"/>
      <c r="CO171" s="89"/>
      <c r="CP171" s="84"/>
      <c r="CQ171" s="88"/>
      <c r="CR171" s="89"/>
      <c r="CS171" s="84"/>
    </row>
    <row r="172" spans="1:97" ht="12" customHeight="1" x14ac:dyDescent="0.2">
      <c r="A172" s="3"/>
      <c r="B172" s="87"/>
      <c r="C172" s="89"/>
      <c r="D172" s="84"/>
      <c r="E172" s="87"/>
      <c r="F172" s="89"/>
      <c r="G172" s="84"/>
      <c r="H172" s="88"/>
      <c r="I172" s="89"/>
      <c r="J172" s="84"/>
      <c r="K172" s="88"/>
      <c r="L172" s="89"/>
      <c r="M172" s="84"/>
      <c r="N172" s="88"/>
      <c r="O172" s="89"/>
      <c r="P172" s="84"/>
      <c r="Q172" s="88"/>
      <c r="R172" s="89"/>
      <c r="S172" s="84"/>
      <c r="T172" s="88"/>
      <c r="U172" s="89"/>
      <c r="V172" s="84"/>
      <c r="W172" s="88"/>
      <c r="X172" s="89"/>
      <c r="Y172" s="84"/>
      <c r="Z172" s="88"/>
      <c r="AA172" s="89"/>
      <c r="AB172" s="84"/>
      <c r="AC172" s="88"/>
      <c r="AD172" s="89"/>
      <c r="AE172" s="84"/>
      <c r="AF172" s="88"/>
      <c r="AG172" s="89"/>
      <c r="AH172" s="84"/>
      <c r="AI172" s="88"/>
      <c r="AJ172" s="89"/>
      <c r="AK172" s="84"/>
      <c r="AL172" s="88"/>
      <c r="AM172" s="89"/>
      <c r="AN172" s="84"/>
      <c r="AO172" s="87"/>
      <c r="AP172" s="89"/>
      <c r="AQ172" s="84"/>
      <c r="AR172" s="88"/>
      <c r="AS172" s="89"/>
      <c r="AT172" s="84"/>
      <c r="AU172" s="88"/>
      <c r="AV172" s="89"/>
      <c r="AW172" s="84"/>
      <c r="AX172" s="88"/>
      <c r="AY172" s="89"/>
      <c r="AZ172" s="84"/>
      <c r="BA172" s="88"/>
      <c r="BB172" s="89"/>
      <c r="BC172" s="84"/>
      <c r="BD172" s="87"/>
      <c r="BE172" s="89"/>
      <c r="BF172" s="84"/>
      <c r="BG172" s="88"/>
      <c r="BH172" s="89"/>
      <c r="BI172" s="84"/>
      <c r="BJ172" s="88"/>
      <c r="BK172" s="89"/>
      <c r="BL172" s="84"/>
      <c r="BM172" s="88"/>
      <c r="BN172" s="89"/>
      <c r="BO172" s="84"/>
      <c r="BP172" s="88"/>
      <c r="BQ172" s="89"/>
      <c r="BR172" s="84"/>
      <c r="BS172" s="88"/>
      <c r="BT172" s="89"/>
      <c r="BU172" s="84"/>
      <c r="BV172" s="88"/>
      <c r="BW172" s="89"/>
      <c r="BX172" s="84"/>
      <c r="BY172" s="88"/>
      <c r="BZ172" s="89"/>
      <c r="CA172" s="84"/>
      <c r="CB172" s="88"/>
      <c r="CC172" s="89"/>
      <c r="CD172" s="84"/>
      <c r="CE172" s="88"/>
      <c r="CF172" s="89"/>
      <c r="CG172" s="84"/>
      <c r="CH172" s="88"/>
      <c r="CI172" s="89"/>
      <c r="CJ172" s="84"/>
      <c r="CK172" s="88"/>
      <c r="CL172" s="89"/>
      <c r="CM172" s="84"/>
      <c r="CN172" s="88"/>
      <c r="CO172" s="89"/>
      <c r="CP172" s="84"/>
      <c r="CQ172" s="88"/>
      <c r="CR172" s="89"/>
      <c r="CS172" s="84"/>
    </row>
    <row r="173" spans="1:97" ht="12" customHeight="1" x14ac:dyDescent="0.2">
      <c r="A173" s="3"/>
      <c r="B173" s="87"/>
      <c r="C173" s="89"/>
      <c r="D173" s="84"/>
      <c r="E173" s="87"/>
      <c r="F173" s="89"/>
      <c r="G173" s="84"/>
      <c r="H173" s="88"/>
      <c r="I173" s="89"/>
      <c r="J173" s="84"/>
      <c r="K173" s="88"/>
      <c r="L173" s="89"/>
      <c r="M173" s="84"/>
      <c r="N173" s="88"/>
      <c r="O173" s="89"/>
      <c r="P173" s="84"/>
      <c r="Q173" s="88"/>
      <c r="R173" s="89"/>
      <c r="S173" s="84"/>
      <c r="T173" s="88"/>
      <c r="U173" s="89"/>
      <c r="V173" s="84"/>
      <c r="W173" s="88"/>
      <c r="X173" s="89"/>
      <c r="Y173" s="84"/>
      <c r="Z173" s="88"/>
      <c r="AA173" s="89"/>
      <c r="AB173" s="84"/>
      <c r="AC173" s="88"/>
      <c r="AD173" s="89"/>
      <c r="AE173" s="84"/>
      <c r="AF173" s="88"/>
      <c r="AG173" s="89"/>
      <c r="AH173" s="84"/>
      <c r="AI173" s="88"/>
      <c r="AJ173" s="89"/>
      <c r="AK173" s="84"/>
      <c r="AL173" s="88"/>
      <c r="AM173" s="89"/>
      <c r="AN173" s="84"/>
      <c r="AO173" s="87"/>
      <c r="AP173" s="89"/>
      <c r="AQ173" s="84"/>
      <c r="AR173" s="88"/>
      <c r="AS173" s="89"/>
      <c r="AT173" s="84"/>
      <c r="AU173" s="88"/>
      <c r="AV173" s="89"/>
      <c r="AW173" s="84"/>
      <c r="AX173" s="88"/>
      <c r="AY173" s="89"/>
      <c r="AZ173" s="84"/>
      <c r="BA173" s="88"/>
      <c r="BB173" s="89"/>
      <c r="BC173" s="84"/>
      <c r="BD173" s="87"/>
      <c r="BE173" s="89"/>
      <c r="BF173" s="84"/>
      <c r="BG173" s="88"/>
      <c r="BH173" s="89"/>
      <c r="BI173" s="84"/>
      <c r="BJ173" s="88"/>
      <c r="BK173" s="89"/>
      <c r="BL173" s="84"/>
      <c r="BM173" s="88"/>
      <c r="BN173" s="89"/>
      <c r="BO173" s="84"/>
      <c r="BP173" s="88"/>
      <c r="BQ173" s="89"/>
      <c r="BR173" s="84"/>
      <c r="BS173" s="88"/>
      <c r="BT173" s="89"/>
      <c r="BU173" s="84"/>
      <c r="BV173" s="88"/>
      <c r="BW173" s="89"/>
      <c r="BX173" s="84"/>
      <c r="BY173" s="88"/>
      <c r="BZ173" s="89"/>
      <c r="CA173" s="84"/>
      <c r="CB173" s="88"/>
      <c r="CC173" s="89"/>
      <c r="CD173" s="84"/>
      <c r="CE173" s="88"/>
      <c r="CF173" s="89"/>
      <c r="CG173" s="84"/>
      <c r="CH173" s="88"/>
      <c r="CI173" s="89"/>
      <c r="CJ173" s="84"/>
      <c r="CK173" s="88"/>
      <c r="CL173" s="89"/>
      <c r="CM173" s="84"/>
      <c r="CN173" s="88"/>
      <c r="CO173" s="89"/>
      <c r="CP173" s="84"/>
      <c r="CQ173" s="88"/>
      <c r="CR173" s="89"/>
      <c r="CS173" s="84"/>
    </row>
    <row r="174" spans="1:97" ht="12" customHeight="1" x14ac:dyDescent="0.2">
      <c r="A174" s="3"/>
      <c r="B174" s="87"/>
      <c r="C174" s="89"/>
      <c r="D174" s="84"/>
      <c r="E174" s="87"/>
      <c r="F174" s="89"/>
      <c r="G174" s="84"/>
      <c r="H174" s="88"/>
      <c r="I174" s="89"/>
      <c r="J174" s="84"/>
      <c r="K174" s="88"/>
      <c r="L174" s="89"/>
      <c r="M174" s="84"/>
      <c r="N174" s="88"/>
      <c r="O174" s="89"/>
      <c r="P174" s="84"/>
      <c r="Q174" s="88"/>
      <c r="R174" s="89"/>
      <c r="S174" s="84"/>
      <c r="T174" s="88"/>
      <c r="U174" s="89"/>
      <c r="V174" s="84"/>
      <c r="W174" s="88"/>
      <c r="X174" s="89"/>
      <c r="Y174" s="84"/>
      <c r="Z174" s="88"/>
      <c r="AA174" s="89"/>
      <c r="AB174" s="84"/>
      <c r="AC174" s="88"/>
      <c r="AD174" s="89"/>
      <c r="AE174" s="84"/>
      <c r="AF174" s="88"/>
      <c r="AG174" s="89"/>
      <c r="AH174" s="84"/>
      <c r="AI174" s="88"/>
      <c r="AJ174" s="89"/>
      <c r="AK174" s="84"/>
      <c r="AL174" s="88"/>
      <c r="AM174" s="89"/>
      <c r="AN174" s="84"/>
      <c r="AO174" s="87"/>
      <c r="AP174" s="89"/>
      <c r="AQ174" s="84"/>
      <c r="AR174" s="88"/>
      <c r="AS174" s="89"/>
      <c r="AT174" s="84"/>
      <c r="AU174" s="88"/>
      <c r="AV174" s="89"/>
      <c r="AW174" s="84"/>
      <c r="AX174" s="88"/>
      <c r="AY174" s="89"/>
      <c r="AZ174" s="84"/>
      <c r="BA174" s="88"/>
      <c r="BB174" s="89"/>
      <c r="BC174" s="84"/>
      <c r="BD174" s="87"/>
      <c r="BE174" s="89"/>
      <c r="BF174" s="84"/>
      <c r="BG174" s="88"/>
      <c r="BH174" s="89"/>
      <c r="BI174" s="84"/>
      <c r="BJ174" s="88"/>
      <c r="BK174" s="89"/>
      <c r="BL174" s="84"/>
      <c r="BM174" s="88"/>
      <c r="BN174" s="89"/>
      <c r="BO174" s="84"/>
      <c r="BP174" s="88"/>
      <c r="BQ174" s="89"/>
      <c r="BR174" s="84"/>
      <c r="BS174" s="88"/>
      <c r="BT174" s="89"/>
      <c r="BU174" s="84"/>
      <c r="BV174" s="88"/>
      <c r="BW174" s="89"/>
      <c r="BX174" s="84"/>
      <c r="BY174" s="88"/>
      <c r="BZ174" s="89"/>
      <c r="CA174" s="84"/>
      <c r="CB174" s="88"/>
      <c r="CC174" s="89"/>
      <c r="CD174" s="84"/>
      <c r="CE174" s="88"/>
      <c r="CF174" s="89"/>
      <c r="CG174" s="84"/>
      <c r="CH174" s="88"/>
      <c r="CI174" s="89"/>
      <c r="CJ174" s="84"/>
      <c r="CK174" s="88"/>
      <c r="CL174" s="89"/>
      <c r="CM174" s="84"/>
      <c r="CN174" s="88"/>
      <c r="CO174" s="89"/>
      <c r="CP174" s="84"/>
      <c r="CQ174" s="88"/>
      <c r="CR174" s="89"/>
      <c r="CS174" s="84"/>
    </row>
    <row r="175" spans="1:97" ht="12" customHeight="1" x14ac:dyDescent="0.2">
      <c r="A175" s="3"/>
      <c r="B175" s="87"/>
      <c r="C175" s="89"/>
      <c r="D175" s="84"/>
      <c r="E175" s="87"/>
      <c r="F175" s="89"/>
      <c r="G175" s="84"/>
      <c r="H175" s="88"/>
      <c r="I175" s="89"/>
      <c r="J175" s="84"/>
      <c r="K175" s="88"/>
      <c r="L175" s="89"/>
      <c r="M175" s="84"/>
      <c r="N175" s="88"/>
      <c r="O175" s="89"/>
      <c r="P175" s="84"/>
      <c r="Q175" s="88"/>
      <c r="R175" s="89"/>
      <c r="S175" s="84"/>
      <c r="T175" s="88"/>
      <c r="U175" s="89"/>
      <c r="V175" s="84"/>
      <c r="W175" s="88"/>
      <c r="X175" s="89"/>
      <c r="Y175" s="84"/>
      <c r="Z175" s="88"/>
      <c r="AA175" s="89"/>
      <c r="AB175" s="84"/>
      <c r="AC175" s="88"/>
      <c r="AD175" s="89"/>
      <c r="AE175" s="84"/>
      <c r="AF175" s="88"/>
      <c r="AG175" s="89"/>
      <c r="AH175" s="84"/>
      <c r="AI175" s="88"/>
      <c r="AJ175" s="89"/>
      <c r="AK175" s="84"/>
      <c r="AL175" s="88"/>
      <c r="AM175" s="89"/>
      <c r="AN175" s="84"/>
      <c r="AO175" s="87"/>
      <c r="AP175" s="89"/>
      <c r="AQ175" s="84"/>
      <c r="AR175" s="88"/>
      <c r="AS175" s="89"/>
      <c r="AT175" s="84"/>
      <c r="AU175" s="88"/>
      <c r="AV175" s="89"/>
      <c r="AW175" s="84"/>
      <c r="AX175" s="88"/>
      <c r="AY175" s="89"/>
      <c r="AZ175" s="84"/>
      <c r="BA175" s="88"/>
      <c r="BB175" s="89"/>
      <c r="BC175" s="84"/>
      <c r="BD175" s="87"/>
      <c r="BE175" s="89"/>
      <c r="BF175" s="84"/>
      <c r="BG175" s="88"/>
      <c r="BH175" s="89"/>
      <c r="BI175" s="84"/>
      <c r="BJ175" s="88"/>
      <c r="BK175" s="89"/>
      <c r="BL175" s="84"/>
      <c r="BM175" s="88"/>
      <c r="BN175" s="89"/>
      <c r="BO175" s="84"/>
      <c r="BP175" s="88"/>
      <c r="BQ175" s="89"/>
      <c r="BR175" s="84"/>
      <c r="BS175" s="88"/>
      <c r="BT175" s="89"/>
      <c r="BU175" s="84"/>
      <c r="BV175" s="88"/>
      <c r="BW175" s="89"/>
      <c r="BX175" s="84"/>
      <c r="BY175" s="88"/>
      <c r="BZ175" s="89"/>
      <c r="CA175" s="84"/>
      <c r="CB175" s="88"/>
      <c r="CC175" s="89"/>
      <c r="CD175" s="84"/>
      <c r="CE175" s="88"/>
      <c r="CF175" s="89"/>
      <c r="CG175" s="84"/>
      <c r="CH175" s="88"/>
      <c r="CI175" s="89"/>
      <c r="CJ175" s="84"/>
      <c r="CK175" s="88"/>
      <c r="CL175" s="89"/>
      <c r="CM175" s="84"/>
      <c r="CN175" s="88"/>
      <c r="CO175" s="89"/>
      <c r="CP175" s="84"/>
      <c r="CQ175" s="88"/>
      <c r="CR175" s="89"/>
      <c r="CS175" s="84"/>
    </row>
    <row r="176" spans="1:97" ht="12" customHeight="1" x14ac:dyDescent="0.2">
      <c r="A176" s="3"/>
      <c r="B176" s="87"/>
      <c r="C176" s="89"/>
      <c r="D176" s="84"/>
      <c r="E176" s="87"/>
      <c r="F176" s="89"/>
      <c r="G176" s="84"/>
      <c r="H176" s="88"/>
      <c r="I176" s="89"/>
      <c r="J176" s="84"/>
      <c r="K176" s="88"/>
      <c r="L176" s="89"/>
      <c r="M176" s="84"/>
      <c r="N176" s="88"/>
      <c r="O176" s="89"/>
      <c r="P176" s="84"/>
      <c r="Q176" s="88"/>
      <c r="R176" s="89"/>
      <c r="S176" s="84"/>
      <c r="T176" s="88"/>
      <c r="U176" s="89"/>
      <c r="V176" s="84"/>
      <c r="W176" s="88"/>
      <c r="X176" s="89"/>
      <c r="Y176" s="84"/>
      <c r="Z176" s="88"/>
      <c r="AA176" s="89"/>
      <c r="AB176" s="84"/>
      <c r="AC176" s="88"/>
      <c r="AD176" s="89"/>
      <c r="AE176" s="84"/>
      <c r="AF176" s="88"/>
      <c r="AG176" s="89"/>
      <c r="AH176" s="84"/>
      <c r="AI176" s="88"/>
      <c r="AJ176" s="89"/>
      <c r="AK176" s="84"/>
      <c r="AL176" s="88"/>
      <c r="AM176" s="89"/>
      <c r="AN176" s="84"/>
      <c r="AO176" s="87"/>
      <c r="AP176" s="89"/>
      <c r="AQ176" s="84"/>
      <c r="AR176" s="88"/>
      <c r="AS176" s="89"/>
      <c r="AT176" s="84"/>
      <c r="AU176" s="88"/>
      <c r="AV176" s="89"/>
      <c r="AW176" s="84"/>
      <c r="AX176" s="88"/>
      <c r="AY176" s="89"/>
      <c r="AZ176" s="84"/>
      <c r="BA176" s="88"/>
      <c r="BB176" s="89"/>
      <c r="BC176" s="84"/>
      <c r="BD176" s="87"/>
      <c r="BE176" s="89"/>
      <c r="BF176" s="84"/>
      <c r="BG176" s="88"/>
      <c r="BH176" s="89"/>
      <c r="BI176" s="84"/>
      <c r="BJ176" s="88"/>
      <c r="BK176" s="89"/>
      <c r="BL176" s="84"/>
      <c r="BM176" s="88"/>
      <c r="BN176" s="89"/>
      <c r="BO176" s="84"/>
      <c r="BP176" s="88"/>
      <c r="BQ176" s="89"/>
      <c r="BR176" s="84"/>
      <c r="BS176" s="88"/>
      <c r="BT176" s="89"/>
      <c r="BU176" s="84"/>
      <c r="BV176" s="88"/>
      <c r="BW176" s="89"/>
      <c r="BX176" s="84"/>
      <c r="BY176" s="88"/>
      <c r="BZ176" s="89"/>
      <c r="CA176" s="84"/>
      <c r="CB176" s="88"/>
      <c r="CC176" s="89"/>
      <c r="CD176" s="84"/>
      <c r="CE176" s="88"/>
      <c r="CF176" s="89"/>
      <c r="CG176" s="84"/>
      <c r="CH176" s="88"/>
      <c r="CI176" s="89"/>
      <c r="CJ176" s="84"/>
      <c r="CK176" s="88"/>
      <c r="CL176" s="89"/>
      <c r="CM176" s="84"/>
      <c r="CN176" s="88"/>
      <c r="CO176" s="89"/>
      <c r="CP176" s="84"/>
      <c r="CQ176" s="88"/>
      <c r="CR176" s="89"/>
      <c r="CS176" s="84"/>
    </row>
    <row r="177" spans="1:97" ht="12" customHeight="1" x14ac:dyDescent="0.2">
      <c r="A177" s="3"/>
      <c r="B177" s="87"/>
      <c r="C177" s="89"/>
      <c r="D177" s="84"/>
      <c r="E177" s="87"/>
      <c r="F177" s="89"/>
      <c r="G177" s="84"/>
      <c r="H177" s="88"/>
      <c r="I177" s="89"/>
      <c r="J177" s="84"/>
      <c r="K177" s="88"/>
      <c r="L177" s="89"/>
      <c r="M177" s="84"/>
      <c r="N177" s="88"/>
      <c r="O177" s="89"/>
      <c r="P177" s="84"/>
      <c r="Q177" s="88"/>
      <c r="R177" s="89"/>
      <c r="S177" s="84"/>
      <c r="T177" s="88"/>
      <c r="U177" s="89"/>
      <c r="V177" s="84"/>
      <c r="W177" s="88"/>
      <c r="X177" s="89"/>
      <c r="Y177" s="84"/>
      <c r="Z177" s="88"/>
      <c r="AA177" s="89"/>
      <c r="AB177" s="84"/>
      <c r="AC177" s="88"/>
      <c r="AD177" s="89"/>
      <c r="AE177" s="84"/>
      <c r="AF177" s="88"/>
      <c r="AG177" s="89"/>
      <c r="AH177" s="84"/>
      <c r="AI177" s="88"/>
      <c r="AJ177" s="89"/>
      <c r="AK177" s="84"/>
      <c r="AL177" s="88"/>
      <c r="AM177" s="89"/>
      <c r="AN177" s="84"/>
      <c r="AO177" s="87"/>
      <c r="AP177" s="89"/>
      <c r="AQ177" s="84"/>
      <c r="AR177" s="88"/>
      <c r="AS177" s="89"/>
      <c r="AT177" s="84"/>
      <c r="AU177" s="88"/>
      <c r="AV177" s="89"/>
      <c r="AW177" s="84"/>
      <c r="AX177" s="88"/>
      <c r="AY177" s="89"/>
      <c r="AZ177" s="84"/>
      <c r="BA177" s="88"/>
      <c r="BB177" s="89"/>
      <c r="BC177" s="84"/>
      <c r="BD177" s="87"/>
      <c r="BE177" s="89"/>
      <c r="BF177" s="84"/>
      <c r="BG177" s="88"/>
      <c r="BH177" s="89"/>
      <c r="BI177" s="84"/>
      <c r="BJ177" s="88"/>
      <c r="BK177" s="89"/>
      <c r="BL177" s="84"/>
      <c r="BM177" s="88"/>
      <c r="BN177" s="89"/>
      <c r="BO177" s="84"/>
      <c r="BP177" s="88"/>
      <c r="BQ177" s="89"/>
      <c r="BR177" s="84"/>
      <c r="BS177" s="88"/>
      <c r="BT177" s="89"/>
      <c r="BU177" s="84"/>
      <c r="BV177" s="88"/>
      <c r="BW177" s="89"/>
      <c r="BX177" s="84"/>
      <c r="BY177" s="88"/>
      <c r="BZ177" s="89"/>
      <c r="CA177" s="84"/>
      <c r="CB177" s="88"/>
      <c r="CC177" s="89"/>
      <c r="CD177" s="84"/>
      <c r="CE177" s="88"/>
      <c r="CF177" s="89"/>
      <c r="CG177" s="84"/>
      <c r="CH177" s="88"/>
      <c r="CI177" s="89"/>
      <c r="CJ177" s="84"/>
      <c r="CK177" s="88"/>
      <c r="CL177" s="89"/>
      <c r="CM177" s="84"/>
      <c r="CN177" s="88"/>
      <c r="CO177" s="89"/>
      <c r="CP177" s="84"/>
      <c r="CQ177" s="88"/>
      <c r="CR177" s="89"/>
      <c r="CS177" s="84"/>
    </row>
    <row r="178" spans="1:97" ht="12" customHeight="1" x14ac:dyDescent="0.2">
      <c r="A178" s="3"/>
      <c r="B178" s="87"/>
      <c r="C178" s="89"/>
      <c r="D178" s="84"/>
      <c r="E178" s="87"/>
      <c r="F178" s="89"/>
      <c r="G178" s="84"/>
      <c r="H178" s="88"/>
      <c r="I178" s="89"/>
      <c r="J178" s="84"/>
      <c r="K178" s="88"/>
      <c r="L178" s="89"/>
      <c r="M178" s="84"/>
      <c r="N178" s="88"/>
      <c r="O178" s="89"/>
      <c r="P178" s="84"/>
      <c r="Q178" s="88"/>
      <c r="R178" s="89"/>
      <c r="S178" s="84"/>
      <c r="T178" s="88"/>
      <c r="U178" s="89"/>
      <c r="V178" s="84"/>
      <c r="W178" s="88"/>
      <c r="X178" s="89"/>
      <c r="Y178" s="84"/>
      <c r="Z178" s="88"/>
      <c r="AA178" s="89"/>
      <c r="AB178" s="84"/>
      <c r="AC178" s="88"/>
      <c r="AD178" s="89"/>
      <c r="AE178" s="84"/>
      <c r="AF178" s="88"/>
      <c r="AG178" s="89"/>
      <c r="AH178" s="84"/>
      <c r="AI178" s="88"/>
      <c r="AJ178" s="89"/>
      <c r="AK178" s="84"/>
      <c r="AL178" s="88"/>
      <c r="AM178" s="89"/>
      <c r="AN178" s="84"/>
      <c r="AO178" s="87"/>
      <c r="AP178" s="89"/>
      <c r="AQ178" s="84"/>
      <c r="AR178" s="88"/>
      <c r="AS178" s="89"/>
      <c r="AT178" s="84"/>
      <c r="AU178" s="88"/>
      <c r="AV178" s="89"/>
      <c r="AW178" s="84"/>
      <c r="AX178" s="88"/>
      <c r="AY178" s="89"/>
      <c r="AZ178" s="84"/>
      <c r="BA178" s="88"/>
      <c r="BB178" s="89"/>
      <c r="BC178" s="84"/>
      <c r="BD178" s="87"/>
      <c r="BE178" s="89"/>
      <c r="BF178" s="84"/>
      <c r="BG178" s="88"/>
      <c r="BH178" s="89"/>
      <c r="BI178" s="84"/>
      <c r="BJ178" s="88"/>
      <c r="BK178" s="89"/>
      <c r="BL178" s="84"/>
      <c r="BM178" s="88"/>
      <c r="BN178" s="89"/>
      <c r="BO178" s="84"/>
      <c r="BP178" s="88"/>
      <c r="BQ178" s="89"/>
      <c r="BR178" s="84"/>
      <c r="BS178" s="88"/>
      <c r="BT178" s="89"/>
      <c r="BU178" s="84"/>
      <c r="BV178" s="88"/>
      <c r="BW178" s="89"/>
      <c r="BX178" s="84"/>
      <c r="BY178" s="88"/>
      <c r="BZ178" s="89"/>
      <c r="CA178" s="84"/>
      <c r="CB178" s="88"/>
      <c r="CC178" s="89"/>
      <c r="CD178" s="84"/>
      <c r="CE178" s="88"/>
      <c r="CF178" s="89"/>
      <c r="CG178" s="84"/>
      <c r="CH178" s="88"/>
      <c r="CI178" s="89"/>
      <c r="CJ178" s="84"/>
      <c r="CK178" s="88"/>
      <c r="CL178" s="89"/>
      <c r="CM178" s="84"/>
      <c r="CN178" s="88"/>
      <c r="CO178" s="89"/>
      <c r="CP178" s="84"/>
      <c r="CQ178" s="88"/>
      <c r="CR178" s="89"/>
      <c r="CS178" s="84"/>
    </row>
    <row r="179" spans="1:97" ht="12" customHeight="1" x14ac:dyDescent="0.2">
      <c r="A179" s="3"/>
      <c r="B179" s="87"/>
      <c r="C179" s="89"/>
      <c r="D179" s="84"/>
      <c r="E179" s="87"/>
      <c r="F179" s="89"/>
      <c r="G179" s="84"/>
      <c r="H179" s="88"/>
      <c r="I179" s="89"/>
      <c r="J179" s="84"/>
      <c r="K179" s="88"/>
      <c r="L179" s="89"/>
      <c r="M179" s="84"/>
      <c r="N179" s="88"/>
      <c r="O179" s="89"/>
      <c r="P179" s="84"/>
      <c r="Q179" s="88"/>
      <c r="R179" s="89"/>
      <c r="S179" s="84"/>
      <c r="T179" s="88"/>
      <c r="U179" s="89"/>
      <c r="V179" s="84"/>
      <c r="W179" s="88"/>
      <c r="X179" s="89"/>
      <c r="Y179" s="84"/>
      <c r="Z179" s="88"/>
      <c r="AA179" s="89"/>
      <c r="AB179" s="84"/>
      <c r="AC179" s="88"/>
      <c r="AD179" s="89"/>
      <c r="AE179" s="84"/>
      <c r="AF179" s="88"/>
      <c r="AG179" s="89"/>
      <c r="AH179" s="84"/>
      <c r="AI179" s="88"/>
      <c r="AJ179" s="89"/>
      <c r="AK179" s="84"/>
      <c r="AL179" s="88"/>
      <c r="AM179" s="89"/>
      <c r="AN179" s="84"/>
      <c r="AO179" s="87"/>
      <c r="AP179" s="89"/>
      <c r="AQ179" s="84"/>
      <c r="AR179" s="88"/>
      <c r="AS179" s="89"/>
      <c r="AT179" s="84"/>
      <c r="AU179" s="88"/>
      <c r="AV179" s="89"/>
      <c r="AW179" s="84"/>
      <c r="AX179" s="88"/>
      <c r="AY179" s="89"/>
      <c r="AZ179" s="84"/>
      <c r="BA179" s="88"/>
      <c r="BB179" s="89"/>
      <c r="BC179" s="84"/>
      <c r="BD179" s="87"/>
      <c r="BE179" s="89"/>
      <c r="BF179" s="84"/>
      <c r="BG179" s="88"/>
      <c r="BH179" s="89"/>
      <c r="BI179" s="84"/>
      <c r="BJ179" s="88"/>
      <c r="BK179" s="89"/>
      <c r="BL179" s="84"/>
      <c r="BM179" s="88"/>
      <c r="BN179" s="89"/>
      <c r="BO179" s="84"/>
      <c r="BP179" s="88"/>
      <c r="BQ179" s="89"/>
      <c r="BR179" s="84"/>
      <c r="BS179" s="88"/>
      <c r="BT179" s="89"/>
      <c r="BU179" s="84"/>
      <c r="BV179" s="88"/>
      <c r="BW179" s="89"/>
      <c r="BX179" s="84"/>
      <c r="BY179" s="88"/>
      <c r="BZ179" s="89"/>
      <c r="CA179" s="84"/>
      <c r="CB179" s="88"/>
      <c r="CC179" s="89"/>
      <c r="CD179" s="84"/>
      <c r="CE179" s="88"/>
      <c r="CF179" s="89"/>
      <c r="CG179" s="84"/>
      <c r="CH179" s="88"/>
      <c r="CI179" s="89"/>
      <c r="CJ179" s="84"/>
      <c r="CK179" s="88"/>
      <c r="CL179" s="89"/>
      <c r="CM179" s="84"/>
      <c r="CN179" s="88"/>
      <c r="CO179" s="89"/>
      <c r="CP179" s="84"/>
      <c r="CQ179" s="88"/>
      <c r="CR179" s="89"/>
      <c r="CS179" s="84"/>
    </row>
    <row r="180" spans="1:97" ht="12" customHeight="1" x14ac:dyDescent="0.2">
      <c r="A180" s="3"/>
      <c r="B180" s="87"/>
      <c r="C180" s="89"/>
      <c r="D180" s="84"/>
      <c r="E180" s="87"/>
      <c r="F180" s="89"/>
      <c r="G180" s="84"/>
      <c r="H180" s="88"/>
      <c r="I180" s="89"/>
      <c r="J180" s="84"/>
      <c r="K180" s="88"/>
      <c r="L180" s="89"/>
      <c r="M180" s="84"/>
      <c r="N180" s="88"/>
      <c r="O180" s="89"/>
      <c r="P180" s="84"/>
      <c r="Q180" s="88"/>
      <c r="R180" s="89"/>
      <c r="S180" s="84"/>
      <c r="T180" s="88"/>
      <c r="U180" s="89"/>
      <c r="V180" s="84"/>
      <c r="W180" s="88"/>
      <c r="X180" s="89"/>
      <c r="Y180" s="84"/>
      <c r="Z180" s="88"/>
      <c r="AA180" s="89"/>
      <c r="AB180" s="84"/>
      <c r="AC180" s="88"/>
      <c r="AD180" s="89"/>
      <c r="AE180" s="84"/>
      <c r="AF180" s="88"/>
      <c r="AG180" s="89"/>
      <c r="AH180" s="84"/>
      <c r="AI180" s="88"/>
      <c r="AJ180" s="89"/>
      <c r="AK180" s="84"/>
      <c r="AL180" s="88"/>
      <c r="AM180" s="89"/>
      <c r="AN180" s="84"/>
      <c r="AO180" s="87"/>
      <c r="AP180" s="89"/>
      <c r="AQ180" s="84"/>
      <c r="AR180" s="88"/>
      <c r="AS180" s="89"/>
      <c r="AT180" s="84"/>
      <c r="AU180" s="88"/>
      <c r="AV180" s="89"/>
      <c r="AW180" s="84"/>
      <c r="AX180" s="88"/>
      <c r="AY180" s="89"/>
      <c r="AZ180" s="84"/>
      <c r="BA180" s="88"/>
      <c r="BB180" s="89"/>
      <c r="BC180" s="84"/>
      <c r="BD180" s="87"/>
      <c r="BE180" s="89"/>
      <c r="BF180" s="84"/>
      <c r="BG180" s="88"/>
      <c r="BH180" s="89"/>
      <c r="BI180" s="84"/>
      <c r="BJ180" s="88"/>
      <c r="BK180" s="89"/>
      <c r="BL180" s="84"/>
      <c r="BM180" s="88"/>
      <c r="BN180" s="89"/>
      <c r="BO180" s="84"/>
      <c r="BP180" s="88"/>
      <c r="BQ180" s="89"/>
      <c r="BR180" s="84"/>
      <c r="BS180" s="88"/>
      <c r="BT180" s="89"/>
      <c r="BU180" s="84"/>
      <c r="BV180" s="88"/>
      <c r="BW180" s="89"/>
      <c r="BX180" s="84"/>
      <c r="BY180" s="88"/>
      <c r="BZ180" s="89"/>
      <c r="CA180" s="84"/>
      <c r="CB180" s="88"/>
      <c r="CC180" s="89"/>
      <c r="CD180" s="84"/>
      <c r="CE180" s="88"/>
      <c r="CF180" s="89"/>
      <c r="CG180" s="84"/>
      <c r="CH180" s="88"/>
      <c r="CI180" s="89"/>
      <c r="CJ180" s="84"/>
      <c r="CK180" s="88"/>
      <c r="CL180" s="89"/>
      <c r="CM180" s="84"/>
      <c r="CN180" s="88"/>
      <c r="CO180" s="89"/>
      <c r="CP180" s="84"/>
      <c r="CQ180" s="88"/>
      <c r="CR180" s="89"/>
      <c r="CS180" s="84"/>
    </row>
    <row r="181" spans="1:97" ht="12" customHeight="1" x14ac:dyDescent="0.2">
      <c r="A181" s="3"/>
      <c r="B181" s="87"/>
      <c r="C181" s="89"/>
      <c r="D181" s="84"/>
      <c r="E181" s="87"/>
      <c r="F181" s="89"/>
      <c r="G181" s="84"/>
      <c r="H181" s="88"/>
      <c r="I181" s="89"/>
      <c r="J181" s="84"/>
      <c r="K181" s="88"/>
      <c r="L181" s="89"/>
      <c r="M181" s="84"/>
      <c r="N181" s="88"/>
      <c r="O181" s="89"/>
      <c r="P181" s="84"/>
      <c r="Q181" s="88"/>
      <c r="R181" s="89"/>
      <c r="S181" s="84"/>
      <c r="T181" s="88"/>
      <c r="U181" s="89"/>
      <c r="V181" s="84"/>
      <c r="W181" s="88"/>
      <c r="X181" s="89"/>
      <c r="Y181" s="84"/>
      <c r="Z181" s="88"/>
      <c r="AA181" s="89"/>
      <c r="AB181" s="84"/>
      <c r="AC181" s="88"/>
      <c r="AD181" s="89"/>
      <c r="AE181" s="84"/>
      <c r="AF181" s="88"/>
      <c r="AG181" s="89"/>
      <c r="AH181" s="84"/>
      <c r="AI181" s="88"/>
      <c r="AJ181" s="89"/>
      <c r="AK181" s="84"/>
      <c r="AL181" s="88"/>
      <c r="AM181" s="89"/>
      <c r="AN181" s="84"/>
      <c r="AO181" s="87"/>
      <c r="AP181" s="89"/>
      <c r="AQ181" s="84"/>
      <c r="AR181" s="88"/>
      <c r="AS181" s="89"/>
      <c r="AT181" s="84"/>
      <c r="AU181" s="88"/>
      <c r="AV181" s="89"/>
      <c r="AW181" s="84"/>
      <c r="AX181" s="88"/>
      <c r="AY181" s="89"/>
      <c r="AZ181" s="84"/>
      <c r="BA181" s="88"/>
      <c r="BB181" s="89"/>
      <c r="BC181" s="84"/>
      <c r="BD181" s="87"/>
      <c r="BE181" s="89"/>
      <c r="BF181" s="84"/>
      <c r="BG181" s="88"/>
      <c r="BH181" s="89"/>
      <c r="BI181" s="84"/>
      <c r="BJ181" s="88"/>
      <c r="BK181" s="89"/>
      <c r="BL181" s="84"/>
      <c r="BM181" s="88"/>
      <c r="BN181" s="89"/>
      <c r="BO181" s="84"/>
      <c r="BP181" s="88"/>
      <c r="BQ181" s="89"/>
      <c r="BR181" s="84"/>
      <c r="BS181" s="88"/>
      <c r="BT181" s="89"/>
      <c r="BU181" s="84"/>
      <c r="BV181" s="88"/>
      <c r="BW181" s="89"/>
      <c r="BX181" s="84"/>
      <c r="BY181" s="88"/>
      <c r="BZ181" s="89"/>
      <c r="CA181" s="84"/>
      <c r="CB181" s="88"/>
      <c r="CC181" s="89"/>
      <c r="CD181" s="84"/>
      <c r="CE181" s="88"/>
      <c r="CF181" s="89"/>
      <c r="CG181" s="84"/>
      <c r="CH181" s="88"/>
      <c r="CI181" s="89"/>
      <c r="CJ181" s="84"/>
      <c r="CK181" s="88"/>
      <c r="CL181" s="89"/>
      <c r="CM181" s="84"/>
      <c r="CN181" s="88"/>
      <c r="CO181" s="89"/>
      <c r="CP181" s="84"/>
      <c r="CQ181" s="88"/>
      <c r="CR181" s="89"/>
      <c r="CS181" s="84"/>
    </row>
    <row r="182" spans="1:97" ht="12" customHeight="1" x14ac:dyDescent="0.2">
      <c r="A182" s="3"/>
      <c r="B182" s="87"/>
      <c r="C182" s="89"/>
      <c r="D182" s="84"/>
      <c r="E182" s="87"/>
      <c r="F182" s="89"/>
      <c r="G182" s="84"/>
      <c r="H182" s="88"/>
      <c r="I182" s="89"/>
      <c r="J182" s="84"/>
      <c r="K182" s="88"/>
      <c r="L182" s="89"/>
      <c r="M182" s="84"/>
      <c r="N182" s="88"/>
      <c r="O182" s="89"/>
      <c r="P182" s="84"/>
      <c r="Q182" s="88"/>
      <c r="R182" s="89"/>
      <c r="S182" s="84"/>
      <c r="T182" s="88"/>
      <c r="U182" s="89"/>
      <c r="V182" s="84"/>
      <c r="W182" s="88"/>
      <c r="X182" s="89"/>
      <c r="Y182" s="84"/>
      <c r="Z182" s="88"/>
      <c r="AA182" s="89"/>
      <c r="AB182" s="84"/>
      <c r="AC182" s="88"/>
      <c r="AD182" s="89"/>
      <c r="AE182" s="84"/>
      <c r="AF182" s="88"/>
      <c r="AG182" s="89"/>
      <c r="AH182" s="84"/>
      <c r="AI182" s="88"/>
      <c r="AJ182" s="89"/>
      <c r="AK182" s="84"/>
      <c r="AL182" s="88"/>
      <c r="AM182" s="89"/>
      <c r="AN182" s="84"/>
      <c r="AO182" s="87"/>
      <c r="AP182" s="89"/>
      <c r="AQ182" s="84"/>
      <c r="AR182" s="88"/>
      <c r="AS182" s="89"/>
      <c r="AT182" s="84"/>
      <c r="AU182" s="88"/>
      <c r="AV182" s="89"/>
      <c r="AW182" s="84"/>
      <c r="AX182" s="88"/>
      <c r="AY182" s="89"/>
      <c r="AZ182" s="84"/>
      <c r="BA182" s="88"/>
      <c r="BB182" s="89"/>
      <c r="BC182" s="84"/>
      <c r="BD182" s="87"/>
      <c r="BE182" s="89"/>
      <c r="BF182" s="84"/>
      <c r="BG182" s="88"/>
      <c r="BH182" s="89"/>
      <c r="BI182" s="84"/>
      <c r="BJ182" s="88"/>
      <c r="BK182" s="89"/>
      <c r="BL182" s="84"/>
      <c r="BM182" s="88"/>
      <c r="BN182" s="89"/>
      <c r="BO182" s="84"/>
      <c r="BP182" s="88"/>
      <c r="BQ182" s="89"/>
      <c r="BR182" s="84"/>
      <c r="BS182" s="88"/>
      <c r="BT182" s="89"/>
      <c r="BU182" s="84"/>
      <c r="BV182" s="88"/>
      <c r="BW182" s="89"/>
      <c r="BX182" s="84"/>
      <c r="BY182" s="88"/>
      <c r="BZ182" s="89"/>
      <c r="CA182" s="84"/>
      <c r="CB182" s="88"/>
      <c r="CC182" s="89"/>
      <c r="CD182" s="84"/>
      <c r="CE182" s="88"/>
      <c r="CF182" s="89"/>
      <c r="CG182" s="84"/>
      <c r="CH182" s="88"/>
      <c r="CI182" s="89"/>
      <c r="CJ182" s="84"/>
      <c r="CK182" s="88"/>
      <c r="CL182" s="89"/>
      <c r="CM182" s="84"/>
      <c r="CN182" s="88"/>
      <c r="CO182" s="89"/>
      <c r="CP182" s="84"/>
      <c r="CQ182" s="88"/>
      <c r="CR182" s="89"/>
      <c r="CS182" s="84"/>
    </row>
    <row r="183" spans="1:97" ht="12" customHeight="1" x14ac:dyDescent="0.2">
      <c r="A183" s="3"/>
      <c r="B183" s="87"/>
      <c r="C183" s="89"/>
      <c r="D183" s="84"/>
      <c r="E183" s="87"/>
      <c r="F183" s="89"/>
      <c r="G183" s="84"/>
      <c r="H183" s="88"/>
      <c r="I183" s="89"/>
      <c r="J183" s="84"/>
      <c r="K183" s="88"/>
      <c r="L183" s="89"/>
      <c r="M183" s="84"/>
      <c r="N183" s="88"/>
      <c r="O183" s="89"/>
      <c r="P183" s="84"/>
      <c r="Q183" s="88"/>
      <c r="R183" s="89"/>
      <c r="S183" s="84"/>
      <c r="T183" s="88"/>
      <c r="U183" s="89"/>
      <c r="V183" s="84"/>
      <c r="W183" s="88"/>
      <c r="X183" s="89"/>
      <c r="Y183" s="84"/>
      <c r="Z183" s="88"/>
      <c r="AA183" s="89"/>
      <c r="AB183" s="84"/>
      <c r="AC183" s="88"/>
      <c r="AD183" s="89"/>
      <c r="AE183" s="84"/>
      <c r="AF183" s="88"/>
      <c r="AG183" s="89"/>
      <c r="AH183" s="84"/>
      <c r="AI183" s="88"/>
      <c r="AJ183" s="89"/>
      <c r="AK183" s="84"/>
      <c r="AL183" s="88"/>
      <c r="AM183" s="89"/>
      <c r="AN183" s="84"/>
      <c r="AO183" s="87"/>
      <c r="AP183" s="89"/>
      <c r="AQ183" s="84"/>
      <c r="AR183" s="88"/>
      <c r="AS183" s="89"/>
      <c r="AT183" s="84"/>
      <c r="AU183" s="88"/>
      <c r="AV183" s="89"/>
      <c r="AW183" s="84"/>
      <c r="AX183" s="88"/>
      <c r="AY183" s="89"/>
      <c r="AZ183" s="84"/>
      <c r="BA183" s="88"/>
      <c r="BB183" s="89"/>
      <c r="BC183" s="84"/>
      <c r="BD183" s="87"/>
      <c r="BE183" s="89"/>
      <c r="BF183" s="84"/>
      <c r="BG183" s="88"/>
      <c r="BH183" s="89"/>
      <c r="BI183" s="84"/>
      <c r="BJ183" s="88"/>
      <c r="BK183" s="89"/>
      <c r="BL183" s="84"/>
      <c r="BM183" s="88"/>
      <c r="BN183" s="89"/>
      <c r="BO183" s="84"/>
      <c r="BP183" s="88"/>
      <c r="BQ183" s="89"/>
      <c r="BR183" s="84"/>
      <c r="BS183" s="88"/>
      <c r="BT183" s="89"/>
      <c r="BU183" s="84"/>
      <c r="BV183" s="88"/>
      <c r="BW183" s="89"/>
      <c r="BX183" s="84"/>
      <c r="BY183" s="88"/>
      <c r="BZ183" s="89"/>
      <c r="CA183" s="84"/>
      <c r="CB183" s="88"/>
      <c r="CC183" s="89"/>
      <c r="CD183" s="84"/>
      <c r="CE183" s="88"/>
      <c r="CF183" s="89"/>
      <c r="CG183" s="84"/>
      <c r="CH183" s="88"/>
      <c r="CI183" s="89"/>
      <c r="CJ183" s="84"/>
      <c r="CK183" s="88"/>
      <c r="CL183" s="89"/>
      <c r="CM183" s="84"/>
      <c r="CN183" s="88"/>
      <c r="CO183" s="89"/>
      <c r="CP183" s="84"/>
      <c r="CQ183" s="88"/>
      <c r="CR183" s="89"/>
      <c r="CS183" s="84"/>
    </row>
    <row r="184" spans="1:97" ht="12" customHeight="1" x14ac:dyDescent="0.2">
      <c r="A184" s="3"/>
      <c r="B184" s="87"/>
      <c r="C184" s="89"/>
      <c r="D184" s="84"/>
      <c r="E184" s="87"/>
      <c r="F184" s="89"/>
      <c r="G184" s="84"/>
      <c r="H184" s="88"/>
      <c r="I184" s="89"/>
      <c r="J184" s="84"/>
      <c r="K184" s="88"/>
      <c r="L184" s="89"/>
      <c r="M184" s="84"/>
      <c r="N184" s="88"/>
      <c r="O184" s="89"/>
      <c r="P184" s="84"/>
      <c r="Q184" s="88"/>
      <c r="R184" s="89"/>
      <c r="S184" s="84"/>
      <c r="T184" s="88"/>
      <c r="U184" s="89"/>
      <c r="V184" s="84"/>
      <c r="W184" s="88"/>
      <c r="X184" s="89"/>
      <c r="Y184" s="84"/>
      <c r="Z184" s="88"/>
      <c r="AA184" s="89"/>
      <c r="AB184" s="84"/>
      <c r="AC184" s="88"/>
      <c r="AD184" s="89"/>
      <c r="AE184" s="84"/>
      <c r="AF184" s="88"/>
      <c r="AG184" s="89"/>
      <c r="AH184" s="84"/>
      <c r="AI184" s="88"/>
      <c r="AJ184" s="89"/>
      <c r="AK184" s="84"/>
      <c r="AL184" s="88"/>
      <c r="AM184" s="89"/>
      <c r="AN184" s="84"/>
      <c r="AO184" s="87"/>
      <c r="AP184" s="89"/>
      <c r="AQ184" s="84"/>
      <c r="AR184" s="88"/>
      <c r="AS184" s="89"/>
      <c r="AT184" s="84"/>
      <c r="AU184" s="88"/>
      <c r="AV184" s="89"/>
      <c r="AW184" s="84"/>
      <c r="AX184" s="88"/>
      <c r="AY184" s="89"/>
      <c r="AZ184" s="84"/>
      <c r="BA184" s="88"/>
      <c r="BB184" s="89"/>
      <c r="BC184" s="84"/>
      <c r="BD184" s="87"/>
      <c r="BE184" s="89"/>
      <c r="BF184" s="84"/>
      <c r="BG184" s="88"/>
      <c r="BH184" s="89"/>
      <c r="BI184" s="84"/>
      <c r="BJ184" s="88"/>
      <c r="BK184" s="89"/>
      <c r="BL184" s="84"/>
      <c r="BM184" s="88"/>
      <c r="BN184" s="89"/>
      <c r="BO184" s="84"/>
      <c r="BP184" s="88"/>
      <c r="BQ184" s="89"/>
      <c r="BR184" s="84"/>
      <c r="BS184" s="88"/>
      <c r="BT184" s="89"/>
      <c r="BU184" s="84"/>
      <c r="BV184" s="88"/>
      <c r="BW184" s="89"/>
      <c r="BX184" s="84"/>
      <c r="BY184" s="88"/>
      <c r="BZ184" s="89"/>
      <c r="CA184" s="84"/>
      <c r="CB184" s="88"/>
      <c r="CC184" s="89"/>
      <c r="CD184" s="84"/>
      <c r="CE184" s="88"/>
      <c r="CF184" s="89"/>
      <c r="CG184" s="84"/>
      <c r="CH184" s="88"/>
      <c r="CI184" s="89"/>
      <c r="CJ184" s="84"/>
      <c r="CK184" s="88"/>
      <c r="CL184" s="89"/>
      <c r="CM184" s="84"/>
      <c r="CN184" s="88"/>
      <c r="CO184" s="89"/>
      <c r="CP184" s="84"/>
      <c r="CQ184" s="88"/>
      <c r="CR184" s="89"/>
      <c r="CS184" s="84"/>
    </row>
    <row r="185" spans="1:97" ht="12" customHeight="1" x14ac:dyDescent="0.2">
      <c r="A185" s="3"/>
      <c r="B185" s="87"/>
      <c r="C185" s="89"/>
      <c r="D185" s="84"/>
      <c r="E185" s="87"/>
      <c r="F185" s="89"/>
      <c r="G185" s="84"/>
      <c r="H185" s="88"/>
      <c r="I185" s="89"/>
      <c r="J185" s="84"/>
      <c r="K185" s="88"/>
      <c r="L185" s="89"/>
      <c r="M185" s="84"/>
      <c r="N185" s="88"/>
      <c r="O185" s="89"/>
      <c r="P185" s="84"/>
      <c r="Q185" s="88"/>
      <c r="R185" s="89"/>
      <c r="S185" s="84"/>
      <c r="T185" s="88"/>
      <c r="U185" s="89"/>
      <c r="V185" s="84"/>
      <c r="W185" s="88"/>
      <c r="X185" s="89"/>
      <c r="Y185" s="84"/>
      <c r="Z185" s="88"/>
      <c r="AA185" s="89"/>
      <c r="AB185" s="84"/>
      <c r="AC185" s="88"/>
      <c r="AD185" s="89"/>
      <c r="AE185" s="84"/>
      <c r="AF185" s="88"/>
      <c r="AG185" s="89"/>
      <c r="AH185" s="84"/>
      <c r="AI185" s="88"/>
      <c r="AJ185" s="89"/>
      <c r="AK185" s="84"/>
      <c r="AL185" s="88"/>
      <c r="AM185" s="89"/>
      <c r="AN185" s="84"/>
      <c r="AO185" s="87"/>
      <c r="AP185" s="89"/>
      <c r="AQ185" s="84"/>
      <c r="AR185" s="88"/>
      <c r="AS185" s="89"/>
      <c r="AT185" s="84"/>
      <c r="AU185" s="88"/>
      <c r="AV185" s="89"/>
      <c r="AW185" s="84"/>
      <c r="AX185" s="88"/>
      <c r="AY185" s="89"/>
      <c r="AZ185" s="84"/>
      <c r="BA185" s="88"/>
      <c r="BB185" s="89"/>
      <c r="BC185" s="84"/>
      <c r="BD185" s="87"/>
      <c r="BE185" s="89"/>
      <c r="BF185" s="84"/>
      <c r="BG185" s="88"/>
      <c r="BH185" s="89"/>
      <c r="BI185" s="84"/>
      <c r="BJ185" s="88"/>
      <c r="BK185" s="89"/>
      <c r="BL185" s="84"/>
      <c r="BM185" s="88"/>
      <c r="BN185" s="89"/>
      <c r="BO185" s="84"/>
      <c r="BP185" s="88"/>
      <c r="BQ185" s="89"/>
      <c r="BR185" s="84"/>
      <c r="BS185" s="88"/>
      <c r="BT185" s="89"/>
      <c r="BU185" s="84"/>
      <c r="BV185" s="88"/>
      <c r="BW185" s="89"/>
      <c r="BX185" s="84"/>
      <c r="BY185" s="88"/>
      <c r="BZ185" s="89"/>
      <c r="CA185" s="84"/>
      <c r="CB185" s="88"/>
      <c r="CC185" s="89"/>
      <c r="CD185" s="84"/>
      <c r="CE185" s="88"/>
      <c r="CF185" s="89"/>
      <c r="CG185" s="84"/>
      <c r="CH185" s="88"/>
      <c r="CI185" s="89"/>
      <c r="CJ185" s="84"/>
      <c r="CK185" s="88"/>
      <c r="CL185" s="89"/>
      <c r="CM185" s="84"/>
      <c r="CN185" s="88"/>
      <c r="CO185" s="89"/>
      <c r="CP185" s="84"/>
      <c r="CQ185" s="88"/>
      <c r="CR185" s="89"/>
      <c r="CS185" s="84"/>
    </row>
    <row r="186" spans="1:97" ht="12" customHeight="1" x14ac:dyDescent="0.2">
      <c r="A186" s="3"/>
      <c r="B186" s="87"/>
      <c r="C186" s="89"/>
      <c r="D186" s="84"/>
      <c r="E186" s="87"/>
      <c r="F186" s="89"/>
      <c r="G186" s="84"/>
      <c r="H186" s="88"/>
      <c r="I186" s="89"/>
      <c r="J186" s="84"/>
      <c r="K186" s="88"/>
      <c r="L186" s="89"/>
      <c r="M186" s="84"/>
      <c r="N186" s="88"/>
      <c r="O186" s="89"/>
      <c r="P186" s="84"/>
      <c r="Q186" s="88"/>
      <c r="R186" s="89"/>
      <c r="S186" s="84"/>
      <c r="T186" s="88"/>
      <c r="U186" s="89"/>
      <c r="V186" s="84"/>
      <c r="W186" s="88"/>
      <c r="X186" s="89"/>
      <c r="Y186" s="84"/>
      <c r="Z186" s="88"/>
      <c r="AA186" s="89"/>
      <c r="AB186" s="84"/>
      <c r="AC186" s="88"/>
      <c r="AD186" s="89"/>
      <c r="AE186" s="84"/>
      <c r="AF186" s="88"/>
      <c r="AG186" s="89"/>
      <c r="AH186" s="84"/>
      <c r="AI186" s="88"/>
      <c r="AJ186" s="89"/>
      <c r="AK186" s="84"/>
      <c r="AL186" s="88"/>
      <c r="AM186" s="89"/>
      <c r="AN186" s="84"/>
      <c r="AO186" s="87"/>
      <c r="AP186" s="89"/>
      <c r="AQ186" s="84"/>
      <c r="AR186" s="88"/>
      <c r="AS186" s="89"/>
      <c r="AT186" s="84"/>
      <c r="AU186" s="88"/>
      <c r="AV186" s="89"/>
      <c r="AW186" s="84"/>
      <c r="AX186" s="88"/>
      <c r="AY186" s="89"/>
      <c r="AZ186" s="84"/>
      <c r="BA186" s="88"/>
      <c r="BB186" s="89"/>
      <c r="BC186" s="84"/>
      <c r="BD186" s="87"/>
      <c r="BE186" s="89"/>
      <c r="BF186" s="84"/>
      <c r="BG186" s="88"/>
      <c r="BH186" s="89"/>
      <c r="BI186" s="84"/>
      <c r="BJ186" s="88"/>
      <c r="BK186" s="89"/>
      <c r="BL186" s="84"/>
      <c r="BM186" s="88"/>
      <c r="BN186" s="89"/>
      <c r="BO186" s="84"/>
      <c r="BP186" s="88"/>
      <c r="BQ186" s="89"/>
      <c r="BR186" s="84"/>
      <c r="BS186" s="88"/>
      <c r="BT186" s="89"/>
      <c r="BU186" s="84"/>
      <c r="BV186" s="88"/>
      <c r="BW186" s="89"/>
      <c r="BX186" s="84"/>
      <c r="BY186" s="88"/>
      <c r="BZ186" s="89"/>
      <c r="CA186" s="84"/>
      <c r="CB186" s="88"/>
      <c r="CC186" s="89"/>
      <c r="CD186" s="84"/>
      <c r="CE186" s="88"/>
      <c r="CF186" s="89"/>
      <c r="CG186" s="84"/>
      <c r="CH186" s="88"/>
      <c r="CI186" s="89"/>
      <c r="CJ186" s="84"/>
      <c r="CK186" s="88"/>
      <c r="CL186" s="89"/>
      <c r="CM186" s="84"/>
      <c r="CN186" s="88"/>
      <c r="CO186" s="89"/>
      <c r="CP186" s="84"/>
      <c r="CQ186" s="88"/>
      <c r="CR186" s="89"/>
      <c r="CS186" s="84"/>
    </row>
    <row r="187" spans="1:97" ht="12" customHeight="1" x14ac:dyDescent="0.2">
      <c r="A187" s="3"/>
      <c r="B187" s="87"/>
      <c r="C187" s="89"/>
      <c r="D187" s="84"/>
      <c r="E187" s="87"/>
      <c r="F187" s="89"/>
      <c r="G187" s="84"/>
      <c r="H187" s="88"/>
      <c r="I187" s="89"/>
      <c r="J187" s="84"/>
      <c r="K187" s="88"/>
      <c r="L187" s="89"/>
      <c r="M187" s="84"/>
      <c r="N187" s="88"/>
      <c r="O187" s="89"/>
      <c r="P187" s="84"/>
      <c r="Q187" s="88"/>
      <c r="R187" s="89"/>
      <c r="S187" s="84"/>
      <c r="T187" s="88"/>
      <c r="U187" s="89"/>
      <c r="V187" s="84"/>
      <c r="W187" s="88"/>
      <c r="X187" s="89"/>
      <c r="Y187" s="84"/>
      <c r="Z187" s="88"/>
      <c r="AA187" s="89"/>
      <c r="AB187" s="84"/>
      <c r="AC187" s="88"/>
      <c r="AD187" s="89"/>
      <c r="AE187" s="84"/>
      <c r="AF187" s="88"/>
      <c r="AG187" s="89"/>
      <c r="AH187" s="84"/>
      <c r="AI187" s="88"/>
      <c r="AJ187" s="89"/>
      <c r="AK187" s="84"/>
      <c r="AL187" s="88"/>
      <c r="AM187" s="89"/>
      <c r="AN187" s="84"/>
      <c r="AO187" s="87"/>
      <c r="AP187" s="89"/>
      <c r="AQ187" s="84"/>
      <c r="AR187" s="88"/>
      <c r="AS187" s="89"/>
      <c r="AT187" s="84"/>
      <c r="AU187" s="88"/>
      <c r="AV187" s="89"/>
      <c r="AW187" s="84"/>
      <c r="AX187" s="88"/>
      <c r="AY187" s="89"/>
      <c r="AZ187" s="84"/>
      <c r="BA187" s="88"/>
      <c r="BB187" s="89"/>
      <c r="BC187" s="84"/>
      <c r="BD187" s="87"/>
      <c r="BE187" s="89"/>
      <c r="BF187" s="84"/>
      <c r="BG187" s="88"/>
      <c r="BH187" s="89"/>
      <c r="BI187" s="84"/>
      <c r="BJ187" s="88"/>
      <c r="BK187" s="89"/>
      <c r="BL187" s="84"/>
      <c r="BM187" s="88"/>
      <c r="BN187" s="89"/>
      <c r="BO187" s="84"/>
      <c r="BP187" s="88"/>
      <c r="BQ187" s="89"/>
      <c r="BR187" s="84"/>
      <c r="BS187" s="88"/>
      <c r="BT187" s="89"/>
      <c r="BU187" s="84"/>
      <c r="BV187" s="88"/>
      <c r="BW187" s="89"/>
      <c r="BX187" s="84"/>
      <c r="BY187" s="88"/>
      <c r="BZ187" s="89"/>
      <c r="CA187" s="84"/>
      <c r="CB187" s="88"/>
      <c r="CC187" s="89"/>
      <c r="CD187" s="84"/>
      <c r="CE187" s="88"/>
      <c r="CF187" s="89"/>
      <c r="CG187" s="84"/>
      <c r="CH187" s="88"/>
      <c r="CI187" s="89"/>
      <c r="CJ187" s="84"/>
      <c r="CK187" s="88"/>
      <c r="CL187" s="89"/>
      <c r="CM187" s="84"/>
      <c r="CN187" s="88"/>
      <c r="CO187" s="89"/>
      <c r="CP187" s="84"/>
      <c r="CQ187" s="88"/>
      <c r="CR187" s="89"/>
      <c r="CS187" s="84"/>
    </row>
    <row r="188" spans="1:97" ht="12" customHeight="1" x14ac:dyDescent="0.2">
      <c r="A188" s="3"/>
      <c r="B188" s="87"/>
      <c r="C188" s="89"/>
      <c r="D188" s="84"/>
      <c r="E188" s="87"/>
      <c r="F188" s="89"/>
      <c r="G188" s="84"/>
      <c r="H188" s="88"/>
      <c r="I188" s="89"/>
      <c r="J188" s="84"/>
      <c r="K188" s="88"/>
      <c r="L188" s="89"/>
      <c r="M188" s="84"/>
      <c r="N188" s="88"/>
      <c r="O188" s="89"/>
      <c r="P188" s="84"/>
      <c r="Q188" s="88"/>
      <c r="R188" s="89"/>
      <c r="S188" s="84"/>
      <c r="T188" s="88"/>
      <c r="U188" s="89"/>
      <c r="V188" s="84"/>
      <c r="W188" s="88"/>
      <c r="X188" s="89"/>
      <c r="Y188" s="84"/>
      <c r="Z188" s="88"/>
      <c r="AA188" s="89"/>
      <c r="AB188" s="84"/>
      <c r="AC188" s="88"/>
      <c r="AD188" s="89"/>
      <c r="AE188" s="84"/>
      <c r="AF188" s="88"/>
      <c r="AG188" s="89"/>
      <c r="AH188" s="84"/>
      <c r="AI188" s="88"/>
      <c r="AJ188" s="89"/>
      <c r="AK188" s="84"/>
      <c r="AL188" s="88"/>
      <c r="AM188" s="89"/>
      <c r="AN188" s="84"/>
      <c r="AO188" s="87"/>
      <c r="AP188" s="89"/>
      <c r="AQ188" s="84"/>
      <c r="AR188" s="88"/>
      <c r="AS188" s="89"/>
      <c r="AT188" s="84"/>
      <c r="AU188" s="88"/>
      <c r="AV188" s="89"/>
      <c r="AW188" s="84"/>
      <c r="AX188" s="88"/>
      <c r="AY188" s="89"/>
      <c r="AZ188" s="84"/>
      <c r="BA188" s="88"/>
      <c r="BB188" s="89"/>
      <c r="BC188" s="84"/>
      <c r="BD188" s="87"/>
      <c r="BE188" s="89"/>
      <c r="BF188" s="84"/>
      <c r="BG188" s="88"/>
      <c r="BH188" s="89"/>
      <c r="BI188" s="84"/>
      <c r="BJ188" s="88"/>
      <c r="BK188" s="89"/>
      <c r="BL188" s="84"/>
      <c r="BM188" s="88"/>
      <c r="BN188" s="89"/>
      <c r="BO188" s="84"/>
      <c r="BP188" s="88"/>
      <c r="BQ188" s="89"/>
      <c r="BR188" s="84"/>
      <c r="BS188" s="88"/>
      <c r="BT188" s="89"/>
      <c r="BU188" s="84"/>
      <c r="BV188" s="88"/>
      <c r="BW188" s="89"/>
      <c r="BX188" s="84"/>
      <c r="BY188" s="88"/>
      <c r="BZ188" s="89"/>
      <c r="CA188" s="84"/>
      <c r="CB188" s="88"/>
      <c r="CC188" s="89"/>
      <c r="CD188" s="84"/>
      <c r="CE188" s="88"/>
      <c r="CF188" s="89"/>
      <c r="CG188" s="84"/>
      <c r="CH188" s="88"/>
      <c r="CI188" s="89"/>
      <c r="CJ188" s="84"/>
      <c r="CK188" s="88"/>
      <c r="CL188" s="89"/>
      <c r="CM188" s="84"/>
      <c r="CN188" s="88"/>
      <c r="CO188" s="89"/>
      <c r="CP188" s="84"/>
      <c r="CQ188" s="88"/>
      <c r="CR188" s="89"/>
      <c r="CS188" s="84"/>
    </row>
    <row r="189" spans="1:97" ht="12" customHeight="1" x14ac:dyDescent="0.2">
      <c r="A189" s="3"/>
      <c r="B189" s="87"/>
      <c r="C189" s="89"/>
      <c r="D189" s="84"/>
      <c r="E189" s="87"/>
      <c r="F189" s="89"/>
      <c r="G189" s="84"/>
      <c r="H189" s="88"/>
      <c r="I189" s="89"/>
      <c r="J189" s="84"/>
      <c r="K189" s="88"/>
      <c r="L189" s="89"/>
      <c r="M189" s="84"/>
      <c r="N189" s="88"/>
      <c r="O189" s="89"/>
      <c r="P189" s="84"/>
      <c r="Q189" s="88"/>
      <c r="R189" s="89"/>
      <c r="S189" s="84"/>
      <c r="T189" s="88"/>
      <c r="U189" s="89"/>
      <c r="V189" s="84"/>
      <c r="W189" s="88"/>
      <c r="X189" s="89"/>
      <c r="Y189" s="84"/>
      <c r="Z189" s="88"/>
      <c r="AA189" s="89"/>
      <c r="AB189" s="84"/>
      <c r="AC189" s="88"/>
      <c r="AD189" s="89"/>
      <c r="AE189" s="84"/>
      <c r="AF189" s="88"/>
      <c r="AG189" s="89"/>
      <c r="AH189" s="84"/>
      <c r="AI189" s="88"/>
      <c r="AJ189" s="89"/>
      <c r="AK189" s="84"/>
      <c r="AL189" s="88"/>
      <c r="AM189" s="89"/>
      <c r="AN189" s="84"/>
      <c r="AO189" s="87"/>
      <c r="AP189" s="89"/>
      <c r="AQ189" s="84"/>
      <c r="AR189" s="88"/>
      <c r="AS189" s="89"/>
      <c r="AT189" s="84"/>
      <c r="AU189" s="88"/>
      <c r="AV189" s="89"/>
      <c r="AW189" s="84"/>
      <c r="AX189" s="88"/>
      <c r="AY189" s="89"/>
      <c r="AZ189" s="84"/>
      <c r="BA189" s="88"/>
      <c r="BB189" s="89"/>
      <c r="BC189" s="84"/>
      <c r="BD189" s="87"/>
      <c r="BE189" s="89"/>
      <c r="BF189" s="84"/>
      <c r="BG189" s="88"/>
      <c r="BH189" s="89"/>
      <c r="BI189" s="84"/>
      <c r="BJ189" s="88"/>
      <c r="BK189" s="89"/>
      <c r="BL189" s="84"/>
      <c r="BM189" s="88"/>
      <c r="BN189" s="89"/>
      <c r="BO189" s="84"/>
      <c r="BP189" s="88"/>
      <c r="BQ189" s="89"/>
      <c r="BR189" s="84"/>
      <c r="BS189" s="88"/>
      <c r="BT189" s="89"/>
      <c r="BU189" s="84"/>
      <c r="BV189" s="88"/>
      <c r="BW189" s="89"/>
      <c r="BX189" s="84"/>
      <c r="BY189" s="88"/>
      <c r="BZ189" s="89"/>
      <c r="CA189" s="84"/>
      <c r="CB189" s="88"/>
      <c r="CC189" s="89"/>
      <c r="CD189" s="84"/>
      <c r="CE189" s="88"/>
      <c r="CF189" s="89"/>
      <c r="CG189" s="84"/>
      <c r="CH189" s="88"/>
      <c r="CI189" s="89"/>
      <c r="CJ189" s="84"/>
      <c r="CK189" s="88"/>
      <c r="CL189" s="89"/>
      <c r="CM189" s="84"/>
      <c r="CN189" s="88"/>
      <c r="CO189" s="89"/>
      <c r="CP189" s="84"/>
      <c r="CQ189" s="88"/>
      <c r="CR189" s="89"/>
      <c r="CS189" s="84"/>
    </row>
    <row r="190" spans="1:97" ht="12" customHeight="1" x14ac:dyDescent="0.2">
      <c r="A190" s="3"/>
      <c r="B190" s="87"/>
      <c r="C190" s="89"/>
      <c r="D190" s="84"/>
      <c r="E190" s="87"/>
      <c r="F190" s="89"/>
      <c r="G190" s="84"/>
      <c r="H190" s="88"/>
      <c r="I190" s="89"/>
      <c r="J190" s="84"/>
      <c r="K190" s="88"/>
      <c r="L190" s="89"/>
      <c r="M190" s="84"/>
      <c r="N190" s="88"/>
      <c r="O190" s="89"/>
      <c r="P190" s="84"/>
      <c r="Q190" s="88"/>
      <c r="R190" s="89"/>
      <c r="S190" s="84"/>
      <c r="T190" s="88"/>
      <c r="U190" s="89"/>
      <c r="V190" s="84"/>
      <c r="W190" s="88"/>
      <c r="X190" s="89"/>
      <c r="Y190" s="84"/>
      <c r="Z190" s="88"/>
      <c r="AA190" s="89"/>
      <c r="AB190" s="84"/>
      <c r="AC190" s="88"/>
      <c r="AD190" s="89"/>
      <c r="AE190" s="84"/>
      <c r="AF190" s="88"/>
      <c r="AG190" s="89"/>
      <c r="AH190" s="84"/>
      <c r="AI190" s="88"/>
      <c r="AJ190" s="89"/>
      <c r="AK190" s="84"/>
      <c r="AL190" s="88"/>
      <c r="AM190" s="89"/>
      <c r="AN190" s="84"/>
      <c r="AO190" s="87"/>
      <c r="AP190" s="89"/>
      <c r="AQ190" s="84"/>
      <c r="AR190" s="88"/>
      <c r="AS190" s="89"/>
      <c r="AT190" s="84"/>
      <c r="AU190" s="88"/>
      <c r="AV190" s="89"/>
      <c r="AW190" s="84"/>
      <c r="AX190" s="88"/>
      <c r="AY190" s="89"/>
      <c r="AZ190" s="84"/>
      <c r="BA190" s="88"/>
      <c r="BB190" s="89"/>
      <c r="BC190" s="84"/>
      <c r="BD190" s="87"/>
      <c r="BE190" s="89"/>
      <c r="BF190" s="84"/>
      <c r="BG190" s="88"/>
      <c r="BH190" s="89"/>
      <c r="BI190" s="84"/>
      <c r="BJ190" s="88"/>
      <c r="BK190" s="89"/>
      <c r="BL190" s="84"/>
      <c r="BM190" s="88"/>
      <c r="BN190" s="89"/>
      <c r="BO190" s="84"/>
      <c r="BP190" s="88"/>
      <c r="BQ190" s="89"/>
      <c r="BR190" s="84"/>
      <c r="BS190" s="88"/>
      <c r="BT190" s="89"/>
      <c r="BU190" s="84"/>
      <c r="BV190" s="88"/>
      <c r="BW190" s="89"/>
      <c r="BX190" s="84"/>
      <c r="BY190" s="88"/>
      <c r="BZ190" s="89"/>
      <c r="CA190" s="84"/>
      <c r="CB190" s="88"/>
      <c r="CC190" s="89"/>
      <c r="CD190" s="84"/>
      <c r="CE190" s="88"/>
      <c r="CF190" s="89"/>
      <c r="CG190" s="84"/>
      <c r="CH190" s="88"/>
      <c r="CI190" s="89"/>
      <c r="CJ190" s="84"/>
      <c r="CK190" s="88"/>
      <c r="CL190" s="89"/>
      <c r="CM190" s="84"/>
      <c r="CN190" s="88"/>
      <c r="CO190" s="89"/>
      <c r="CP190" s="84"/>
      <c r="CQ190" s="88"/>
      <c r="CR190" s="89"/>
      <c r="CS190" s="84"/>
    </row>
    <row r="191" spans="1:97" ht="12" customHeight="1" x14ac:dyDescent="0.2">
      <c r="A191" s="3"/>
      <c r="B191" s="87"/>
      <c r="C191" s="89"/>
      <c r="D191" s="84"/>
      <c r="E191" s="87"/>
      <c r="F191" s="89"/>
      <c r="G191" s="84"/>
      <c r="H191" s="88"/>
      <c r="I191" s="89"/>
      <c r="J191" s="84"/>
      <c r="K191" s="88"/>
      <c r="L191" s="89"/>
      <c r="M191" s="84"/>
      <c r="N191" s="88"/>
      <c r="O191" s="89"/>
      <c r="P191" s="84"/>
      <c r="Q191" s="88"/>
      <c r="R191" s="89"/>
      <c r="S191" s="84"/>
      <c r="T191" s="88"/>
      <c r="U191" s="89"/>
      <c r="V191" s="84"/>
      <c r="W191" s="88"/>
      <c r="X191" s="89"/>
      <c r="Y191" s="84"/>
      <c r="Z191" s="88"/>
      <c r="AA191" s="89"/>
      <c r="AB191" s="84"/>
      <c r="AC191" s="88"/>
      <c r="AD191" s="89"/>
      <c r="AE191" s="84"/>
      <c r="AF191" s="88"/>
      <c r="AG191" s="89"/>
      <c r="AH191" s="84"/>
      <c r="AI191" s="88"/>
      <c r="AJ191" s="89"/>
      <c r="AK191" s="84"/>
      <c r="AL191" s="88"/>
      <c r="AM191" s="89"/>
      <c r="AN191" s="84"/>
      <c r="AO191" s="87"/>
      <c r="AP191" s="89"/>
      <c r="AQ191" s="84"/>
      <c r="AR191" s="88"/>
      <c r="AS191" s="89"/>
      <c r="AT191" s="84"/>
      <c r="AU191" s="88"/>
      <c r="AV191" s="89"/>
      <c r="AW191" s="84"/>
      <c r="AX191" s="88"/>
      <c r="AY191" s="89"/>
      <c r="AZ191" s="84"/>
      <c r="BA191" s="88"/>
      <c r="BB191" s="89"/>
      <c r="BC191" s="84"/>
      <c r="BD191" s="87"/>
      <c r="BE191" s="89"/>
      <c r="BF191" s="84"/>
      <c r="BG191" s="88"/>
      <c r="BH191" s="89"/>
      <c r="BI191" s="84"/>
      <c r="BJ191" s="88"/>
      <c r="BK191" s="89"/>
      <c r="BL191" s="84"/>
      <c r="BM191" s="88"/>
      <c r="BN191" s="89"/>
      <c r="BO191" s="84"/>
      <c r="BP191" s="88"/>
      <c r="BQ191" s="89"/>
      <c r="BR191" s="84"/>
      <c r="BS191" s="88"/>
      <c r="BT191" s="89"/>
      <c r="BU191" s="84"/>
      <c r="BV191" s="88"/>
      <c r="BW191" s="89"/>
      <c r="BX191" s="84"/>
      <c r="BY191" s="88"/>
      <c r="BZ191" s="89"/>
      <c r="CA191" s="84"/>
      <c r="CB191" s="88"/>
      <c r="CC191" s="89"/>
      <c r="CD191" s="84"/>
      <c r="CE191" s="88"/>
      <c r="CF191" s="89"/>
      <c r="CG191" s="84"/>
      <c r="CH191" s="88"/>
      <c r="CI191" s="89"/>
      <c r="CJ191" s="84"/>
      <c r="CK191" s="88"/>
      <c r="CL191" s="89"/>
      <c r="CM191" s="84"/>
      <c r="CN191" s="88"/>
      <c r="CO191" s="89"/>
      <c r="CP191" s="84"/>
      <c r="CQ191" s="88"/>
      <c r="CR191" s="89"/>
      <c r="CS191" s="84"/>
    </row>
    <row r="192" spans="1:97" ht="12" customHeight="1" x14ac:dyDescent="0.2">
      <c r="A192" s="3"/>
      <c r="B192" s="87"/>
      <c r="C192" s="89"/>
      <c r="D192" s="84"/>
      <c r="E192" s="87"/>
      <c r="F192" s="89"/>
      <c r="G192" s="84"/>
      <c r="H192" s="88"/>
      <c r="I192" s="89"/>
      <c r="J192" s="84"/>
      <c r="K192" s="88"/>
      <c r="L192" s="89"/>
      <c r="M192" s="84"/>
      <c r="N192" s="88"/>
      <c r="O192" s="89"/>
      <c r="P192" s="84"/>
      <c r="Q192" s="88"/>
      <c r="R192" s="89"/>
      <c r="S192" s="84"/>
      <c r="T192" s="88"/>
      <c r="U192" s="89"/>
      <c r="V192" s="84"/>
      <c r="W192" s="88"/>
      <c r="X192" s="89"/>
      <c r="Y192" s="84"/>
      <c r="Z192" s="88"/>
      <c r="AA192" s="89"/>
      <c r="AB192" s="84"/>
      <c r="AC192" s="88"/>
      <c r="AD192" s="89"/>
      <c r="AE192" s="84"/>
      <c r="AF192" s="88"/>
      <c r="AG192" s="89"/>
      <c r="AH192" s="84"/>
      <c r="AI192" s="88"/>
      <c r="AJ192" s="89"/>
      <c r="AK192" s="84"/>
      <c r="AL192" s="88"/>
      <c r="AM192" s="89"/>
      <c r="AN192" s="84"/>
      <c r="AO192" s="87"/>
      <c r="AP192" s="89"/>
      <c r="AQ192" s="84"/>
      <c r="AR192" s="88"/>
      <c r="AS192" s="89"/>
      <c r="AT192" s="84"/>
      <c r="AU192" s="88"/>
      <c r="AV192" s="89"/>
      <c r="AW192" s="84"/>
      <c r="AX192" s="88"/>
      <c r="AY192" s="89"/>
      <c r="AZ192" s="84"/>
      <c r="BA192" s="88"/>
      <c r="BB192" s="89"/>
      <c r="BC192" s="84"/>
      <c r="BD192" s="87"/>
      <c r="BE192" s="89"/>
      <c r="BF192" s="84"/>
      <c r="BG192" s="88"/>
      <c r="BH192" s="89"/>
      <c r="BI192" s="84"/>
      <c r="BJ192" s="88"/>
      <c r="BK192" s="89"/>
      <c r="BL192" s="84"/>
      <c r="BM192" s="88"/>
      <c r="BN192" s="89"/>
      <c r="BO192" s="84"/>
      <c r="BP192" s="88"/>
      <c r="BQ192" s="89"/>
      <c r="BR192" s="84"/>
      <c r="BS192" s="88"/>
      <c r="BT192" s="89"/>
      <c r="BU192" s="84"/>
      <c r="BV192" s="88"/>
      <c r="BW192" s="89"/>
      <c r="BX192" s="84"/>
      <c r="BY192" s="88"/>
      <c r="BZ192" s="89"/>
      <c r="CA192" s="84"/>
      <c r="CB192" s="88"/>
      <c r="CC192" s="89"/>
      <c r="CD192" s="84"/>
      <c r="CE192" s="88"/>
      <c r="CF192" s="89"/>
      <c r="CG192" s="84"/>
      <c r="CH192" s="88"/>
      <c r="CI192" s="89"/>
      <c r="CJ192" s="84"/>
      <c r="CK192" s="88"/>
      <c r="CL192" s="89"/>
      <c r="CM192" s="84"/>
      <c r="CN192" s="88"/>
      <c r="CO192" s="89"/>
      <c r="CP192" s="84"/>
      <c r="CQ192" s="88"/>
      <c r="CR192" s="89"/>
      <c r="CS192" s="84"/>
    </row>
    <row r="193" spans="1:97" ht="12" customHeight="1" x14ac:dyDescent="0.2">
      <c r="A193" s="3"/>
      <c r="B193" s="87"/>
      <c r="C193" s="89"/>
      <c r="D193" s="84"/>
      <c r="E193" s="87"/>
      <c r="F193" s="89"/>
      <c r="G193" s="84"/>
      <c r="H193" s="88"/>
      <c r="I193" s="89"/>
      <c r="J193" s="84"/>
      <c r="K193" s="88"/>
      <c r="L193" s="89"/>
      <c r="M193" s="84"/>
      <c r="N193" s="88"/>
      <c r="O193" s="89"/>
      <c r="P193" s="84"/>
      <c r="Q193" s="88"/>
      <c r="R193" s="89"/>
      <c r="S193" s="84"/>
      <c r="T193" s="88"/>
      <c r="U193" s="89"/>
      <c r="V193" s="84"/>
      <c r="W193" s="88"/>
      <c r="X193" s="89"/>
      <c r="Y193" s="84"/>
      <c r="Z193" s="88"/>
      <c r="AA193" s="89"/>
      <c r="AB193" s="84"/>
      <c r="AC193" s="88"/>
      <c r="AD193" s="89"/>
      <c r="AE193" s="84"/>
      <c r="AF193" s="88"/>
      <c r="AG193" s="89"/>
      <c r="AH193" s="84"/>
      <c r="AI193" s="88"/>
      <c r="AJ193" s="89"/>
      <c r="AK193" s="84"/>
      <c r="AL193" s="88"/>
      <c r="AM193" s="89"/>
      <c r="AN193" s="84"/>
      <c r="AO193" s="87"/>
      <c r="AP193" s="89"/>
      <c r="AQ193" s="84"/>
      <c r="AR193" s="88"/>
      <c r="AS193" s="89"/>
      <c r="AT193" s="84"/>
      <c r="AU193" s="88"/>
      <c r="AV193" s="89"/>
      <c r="AW193" s="84"/>
      <c r="AX193" s="88"/>
      <c r="AY193" s="89"/>
      <c r="AZ193" s="84"/>
      <c r="BA193" s="88"/>
      <c r="BB193" s="89"/>
      <c r="BC193" s="84"/>
      <c r="BD193" s="87"/>
      <c r="BE193" s="89"/>
      <c r="BF193" s="84"/>
      <c r="BG193" s="88"/>
      <c r="BH193" s="89"/>
      <c r="BI193" s="84"/>
      <c r="BJ193" s="88"/>
      <c r="BK193" s="89"/>
      <c r="BL193" s="84"/>
      <c r="BM193" s="88"/>
      <c r="BN193" s="89"/>
      <c r="BO193" s="84"/>
      <c r="BP193" s="88"/>
      <c r="BQ193" s="89"/>
      <c r="BR193" s="84"/>
      <c r="BS193" s="88"/>
      <c r="BT193" s="89"/>
      <c r="BU193" s="84"/>
      <c r="BV193" s="88"/>
      <c r="BW193" s="89"/>
      <c r="BX193" s="84"/>
      <c r="BY193" s="88"/>
      <c r="BZ193" s="89"/>
      <c r="CA193" s="84"/>
      <c r="CB193" s="88"/>
      <c r="CC193" s="89"/>
      <c r="CD193" s="84"/>
      <c r="CE193" s="88"/>
      <c r="CF193" s="89"/>
      <c r="CG193" s="84"/>
      <c r="CH193" s="88"/>
      <c r="CI193" s="89"/>
      <c r="CJ193" s="84"/>
      <c r="CK193" s="88"/>
      <c r="CL193" s="89"/>
      <c r="CM193" s="84"/>
      <c r="CN193" s="88"/>
      <c r="CO193" s="89"/>
      <c r="CP193" s="84"/>
      <c r="CQ193" s="88"/>
      <c r="CR193" s="89"/>
      <c r="CS193" s="84"/>
    </row>
    <row r="194" spans="1:97" ht="12" customHeight="1" x14ac:dyDescent="0.2">
      <c r="A194" s="3"/>
      <c r="B194" s="87"/>
      <c r="C194" s="89"/>
      <c r="D194" s="84"/>
      <c r="E194" s="87"/>
      <c r="F194" s="89"/>
      <c r="G194" s="84"/>
      <c r="H194" s="88"/>
      <c r="I194" s="89"/>
      <c r="J194" s="84"/>
      <c r="K194" s="88"/>
      <c r="L194" s="89"/>
      <c r="M194" s="84"/>
      <c r="N194" s="88"/>
      <c r="O194" s="89"/>
      <c r="P194" s="84"/>
      <c r="Q194" s="88"/>
      <c r="R194" s="89"/>
      <c r="S194" s="84"/>
      <c r="T194" s="88"/>
      <c r="U194" s="89"/>
      <c r="V194" s="84"/>
      <c r="W194" s="88"/>
      <c r="X194" s="89"/>
      <c r="Y194" s="84"/>
      <c r="Z194" s="88"/>
      <c r="AA194" s="89"/>
      <c r="AB194" s="84"/>
      <c r="AC194" s="88"/>
      <c r="AD194" s="89"/>
      <c r="AE194" s="84"/>
      <c r="AF194" s="88"/>
      <c r="AG194" s="89"/>
      <c r="AH194" s="84"/>
      <c r="AI194" s="88"/>
      <c r="AJ194" s="89"/>
      <c r="AK194" s="84"/>
      <c r="AL194" s="88"/>
      <c r="AM194" s="89"/>
      <c r="AN194" s="84"/>
      <c r="AO194" s="87"/>
      <c r="AP194" s="89"/>
      <c r="AQ194" s="84"/>
      <c r="AR194" s="88"/>
      <c r="AS194" s="89"/>
      <c r="AT194" s="84"/>
      <c r="AU194" s="88"/>
      <c r="AV194" s="89"/>
      <c r="AW194" s="84"/>
      <c r="AX194" s="88"/>
      <c r="AY194" s="89"/>
      <c r="AZ194" s="84"/>
      <c r="BA194" s="88"/>
      <c r="BB194" s="89"/>
      <c r="BC194" s="84"/>
      <c r="BD194" s="87"/>
      <c r="BE194" s="89"/>
      <c r="BF194" s="84"/>
      <c r="BG194" s="88"/>
      <c r="BH194" s="89"/>
      <c r="BI194" s="84"/>
      <c r="BJ194" s="88"/>
      <c r="BK194" s="89"/>
      <c r="BL194" s="84"/>
      <c r="BM194" s="88"/>
      <c r="BN194" s="89"/>
      <c r="BO194" s="84"/>
      <c r="BP194" s="88"/>
      <c r="BQ194" s="89"/>
      <c r="BR194" s="84"/>
      <c r="BS194" s="88"/>
      <c r="BT194" s="89"/>
      <c r="BU194" s="84"/>
      <c r="BV194" s="88"/>
      <c r="BW194" s="89"/>
      <c r="BX194" s="84"/>
      <c r="BY194" s="88"/>
      <c r="BZ194" s="89"/>
      <c r="CA194" s="84"/>
      <c r="CB194" s="88"/>
      <c r="CC194" s="89"/>
      <c r="CD194" s="84"/>
      <c r="CE194" s="88"/>
      <c r="CF194" s="89"/>
      <c r="CG194" s="84"/>
      <c r="CH194" s="88"/>
      <c r="CI194" s="89"/>
      <c r="CJ194" s="84"/>
      <c r="CK194" s="88"/>
      <c r="CL194" s="89"/>
      <c r="CM194" s="84"/>
      <c r="CN194" s="88"/>
      <c r="CO194" s="89"/>
      <c r="CP194" s="84"/>
      <c r="CQ194" s="88"/>
      <c r="CR194" s="89"/>
      <c r="CS194" s="84"/>
    </row>
    <row r="195" spans="1:97" ht="12" customHeight="1" x14ac:dyDescent="0.2">
      <c r="A195" s="3"/>
      <c r="B195" s="87"/>
      <c r="C195" s="89"/>
      <c r="D195" s="84"/>
      <c r="E195" s="87"/>
      <c r="F195" s="89"/>
      <c r="G195" s="84"/>
      <c r="H195" s="88"/>
      <c r="I195" s="89"/>
      <c r="J195" s="84"/>
      <c r="K195" s="88"/>
      <c r="L195" s="89"/>
      <c r="M195" s="84"/>
      <c r="N195" s="88"/>
      <c r="O195" s="89"/>
      <c r="P195" s="84"/>
      <c r="Q195" s="88"/>
      <c r="R195" s="89"/>
      <c r="S195" s="84"/>
      <c r="T195" s="88"/>
      <c r="U195" s="89"/>
      <c r="V195" s="84"/>
      <c r="W195" s="88"/>
      <c r="X195" s="89"/>
      <c r="Y195" s="84"/>
      <c r="Z195" s="88"/>
      <c r="AA195" s="89"/>
      <c r="AB195" s="84"/>
      <c r="AC195" s="88"/>
      <c r="AD195" s="89"/>
      <c r="AE195" s="84"/>
      <c r="AF195" s="88"/>
      <c r="AG195" s="89"/>
      <c r="AH195" s="84"/>
      <c r="AI195" s="88"/>
      <c r="AJ195" s="89"/>
      <c r="AK195" s="84"/>
      <c r="AL195" s="88"/>
      <c r="AM195" s="89"/>
      <c r="AN195" s="84"/>
      <c r="AO195" s="87"/>
      <c r="AP195" s="89"/>
      <c r="AQ195" s="84"/>
      <c r="AR195" s="88"/>
      <c r="AS195" s="89"/>
      <c r="AT195" s="84"/>
      <c r="AU195" s="88"/>
      <c r="AV195" s="89"/>
      <c r="AW195" s="84"/>
      <c r="AX195" s="88"/>
      <c r="AY195" s="89"/>
      <c r="AZ195" s="84"/>
      <c r="BA195" s="88"/>
      <c r="BB195" s="89"/>
      <c r="BC195" s="84"/>
      <c r="BD195" s="87"/>
      <c r="BE195" s="89"/>
      <c r="BF195" s="84"/>
      <c r="BG195" s="88"/>
      <c r="BH195" s="89"/>
      <c r="BI195" s="84"/>
      <c r="BJ195" s="88"/>
      <c r="BK195" s="89"/>
      <c r="BL195" s="84"/>
      <c r="BM195" s="88"/>
      <c r="BN195" s="89"/>
      <c r="BO195" s="84"/>
      <c r="BP195" s="88"/>
      <c r="BQ195" s="89"/>
      <c r="BR195" s="84"/>
      <c r="BS195" s="88"/>
      <c r="BT195" s="89"/>
      <c r="BU195" s="84"/>
      <c r="BV195" s="88"/>
      <c r="BW195" s="89"/>
      <c r="BX195" s="84"/>
      <c r="BY195" s="88"/>
      <c r="BZ195" s="89"/>
      <c r="CA195" s="84"/>
      <c r="CB195" s="88"/>
      <c r="CC195" s="89"/>
      <c r="CD195" s="84"/>
      <c r="CE195" s="88"/>
      <c r="CF195" s="89"/>
      <c r="CG195" s="84"/>
      <c r="CH195" s="88"/>
      <c r="CI195" s="89"/>
      <c r="CJ195" s="84"/>
      <c r="CK195" s="88"/>
      <c r="CL195" s="89"/>
      <c r="CM195" s="84"/>
      <c r="CN195" s="88"/>
      <c r="CO195" s="89"/>
      <c r="CP195" s="84"/>
      <c r="CQ195" s="88"/>
      <c r="CR195" s="89"/>
      <c r="CS195" s="84"/>
    </row>
    <row r="196" spans="1:97" ht="12" customHeight="1" x14ac:dyDescent="0.2">
      <c r="A196" s="3"/>
      <c r="B196" s="87"/>
      <c r="C196" s="89"/>
      <c r="D196" s="84"/>
      <c r="E196" s="87"/>
      <c r="F196" s="89"/>
      <c r="G196" s="84"/>
      <c r="H196" s="88"/>
      <c r="I196" s="89"/>
      <c r="J196" s="84"/>
      <c r="K196" s="88"/>
      <c r="L196" s="89"/>
      <c r="M196" s="84"/>
      <c r="N196" s="88"/>
      <c r="O196" s="89"/>
      <c r="P196" s="84"/>
      <c r="Q196" s="88"/>
      <c r="R196" s="89"/>
      <c r="S196" s="84"/>
      <c r="T196" s="88"/>
      <c r="U196" s="89"/>
      <c r="V196" s="84"/>
      <c r="W196" s="88"/>
      <c r="X196" s="89"/>
      <c r="Y196" s="84"/>
      <c r="Z196" s="88"/>
      <c r="AA196" s="89"/>
      <c r="AB196" s="84"/>
      <c r="AC196" s="88"/>
      <c r="AD196" s="89"/>
      <c r="AE196" s="84"/>
      <c r="AF196" s="88"/>
      <c r="AG196" s="89"/>
      <c r="AH196" s="84"/>
      <c r="AI196" s="88"/>
      <c r="AJ196" s="89"/>
      <c r="AK196" s="84"/>
      <c r="AL196" s="88"/>
      <c r="AM196" s="89"/>
      <c r="AN196" s="84"/>
      <c r="AO196" s="87"/>
      <c r="AP196" s="89"/>
      <c r="AQ196" s="84"/>
      <c r="AR196" s="88"/>
      <c r="AS196" s="89"/>
      <c r="AT196" s="84"/>
      <c r="AU196" s="88"/>
      <c r="AV196" s="89"/>
      <c r="AW196" s="84"/>
      <c r="AX196" s="88"/>
      <c r="AY196" s="89"/>
      <c r="AZ196" s="84"/>
      <c r="BA196" s="88"/>
      <c r="BB196" s="89"/>
      <c r="BC196" s="84"/>
      <c r="BD196" s="87"/>
      <c r="BE196" s="89"/>
      <c r="BF196" s="84"/>
      <c r="BG196" s="88"/>
      <c r="BH196" s="89"/>
      <c r="BI196" s="84"/>
      <c r="BJ196" s="88"/>
      <c r="BK196" s="89"/>
      <c r="BL196" s="84"/>
      <c r="BM196" s="88"/>
      <c r="BN196" s="89"/>
      <c r="BO196" s="84"/>
      <c r="BP196" s="88"/>
      <c r="BQ196" s="89"/>
      <c r="BR196" s="84"/>
      <c r="BS196" s="88"/>
      <c r="BT196" s="89"/>
      <c r="BU196" s="84"/>
      <c r="BV196" s="88"/>
      <c r="BW196" s="89"/>
      <c r="BX196" s="84"/>
      <c r="BY196" s="88"/>
      <c r="BZ196" s="89"/>
      <c r="CA196" s="84"/>
      <c r="CB196" s="88"/>
      <c r="CC196" s="89"/>
      <c r="CD196" s="84"/>
      <c r="CE196" s="88"/>
      <c r="CF196" s="89"/>
      <c r="CG196" s="84"/>
      <c r="CH196" s="88"/>
      <c r="CI196" s="89"/>
      <c r="CJ196" s="84"/>
      <c r="CK196" s="88"/>
      <c r="CL196" s="89"/>
      <c r="CM196" s="84"/>
      <c r="CN196" s="88"/>
      <c r="CO196" s="89"/>
      <c r="CP196" s="84"/>
      <c r="CQ196" s="88"/>
      <c r="CR196" s="89"/>
      <c r="CS196" s="84"/>
    </row>
    <row r="197" spans="1:97" ht="12" customHeight="1" x14ac:dyDescent="0.2">
      <c r="A197" s="3"/>
      <c r="B197" s="87"/>
      <c r="C197" s="89"/>
      <c r="D197" s="84"/>
      <c r="E197" s="87"/>
      <c r="F197" s="89"/>
      <c r="G197" s="84"/>
      <c r="H197" s="88"/>
      <c r="I197" s="89"/>
      <c r="J197" s="84"/>
      <c r="K197" s="88"/>
      <c r="L197" s="89"/>
      <c r="M197" s="84"/>
      <c r="N197" s="88"/>
      <c r="O197" s="89"/>
      <c r="P197" s="84"/>
      <c r="Q197" s="88"/>
      <c r="R197" s="89"/>
      <c r="S197" s="84"/>
      <c r="T197" s="88"/>
      <c r="U197" s="89"/>
      <c r="V197" s="84"/>
      <c r="W197" s="88"/>
      <c r="X197" s="89"/>
      <c r="Y197" s="84"/>
      <c r="Z197" s="88"/>
      <c r="AA197" s="89"/>
      <c r="AB197" s="84"/>
      <c r="AC197" s="88"/>
      <c r="AD197" s="89"/>
      <c r="AE197" s="84"/>
      <c r="AF197" s="88"/>
      <c r="AG197" s="89"/>
      <c r="AH197" s="84"/>
      <c r="AI197" s="88"/>
      <c r="AJ197" s="89"/>
      <c r="AK197" s="84"/>
      <c r="AL197" s="88"/>
      <c r="AM197" s="89"/>
      <c r="AN197" s="84"/>
      <c r="AO197" s="87"/>
      <c r="AP197" s="89"/>
      <c r="AQ197" s="84"/>
      <c r="AR197" s="88"/>
      <c r="AS197" s="89"/>
      <c r="AT197" s="84"/>
      <c r="AU197" s="88"/>
      <c r="AV197" s="89"/>
      <c r="AW197" s="84"/>
      <c r="AX197" s="88"/>
      <c r="AY197" s="89"/>
      <c r="AZ197" s="84"/>
      <c r="BA197" s="88"/>
      <c r="BB197" s="89"/>
      <c r="BC197" s="84"/>
      <c r="BD197" s="87"/>
      <c r="BE197" s="89"/>
      <c r="BF197" s="84"/>
      <c r="BG197" s="88"/>
      <c r="BH197" s="89"/>
      <c r="BI197" s="84"/>
      <c r="BJ197" s="88"/>
      <c r="BK197" s="89"/>
      <c r="BL197" s="84"/>
      <c r="BM197" s="88"/>
      <c r="BN197" s="89"/>
      <c r="BO197" s="84"/>
      <c r="BP197" s="88"/>
      <c r="BQ197" s="89"/>
      <c r="BR197" s="84"/>
      <c r="BS197" s="88"/>
      <c r="BT197" s="89"/>
      <c r="BU197" s="84"/>
      <c r="BV197" s="88"/>
      <c r="BW197" s="89"/>
      <c r="BX197" s="84"/>
      <c r="BY197" s="88"/>
      <c r="BZ197" s="89"/>
      <c r="CA197" s="84"/>
      <c r="CB197" s="88"/>
      <c r="CC197" s="89"/>
      <c r="CD197" s="84"/>
      <c r="CE197" s="88"/>
      <c r="CF197" s="89"/>
      <c r="CG197" s="84"/>
      <c r="CH197" s="88"/>
      <c r="CI197" s="89"/>
      <c r="CJ197" s="84"/>
      <c r="CK197" s="88"/>
      <c r="CL197" s="89"/>
      <c r="CM197" s="84"/>
      <c r="CN197" s="88"/>
      <c r="CO197" s="89"/>
      <c r="CP197" s="84"/>
      <c r="CQ197" s="88"/>
      <c r="CR197" s="89"/>
      <c r="CS197" s="84"/>
    </row>
    <row r="198" spans="1:97" ht="12" customHeight="1" x14ac:dyDescent="0.2">
      <c r="A198" s="3"/>
      <c r="B198" s="87"/>
      <c r="C198" s="89"/>
      <c r="D198" s="84"/>
      <c r="E198" s="87"/>
      <c r="F198" s="89"/>
      <c r="G198" s="84"/>
      <c r="H198" s="88"/>
      <c r="I198" s="89"/>
      <c r="J198" s="84"/>
      <c r="K198" s="88"/>
      <c r="L198" s="89"/>
      <c r="M198" s="84"/>
      <c r="N198" s="88"/>
      <c r="O198" s="89"/>
      <c r="P198" s="84"/>
      <c r="Q198" s="88"/>
      <c r="R198" s="89"/>
      <c r="S198" s="84"/>
      <c r="T198" s="88"/>
      <c r="U198" s="89"/>
      <c r="V198" s="84"/>
      <c r="W198" s="88"/>
      <c r="X198" s="89"/>
      <c r="Y198" s="84"/>
      <c r="Z198" s="88"/>
      <c r="AA198" s="89"/>
      <c r="AB198" s="84"/>
      <c r="AC198" s="88"/>
      <c r="AD198" s="89"/>
      <c r="AE198" s="84"/>
      <c r="AF198" s="88"/>
      <c r="AG198" s="89"/>
      <c r="AH198" s="84"/>
      <c r="AI198" s="88"/>
      <c r="AJ198" s="89"/>
      <c r="AK198" s="84"/>
      <c r="AL198" s="88"/>
      <c r="AM198" s="89"/>
      <c r="AN198" s="84"/>
      <c r="AO198" s="87"/>
      <c r="AP198" s="89"/>
      <c r="AQ198" s="84"/>
      <c r="AR198" s="88"/>
      <c r="AS198" s="89"/>
      <c r="AT198" s="84"/>
      <c r="AU198" s="88"/>
      <c r="AV198" s="89"/>
      <c r="AW198" s="84"/>
      <c r="AX198" s="88"/>
      <c r="AY198" s="89"/>
      <c r="AZ198" s="84"/>
      <c r="BA198" s="88"/>
      <c r="BB198" s="89"/>
      <c r="BC198" s="84"/>
      <c r="BD198" s="87"/>
      <c r="BE198" s="89"/>
      <c r="BF198" s="84"/>
      <c r="BG198" s="88"/>
      <c r="BH198" s="89"/>
      <c r="BI198" s="84"/>
      <c r="BJ198" s="88"/>
      <c r="BK198" s="89"/>
      <c r="BL198" s="84"/>
      <c r="BM198" s="88"/>
      <c r="BN198" s="89"/>
      <c r="BO198" s="84"/>
      <c r="BP198" s="88"/>
      <c r="BQ198" s="89"/>
      <c r="BR198" s="84"/>
      <c r="BS198" s="88"/>
      <c r="BT198" s="89"/>
      <c r="BU198" s="84"/>
      <c r="BV198" s="88"/>
      <c r="BW198" s="89"/>
      <c r="BX198" s="84"/>
      <c r="BY198" s="88"/>
      <c r="BZ198" s="89"/>
      <c r="CA198" s="84"/>
      <c r="CB198" s="88"/>
      <c r="CC198" s="89"/>
      <c r="CD198" s="84"/>
      <c r="CE198" s="88"/>
      <c r="CF198" s="89"/>
      <c r="CG198" s="84"/>
      <c r="CH198" s="88"/>
      <c r="CI198" s="89"/>
      <c r="CJ198" s="84"/>
      <c r="CK198" s="88"/>
      <c r="CL198" s="89"/>
      <c r="CM198" s="84"/>
      <c r="CN198" s="88"/>
      <c r="CO198" s="89"/>
      <c r="CP198" s="84"/>
      <c r="CQ198" s="88"/>
      <c r="CR198" s="89"/>
      <c r="CS198" s="84"/>
    </row>
    <row r="199" spans="1:97" ht="12" customHeight="1" x14ac:dyDescent="0.2">
      <c r="A199" s="3"/>
      <c r="B199" s="87"/>
      <c r="C199" s="89"/>
      <c r="D199" s="84"/>
      <c r="E199" s="87"/>
      <c r="F199" s="89"/>
      <c r="G199" s="84"/>
      <c r="H199" s="88"/>
      <c r="I199" s="89"/>
      <c r="J199" s="84"/>
      <c r="K199" s="88"/>
      <c r="L199" s="89"/>
      <c r="M199" s="84"/>
      <c r="N199" s="88"/>
      <c r="O199" s="89"/>
      <c r="P199" s="84"/>
      <c r="Q199" s="88"/>
      <c r="R199" s="89"/>
      <c r="S199" s="84"/>
      <c r="T199" s="88"/>
      <c r="U199" s="89"/>
      <c r="V199" s="84"/>
      <c r="W199" s="88"/>
      <c r="X199" s="89"/>
      <c r="Y199" s="84"/>
      <c r="Z199" s="88"/>
      <c r="AA199" s="89"/>
      <c r="AB199" s="84"/>
      <c r="AC199" s="88"/>
      <c r="AD199" s="89"/>
      <c r="AE199" s="84"/>
      <c r="AF199" s="88"/>
      <c r="AG199" s="89"/>
      <c r="AH199" s="84"/>
      <c r="AI199" s="88"/>
      <c r="AJ199" s="89"/>
      <c r="AK199" s="84"/>
      <c r="AL199" s="88"/>
      <c r="AM199" s="89"/>
      <c r="AN199" s="84"/>
      <c r="AO199" s="87"/>
      <c r="AP199" s="89"/>
      <c r="AQ199" s="84"/>
      <c r="AR199" s="88"/>
      <c r="AS199" s="89"/>
      <c r="AT199" s="84"/>
      <c r="AU199" s="88"/>
      <c r="AV199" s="89"/>
      <c r="AW199" s="84"/>
      <c r="AX199" s="88"/>
      <c r="AY199" s="89"/>
      <c r="AZ199" s="84"/>
      <c r="BA199" s="88"/>
      <c r="BB199" s="89"/>
      <c r="BC199" s="84"/>
      <c r="BD199" s="87"/>
      <c r="BE199" s="89"/>
      <c r="BF199" s="84"/>
      <c r="BG199" s="88"/>
      <c r="BH199" s="89"/>
      <c r="BI199" s="84"/>
      <c r="BJ199" s="88"/>
      <c r="BK199" s="89"/>
      <c r="BL199" s="84"/>
      <c r="BM199" s="88"/>
      <c r="BN199" s="89"/>
      <c r="BO199" s="84"/>
      <c r="BP199" s="88"/>
      <c r="BQ199" s="89"/>
      <c r="BR199" s="84"/>
      <c r="BS199" s="88"/>
      <c r="BT199" s="89"/>
      <c r="BU199" s="84"/>
      <c r="BV199" s="88"/>
      <c r="BW199" s="89"/>
      <c r="BX199" s="84"/>
      <c r="BY199" s="88"/>
      <c r="BZ199" s="89"/>
      <c r="CA199" s="84"/>
      <c r="CB199" s="88"/>
      <c r="CC199" s="89"/>
      <c r="CD199" s="84"/>
      <c r="CE199" s="88"/>
      <c r="CF199" s="89"/>
      <c r="CG199" s="84"/>
      <c r="CH199" s="88"/>
      <c r="CI199" s="89"/>
      <c r="CJ199" s="84"/>
      <c r="CK199" s="88"/>
      <c r="CL199" s="89"/>
      <c r="CM199" s="84"/>
      <c r="CN199" s="88"/>
      <c r="CO199" s="89"/>
      <c r="CP199" s="84"/>
      <c r="CQ199" s="88"/>
      <c r="CR199" s="89"/>
      <c r="CS199" s="84"/>
    </row>
    <row r="200" spans="1:97" ht="12" customHeight="1" x14ac:dyDescent="0.2">
      <c r="A200" s="3"/>
      <c r="B200" s="87"/>
      <c r="C200" s="89"/>
      <c r="D200" s="84"/>
      <c r="E200" s="87"/>
      <c r="F200" s="89"/>
      <c r="G200" s="84"/>
      <c r="H200" s="88"/>
      <c r="I200" s="89"/>
      <c r="J200" s="84"/>
      <c r="K200" s="88"/>
      <c r="L200" s="89"/>
      <c r="M200" s="84"/>
      <c r="N200" s="88"/>
      <c r="O200" s="89"/>
      <c r="P200" s="84"/>
      <c r="Q200" s="88"/>
      <c r="R200" s="89"/>
      <c r="S200" s="84"/>
      <c r="T200" s="88"/>
      <c r="U200" s="89"/>
      <c r="V200" s="84"/>
      <c r="W200" s="88"/>
      <c r="X200" s="89"/>
      <c r="Y200" s="84"/>
      <c r="Z200" s="88"/>
      <c r="AA200" s="89"/>
      <c r="AB200" s="84"/>
      <c r="AC200" s="88"/>
      <c r="AD200" s="89"/>
      <c r="AE200" s="84"/>
      <c r="AF200" s="88"/>
      <c r="AG200" s="89"/>
      <c r="AH200" s="84"/>
      <c r="AI200" s="88"/>
      <c r="AJ200" s="89"/>
      <c r="AK200" s="84"/>
      <c r="AL200" s="88"/>
      <c r="AM200" s="89"/>
      <c r="AN200" s="84"/>
      <c r="AO200" s="87"/>
      <c r="AP200" s="89"/>
      <c r="AQ200" s="84"/>
      <c r="AR200" s="88"/>
      <c r="AS200" s="89"/>
      <c r="AT200" s="84"/>
      <c r="AU200" s="88"/>
      <c r="AV200" s="89"/>
      <c r="AW200" s="84"/>
      <c r="AX200" s="88"/>
      <c r="AY200" s="89"/>
      <c r="AZ200" s="84"/>
      <c r="BA200" s="88"/>
      <c r="BB200" s="89"/>
      <c r="BC200" s="84"/>
      <c r="BD200" s="87"/>
      <c r="BE200" s="89"/>
      <c r="BF200" s="84"/>
      <c r="BG200" s="88"/>
      <c r="BH200" s="89"/>
      <c r="BI200" s="84"/>
      <c r="BJ200" s="88"/>
      <c r="BK200" s="89"/>
      <c r="BL200" s="84"/>
      <c r="BM200" s="88"/>
      <c r="BN200" s="89"/>
      <c r="BO200" s="84"/>
      <c r="BP200" s="88"/>
      <c r="BQ200" s="89"/>
      <c r="BR200" s="84"/>
      <c r="BS200" s="88"/>
      <c r="BT200" s="89"/>
      <c r="BU200" s="84"/>
      <c r="BV200" s="88"/>
      <c r="BW200" s="89"/>
      <c r="BX200" s="84"/>
      <c r="BY200" s="88"/>
      <c r="BZ200" s="89"/>
      <c r="CA200" s="84"/>
      <c r="CB200" s="88"/>
      <c r="CC200" s="89"/>
      <c r="CD200" s="84"/>
      <c r="CE200" s="88"/>
      <c r="CF200" s="89"/>
      <c r="CG200" s="84"/>
      <c r="CH200" s="88"/>
      <c r="CI200" s="89"/>
      <c r="CJ200" s="84"/>
      <c r="CK200" s="88"/>
      <c r="CL200" s="89"/>
      <c r="CM200" s="84"/>
      <c r="CN200" s="88"/>
      <c r="CO200" s="89"/>
      <c r="CP200" s="84"/>
      <c r="CQ200" s="88"/>
      <c r="CR200" s="89"/>
      <c r="CS200" s="84"/>
    </row>
    <row r="201" spans="1:97" ht="12" customHeight="1" x14ac:dyDescent="0.2">
      <c r="A201" s="3"/>
      <c r="B201" s="87"/>
      <c r="C201" s="89"/>
      <c r="D201" s="84"/>
      <c r="E201" s="87"/>
      <c r="F201" s="89"/>
      <c r="G201" s="84"/>
      <c r="H201" s="88"/>
      <c r="I201" s="89"/>
      <c r="J201" s="84"/>
      <c r="K201" s="88"/>
      <c r="L201" s="89"/>
      <c r="M201" s="84"/>
      <c r="N201" s="88"/>
      <c r="O201" s="89"/>
      <c r="P201" s="84"/>
      <c r="Q201" s="88"/>
      <c r="R201" s="89"/>
      <c r="S201" s="84"/>
      <c r="T201" s="88"/>
      <c r="U201" s="89"/>
      <c r="V201" s="84"/>
      <c r="W201" s="88"/>
      <c r="X201" s="89"/>
      <c r="Y201" s="84"/>
      <c r="Z201" s="88"/>
      <c r="AA201" s="89"/>
      <c r="AB201" s="84"/>
      <c r="AC201" s="88"/>
      <c r="AD201" s="89"/>
      <c r="AE201" s="84"/>
      <c r="AF201" s="88"/>
      <c r="AG201" s="89"/>
      <c r="AH201" s="84"/>
      <c r="AI201" s="88"/>
      <c r="AJ201" s="89"/>
      <c r="AK201" s="84"/>
      <c r="AL201" s="88"/>
      <c r="AM201" s="89"/>
      <c r="AN201" s="84"/>
      <c r="AO201" s="87"/>
      <c r="AP201" s="89"/>
      <c r="AQ201" s="84"/>
      <c r="AR201" s="88"/>
      <c r="AS201" s="89"/>
      <c r="AT201" s="84"/>
      <c r="AU201" s="88"/>
      <c r="AV201" s="89"/>
      <c r="AW201" s="84"/>
      <c r="AX201" s="88"/>
      <c r="AY201" s="89"/>
      <c r="AZ201" s="84"/>
      <c r="BA201" s="88"/>
      <c r="BB201" s="89"/>
      <c r="BC201" s="84"/>
      <c r="BD201" s="87"/>
      <c r="BE201" s="89"/>
      <c r="BF201" s="84"/>
      <c r="BG201" s="88"/>
      <c r="BH201" s="89"/>
      <c r="BI201" s="84"/>
      <c r="BJ201" s="88"/>
      <c r="BK201" s="89"/>
      <c r="BL201" s="84"/>
      <c r="BM201" s="88"/>
      <c r="BN201" s="89"/>
      <c r="BO201" s="84"/>
      <c r="BP201" s="88"/>
      <c r="BQ201" s="89"/>
      <c r="BR201" s="84"/>
      <c r="BS201" s="88"/>
      <c r="BT201" s="89"/>
      <c r="BU201" s="84"/>
      <c r="BV201" s="88"/>
      <c r="BW201" s="89"/>
      <c r="BX201" s="84"/>
      <c r="BY201" s="88"/>
      <c r="BZ201" s="89"/>
      <c r="CA201" s="84"/>
      <c r="CB201" s="88"/>
      <c r="CC201" s="89"/>
      <c r="CD201" s="84"/>
      <c r="CE201" s="88"/>
      <c r="CF201" s="89"/>
      <c r="CG201" s="84"/>
      <c r="CH201" s="88"/>
      <c r="CI201" s="89"/>
      <c r="CJ201" s="84"/>
      <c r="CK201" s="88"/>
      <c r="CL201" s="89"/>
      <c r="CM201" s="84"/>
      <c r="CN201" s="88"/>
      <c r="CO201" s="89"/>
      <c r="CP201" s="84"/>
      <c r="CQ201" s="88"/>
      <c r="CR201" s="89"/>
      <c r="CS201" s="84"/>
    </row>
    <row r="202" spans="1:97" ht="12" customHeight="1" x14ac:dyDescent="0.2">
      <c r="A202" s="3"/>
      <c r="B202" s="87"/>
      <c r="C202" s="89"/>
      <c r="D202" s="84"/>
      <c r="E202" s="87"/>
      <c r="F202" s="89"/>
      <c r="G202" s="84"/>
      <c r="H202" s="88"/>
      <c r="I202" s="89"/>
      <c r="J202" s="84"/>
      <c r="K202" s="88"/>
      <c r="L202" s="89"/>
      <c r="M202" s="84"/>
      <c r="N202" s="88"/>
      <c r="O202" s="89"/>
      <c r="P202" s="84"/>
      <c r="Q202" s="88"/>
      <c r="R202" s="89"/>
      <c r="S202" s="84"/>
      <c r="T202" s="88"/>
      <c r="U202" s="89"/>
      <c r="V202" s="84"/>
      <c r="W202" s="88"/>
      <c r="X202" s="89"/>
      <c r="Y202" s="84"/>
      <c r="Z202" s="88"/>
      <c r="AA202" s="89"/>
      <c r="AB202" s="84"/>
      <c r="AC202" s="88"/>
      <c r="AD202" s="89"/>
      <c r="AE202" s="84"/>
      <c r="AF202" s="88"/>
      <c r="AG202" s="89"/>
      <c r="AH202" s="84"/>
      <c r="AI202" s="88"/>
      <c r="AJ202" s="89"/>
      <c r="AK202" s="84"/>
      <c r="AL202" s="88"/>
      <c r="AM202" s="89"/>
      <c r="AN202" s="84"/>
      <c r="AO202" s="87"/>
      <c r="AP202" s="89"/>
      <c r="AQ202" s="84"/>
      <c r="AR202" s="88"/>
      <c r="AS202" s="89"/>
      <c r="AT202" s="84"/>
      <c r="AU202" s="88"/>
      <c r="AV202" s="89"/>
      <c r="AW202" s="84"/>
      <c r="AX202" s="88"/>
      <c r="AY202" s="89"/>
      <c r="AZ202" s="84"/>
      <c r="BA202" s="88"/>
      <c r="BB202" s="89"/>
      <c r="BC202" s="84"/>
      <c r="BD202" s="87"/>
      <c r="BE202" s="89"/>
      <c r="BF202" s="84"/>
      <c r="BG202" s="88"/>
      <c r="BH202" s="89"/>
      <c r="BI202" s="84"/>
      <c r="BJ202" s="88"/>
      <c r="BK202" s="89"/>
      <c r="BL202" s="84"/>
      <c r="BM202" s="88"/>
      <c r="BN202" s="89"/>
      <c r="BO202" s="84"/>
      <c r="BP202" s="88"/>
      <c r="BQ202" s="89"/>
      <c r="BR202" s="84"/>
      <c r="BS202" s="88"/>
      <c r="BT202" s="89"/>
      <c r="BU202" s="84"/>
      <c r="BV202" s="88"/>
      <c r="BW202" s="89"/>
      <c r="BX202" s="84"/>
      <c r="BY202" s="88"/>
      <c r="BZ202" s="89"/>
      <c r="CA202" s="84"/>
      <c r="CB202" s="88"/>
      <c r="CC202" s="89"/>
      <c r="CD202" s="84"/>
      <c r="CE202" s="88"/>
      <c r="CF202" s="89"/>
      <c r="CG202" s="84"/>
      <c r="CH202" s="88"/>
      <c r="CI202" s="89"/>
      <c r="CJ202" s="84"/>
      <c r="CK202" s="88"/>
      <c r="CL202" s="89"/>
      <c r="CM202" s="84"/>
      <c r="CN202" s="88"/>
      <c r="CO202" s="89"/>
      <c r="CP202" s="84"/>
      <c r="CQ202" s="88"/>
      <c r="CR202" s="89"/>
      <c r="CS202" s="84"/>
    </row>
    <row r="203" spans="1:97" ht="12" customHeight="1" x14ac:dyDescent="0.2">
      <c r="A203" s="3"/>
      <c r="B203" s="87"/>
      <c r="C203" s="89"/>
      <c r="D203" s="84"/>
      <c r="E203" s="87"/>
      <c r="F203" s="89"/>
      <c r="G203" s="84"/>
      <c r="H203" s="88"/>
      <c r="I203" s="89"/>
      <c r="J203" s="84"/>
      <c r="K203" s="88"/>
      <c r="L203" s="89"/>
      <c r="M203" s="84"/>
      <c r="N203" s="88"/>
      <c r="O203" s="89"/>
      <c r="P203" s="84"/>
      <c r="Q203" s="88"/>
      <c r="R203" s="89"/>
      <c r="S203" s="84"/>
      <c r="T203" s="88"/>
      <c r="U203" s="89"/>
      <c r="V203" s="84"/>
      <c r="W203" s="88"/>
      <c r="X203" s="89"/>
      <c r="Y203" s="84"/>
      <c r="Z203" s="88"/>
      <c r="AA203" s="89"/>
      <c r="AB203" s="84"/>
      <c r="AC203" s="88"/>
      <c r="AD203" s="89"/>
      <c r="AE203" s="84"/>
      <c r="AF203" s="88"/>
      <c r="AG203" s="89"/>
      <c r="AH203" s="84"/>
      <c r="AI203" s="88"/>
      <c r="AJ203" s="89"/>
      <c r="AK203" s="84"/>
      <c r="AL203" s="88"/>
      <c r="AM203" s="89"/>
      <c r="AN203" s="84"/>
      <c r="AO203" s="87"/>
      <c r="AP203" s="89"/>
      <c r="AQ203" s="84"/>
      <c r="AR203" s="88"/>
      <c r="AS203" s="89"/>
      <c r="AT203" s="84"/>
      <c r="AU203" s="88"/>
      <c r="AV203" s="89"/>
      <c r="AW203" s="84"/>
      <c r="AX203" s="88"/>
      <c r="AY203" s="89"/>
      <c r="AZ203" s="84"/>
      <c r="BA203" s="88"/>
      <c r="BB203" s="89"/>
      <c r="BC203" s="84"/>
      <c r="BD203" s="87"/>
      <c r="BE203" s="89"/>
      <c r="BF203" s="84"/>
      <c r="BG203" s="88"/>
      <c r="BH203" s="89"/>
      <c r="BI203" s="84"/>
      <c r="BJ203" s="88"/>
      <c r="BK203" s="89"/>
      <c r="BL203" s="84"/>
      <c r="BM203" s="88"/>
      <c r="BN203" s="89"/>
      <c r="BO203" s="84"/>
      <c r="BP203" s="88"/>
      <c r="BQ203" s="89"/>
      <c r="BR203" s="84"/>
      <c r="BS203" s="88"/>
      <c r="BT203" s="89"/>
      <c r="BU203" s="84"/>
      <c r="BV203" s="88"/>
      <c r="BW203" s="89"/>
      <c r="BX203" s="84"/>
      <c r="BY203" s="88"/>
      <c r="BZ203" s="89"/>
      <c r="CA203" s="84"/>
      <c r="CB203" s="88"/>
      <c r="CC203" s="89"/>
      <c r="CD203" s="84"/>
      <c r="CE203" s="88"/>
      <c r="CF203" s="89"/>
      <c r="CG203" s="84"/>
      <c r="CH203" s="88"/>
      <c r="CI203" s="89"/>
      <c r="CJ203" s="84"/>
      <c r="CK203" s="88"/>
      <c r="CL203" s="89"/>
      <c r="CM203" s="84"/>
      <c r="CN203" s="88"/>
      <c r="CO203" s="89"/>
      <c r="CP203" s="84"/>
      <c r="CQ203" s="88"/>
      <c r="CR203" s="89"/>
      <c r="CS203" s="84"/>
    </row>
    <row r="204" spans="1:97" ht="12" customHeight="1" x14ac:dyDescent="0.2">
      <c r="A204" s="3"/>
      <c r="B204" s="87"/>
      <c r="C204" s="89"/>
      <c r="D204" s="84"/>
      <c r="E204" s="87"/>
      <c r="F204" s="89"/>
      <c r="G204" s="84"/>
      <c r="H204" s="88"/>
      <c r="I204" s="89"/>
      <c r="J204" s="84"/>
      <c r="K204" s="88"/>
      <c r="L204" s="89"/>
      <c r="M204" s="84"/>
      <c r="N204" s="88"/>
      <c r="O204" s="89"/>
      <c r="P204" s="84"/>
      <c r="Q204" s="88"/>
      <c r="R204" s="89"/>
      <c r="S204" s="84"/>
      <c r="T204" s="88"/>
      <c r="U204" s="89"/>
      <c r="V204" s="84"/>
      <c r="W204" s="88"/>
      <c r="X204" s="89"/>
      <c r="Y204" s="84"/>
      <c r="Z204" s="88"/>
      <c r="AA204" s="89"/>
      <c r="AB204" s="84"/>
      <c r="AC204" s="88"/>
      <c r="AD204" s="89"/>
      <c r="AE204" s="84"/>
      <c r="AF204" s="88"/>
      <c r="AG204" s="89"/>
      <c r="AH204" s="84"/>
      <c r="AI204" s="88"/>
      <c r="AJ204" s="89"/>
      <c r="AK204" s="84"/>
      <c r="AL204" s="88"/>
      <c r="AM204" s="89"/>
      <c r="AN204" s="84"/>
      <c r="AO204" s="87"/>
      <c r="AP204" s="89"/>
      <c r="AQ204" s="84"/>
      <c r="AR204" s="88"/>
      <c r="AS204" s="89"/>
      <c r="AT204" s="84"/>
      <c r="AU204" s="88"/>
      <c r="AV204" s="89"/>
      <c r="AW204" s="84"/>
      <c r="AX204" s="88"/>
      <c r="AY204" s="89"/>
      <c r="AZ204" s="84"/>
      <c r="BA204" s="88"/>
      <c r="BB204" s="89"/>
      <c r="BC204" s="84"/>
      <c r="BD204" s="87"/>
      <c r="BE204" s="89"/>
      <c r="BF204" s="84"/>
      <c r="BG204" s="88"/>
      <c r="BH204" s="89"/>
      <c r="BI204" s="84"/>
      <c r="BJ204" s="88"/>
      <c r="BK204" s="89"/>
      <c r="BL204" s="84"/>
      <c r="BM204" s="88"/>
      <c r="BN204" s="89"/>
      <c r="BO204" s="84"/>
      <c r="BP204" s="88"/>
      <c r="BQ204" s="89"/>
      <c r="BR204" s="84"/>
      <c r="BS204" s="88"/>
      <c r="BT204" s="89"/>
      <c r="BU204" s="84"/>
      <c r="BV204" s="88"/>
      <c r="BW204" s="89"/>
      <c r="BX204" s="84"/>
      <c r="BY204" s="88"/>
      <c r="BZ204" s="89"/>
      <c r="CA204" s="84"/>
      <c r="CB204" s="88"/>
      <c r="CC204" s="89"/>
      <c r="CD204" s="84"/>
      <c r="CE204" s="88"/>
      <c r="CF204" s="89"/>
      <c r="CG204" s="84"/>
      <c r="CH204" s="88"/>
      <c r="CI204" s="89"/>
      <c r="CJ204" s="84"/>
      <c r="CK204" s="88"/>
      <c r="CL204" s="89"/>
      <c r="CM204" s="84"/>
      <c r="CN204" s="88"/>
      <c r="CO204" s="89"/>
      <c r="CP204" s="84"/>
      <c r="CQ204" s="88"/>
      <c r="CR204" s="89"/>
      <c r="CS204" s="84"/>
    </row>
    <row r="205" spans="1:97" ht="12" customHeight="1" x14ac:dyDescent="0.2">
      <c r="A205" s="3"/>
      <c r="B205" s="87"/>
      <c r="C205" s="89"/>
      <c r="D205" s="84"/>
      <c r="E205" s="87"/>
      <c r="F205" s="89"/>
      <c r="G205" s="84"/>
      <c r="H205" s="88"/>
      <c r="I205" s="89"/>
      <c r="J205" s="84"/>
      <c r="K205" s="88"/>
      <c r="L205" s="89"/>
      <c r="M205" s="84"/>
      <c r="N205" s="88"/>
      <c r="O205" s="89"/>
      <c r="P205" s="84"/>
      <c r="Q205" s="88"/>
      <c r="R205" s="89"/>
      <c r="S205" s="84"/>
      <c r="T205" s="88"/>
      <c r="U205" s="89"/>
      <c r="V205" s="84"/>
      <c r="W205" s="88"/>
      <c r="X205" s="89"/>
      <c r="Y205" s="84"/>
      <c r="Z205" s="88"/>
      <c r="AA205" s="89"/>
      <c r="AB205" s="84"/>
      <c r="AC205" s="88"/>
      <c r="AD205" s="89"/>
      <c r="AE205" s="84"/>
      <c r="AF205" s="88"/>
      <c r="AG205" s="89"/>
      <c r="AH205" s="84"/>
      <c r="AI205" s="88"/>
      <c r="AJ205" s="89"/>
      <c r="AK205" s="84"/>
      <c r="AL205" s="88"/>
      <c r="AM205" s="89"/>
      <c r="AN205" s="84"/>
      <c r="AO205" s="87"/>
      <c r="AP205" s="89"/>
      <c r="AQ205" s="84"/>
      <c r="AR205" s="88"/>
      <c r="AS205" s="89"/>
      <c r="AT205" s="84"/>
      <c r="AU205" s="88"/>
      <c r="AV205" s="89"/>
      <c r="AW205" s="84"/>
      <c r="AX205" s="88"/>
      <c r="AY205" s="89"/>
      <c r="AZ205" s="84"/>
      <c r="BA205" s="88"/>
      <c r="BB205" s="89"/>
      <c r="BC205" s="84"/>
      <c r="BD205" s="87"/>
      <c r="BE205" s="89"/>
      <c r="BF205" s="84"/>
      <c r="BG205" s="88"/>
      <c r="BH205" s="89"/>
      <c r="BI205" s="84"/>
      <c r="BJ205" s="88"/>
      <c r="BK205" s="89"/>
      <c r="BL205" s="84"/>
      <c r="BM205" s="88"/>
      <c r="BN205" s="89"/>
      <c r="BO205" s="84"/>
      <c r="BP205" s="88"/>
      <c r="BQ205" s="89"/>
      <c r="BR205" s="84"/>
      <c r="BS205" s="88"/>
      <c r="BT205" s="89"/>
      <c r="BU205" s="84"/>
      <c r="BV205" s="88"/>
      <c r="BW205" s="89"/>
      <c r="BX205" s="84"/>
      <c r="BY205" s="88"/>
      <c r="BZ205" s="89"/>
      <c r="CA205" s="84"/>
      <c r="CB205" s="88"/>
      <c r="CC205" s="89"/>
      <c r="CD205" s="84"/>
      <c r="CE205" s="88"/>
      <c r="CF205" s="89"/>
      <c r="CG205" s="84"/>
      <c r="CH205" s="88"/>
      <c r="CI205" s="89"/>
      <c r="CJ205" s="84"/>
      <c r="CK205" s="88"/>
      <c r="CL205" s="89"/>
      <c r="CM205" s="84"/>
      <c r="CN205" s="88"/>
      <c r="CO205" s="89"/>
      <c r="CP205" s="84"/>
      <c r="CQ205" s="88"/>
      <c r="CR205" s="89"/>
      <c r="CS205" s="84"/>
    </row>
    <row r="206" spans="1:97" ht="12" customHeight="1" x14ac:dyDescent="0.2">
      <c r="A206" s="3"/>
      <c r="B206" s="87"/>
      <c r="C206" s="89"/>
      <c r="D206" s="84"/>
      <c r="E206" s="87"/>
      <c r="F206" s="89"/>
      <c r="G206" s="84"/>
      <c r="H206" s="88"/>
      <c r="I206" s="89"/>
      <c r="J206" s="84"/>
      <c r="K206" s="88"/>
      <c r="L206" s="89"/>
      <c r="M206" s="84"/>
      <c r="N206" s="88"/>
      <c r="O206" s="89"/>
      <c r="P206" s="84"/>
      <c r="Q206" s="88"/>
      <c r="R206" s="89"/>
      <c r="S206" s="84"/>
      <c r="T206" s="88"/>
      <c r="U206" s="89"/>
      <c r="V206" s="84"/>
      <c r="W206" s="88"/>
      <c r="X206" s="89"/>
      <c r="Y206" s="84"/>
      <c r="Z206" s="88"/>
      <c r="AA206" s="89"/>
      <c r="AB206" s="84"/>
      <c r="AC206" s="88"/>
      <c r="AD206" s="89"/>
      <c r="AE206" s="84"/>
      <c r="AF206" s="88"/>
      <c r="AG206" s="89"/>
      <c r="AH206" s="84"/>
      <c r="AI206" s="88"/>
      <c r="AJ206" s="89"/>
      <c r="AK206" s="84"/>
      <c r="AL206" s="88"/>
      <c r="AM206" s="89"/>
      <c r="AN206" s="84"/>
      <c r="AO206" s="87"/>
      <c r="AP206" s="89"/>
      <c r="AQ206" s="84"/>
      <c r="AR206" s="88"/>
      <c r="AS206" s="89"/>
      <c r="AT206" s="84"/>
      <c r="AU206" s="88"/>
      <c r="AV206" s="89"/>
      <c r="AW206" s="84"/>
      <c r="AX206" s="88"/>
      <c r="AY206" s="89"/>
      <c r="AZ206" s="84"/>
      <c r="BA206" s="88"/>
      <c r="BB206" s="89"/>
      <c r="BC206" s="84"/>
      <c r="BD206" s="87"/>
      <c r="BE206" s="89"/>
      <c r="BF206" s="84"/>
      <c r="BG206" s="88"/>
      <c r="BH206" s="89"/>
      <c r="BI206" s="84"/>
      <c r="BJ206" s="88"/>
      <c r="BK206" s="89"/>
      <c r="BL206" s="84"/>
      <c r="BM206" s="88"/>
      <c r="BN206" s="89"/>
      <c r="BO206" s="84"/>
      <c r="BP206" s="88"/>
      <c r="BQ206" s="89"/>
      <c r="BR206" s="84"/>
      <c r="BS206" s="88"/>
      <c r="BT206" s="89"/>
      <c r="BU206" s="84"/>
      <c r="BV206" s="88"/>
      <c r="BW206" s="89"/>
      <c r="BX206" s="84"/>
      <c r="BY206" s="88"/>
      <c r="BZ206" s="89"/>
      <c r="CA206" s="84"/>
      <c r="CB206" s="88"/>
      <c r="CC206" s="89"/>
      <c r="CD206" s="84"/>
      <c r="CE206" s="88"/>
      <c r="CF206" s="89"/>
      <c r="CG206" s="84"/>
      <c r="CH206" s="88"/>
      <c r="CI206" s="89"/>
      <c r="CJ206" s="84"/>
      <c r="CK206" s="88"/>
      <c r="CL206" s="89"/>
      <c r="CM206" s="84"/>
      <c r="CN206" s="88"/>
      <c r="CO206" s="89"/>
      <c r="CP206" s="84"/>
      <c r="CQ206" s="88"/>
      <c r="CR206" s="89"/>
      <c r="CS206" s="84"/>
    </row>
    <row r="207" spans="1:97" ht="12" customHeight="1" x14ac:dyDescent="0.2">
      <c r="A207" s="3"/>
      <c r="B207" s="87"/>
      <c r="C207" s="89"/>
      <c r="D207" s="84"/>
      <c r="E207" s="87"/>
      <c r="F207" s="89"/>
      <c r="G207" s="84"/>
      <c r="H207" s="88"/>
      <c r="I207" s="89"/>
      <c r="J207" s="84"/>
      <c r="K207" s="88"/>
      <c r="L207" s="89"/>
      <c r="M207" s="84"/>
      <c r="N207" s="88"/>
      <c r="O207" s="89"/>
      <c r="P207" s="84"/>
      <c r="Q207" s="88"/>
      <c r="R207" s="89"/>
      <c r="S207" s="84"/>
      <c r="T207" s="88"/>
      <c r="U207" s="89"/>
      <c r="V207" s="84"/>
      <c r="W207" s="88"/>
      <c r="X207" s="89"/>
      <c r="Y207" s="84"/>
      <c r="Z207" s="88"/>
      <c r="AA207" s="89"/>
      <c r="AB207" s="84"/>
      <c r="AC207" s="88"/>
      <c r="AD207" s="89"/>
      <c r="AE207" s="84"/>
      <c r="AF207" s="88"/>
      <c r="AG207" s="89"/>
      <c r="AH207" s="84"/>
      <c r="AI207" s="88"/>
      <c r="AJ207" s="89"/>
      <c r="AK207" s="84"/>
      <c r="AL207" s="88"/>
      <c r="AM207" s="89"/>
      <c r="AN207" s="84"/>
      <c r="AO207" s="87"/>
      <c r="AP207" s="89"/>
      <c r="AQ207" s="84"/>
      <c r="AR207" s="88"/>
      <c r="AS207" s="89"/>
      <c r="AT207" s="84"/>
      <c r="AU207" s="88"/>
      <c r="AV207" s="89"/>
      <c r="AW207" s="84"/>
      <c r="AX207" s="88"/>
      <c r="AY207" s="89"/>
      <c r="AZ207" s="84"/>
      <c r="BA207" s="88"/>
      <c r="BB207" s="89"/>
      <c r="BC207" s="84"/>
      <c r="BD207" s="87"/>
      <c r="BE207" s="89"/>
      <c r="BF207" s="84"/>
      <c r="BG207" s="88"/>
      <c r="BH207" s="89"/>
      <c r="BI207" s="84"/>
      <c r="BJ207" s="88"/>
      <c r="BK207" s="89"/>
      <c r="BL207" s="84"/>
      <c r="BM207" s="88"/>
      <c r="BN207" s="89"/>
      <c r="BO207" s="84"/>
      <c r="BP207" s="88"/>
      <c r="BQ207" s="89"/>
      <c r="BR207" s="84"/>
      <c r="BS207" s="88"/>
      <c r="BT207" s="89"/>
      <c r="BU207" s="84"/>
      <c r="BV207" s="88"/>
      <c r="BW207" s="89"/>
      <c r="BX207" s="84"/>
      <c r="BY207" s="88"/>
      <c r="BZ207" s="89"/>
      <c r="CA207" s="84"/>
      <c r="CB207" s="88"/>
      <c r="CC207" s="89"/>
      <c r="CD207" s="84"/>
      <c r="CE207" s="88"/>
      <c r="CF207" s="89"/>
      <c r="CG207" s="84"/>
      <c r="CH207" s="88"/>
      <c r="CI207" s="89"/>
      <c r="CJ207" s="84"/>
      <c r="CK207" s="88"/>
      <c r="CL207" s="89"/>
      <c r="CM207" s="84"/>
      <c r="CN207" s="88"/>
      <c r="CO207" s="89"/>
      <c r="CP207" s="84"/>
      <c r="CQ207" s="88"/>
      <c r="CR207" s="89"/>
      <c r="CS207" s="84"/>
    </row>
    <row r="208" spans="1:97" ht="12" customHeight="1" x14ac:dyDescent="0.2">
      <c r="A208" s="3"/>
      <c r="B208" s="87"/>
      <c r="C208" s="89"/>
      <c r="D208" s="84"/>
      <c r="E208" s="87"/>
      <c r="F208" s="89"/>
      <c r="G208" s="84"/>
      <c r="H208" s="88"/>
      <c r="I208" s="89"/>
      <c r="J208" s="84"/>
      <c r="K208" s="88"/>
      <c r="L208" s="89"/>
      <c r="M208" s="84"/>
      <c r="N208" s="88"/>
      <c r="O208" s="89"/>
      <c r="P208" s="84"/>
      <c r="Q208" s="88"/>
      <c r="R208" s="89"/>
      <c r="S208" s="84"/>
      <c r="T208" s="88"/>
      <c r="U208" s="89"/>
      <c r="V208" s="84"/>
      <c r="W208" s="88"/>
      <c r="X208" s="89"/>
      <c r="Y208" s="84"/>
      <c r="Z208" s="88"/>
      <c r="AA208" s="89"/>
      <c r="AB208" s="84"/>
      <c r="AC208" s="88"/>
      <c r="AD208" s="89"/>
      <c r="AE208" s="84"/>
      <c r="AF208" s="88"/>
      <c r="AG208" s="89"/>
      <c r="AH208" s="84"/>
      <c r="AI208" s="88"/>
      <c r="AJ208" s="89"/>
      <c r="AK208" s="84"/>
      <c r="AL208" s="88"/>
      <c r="AM208" s="89"/>
      <c r="AN208" s="84"/>
      <c r="AO208" s="87"/>
      <c r="AP208" s="89"/>
      <c r="AQ208" s="84"/>
      <c r="AR208" s="88"/>
      <c r="AS208" s="89"/>
      <c r="AT208" s="84"/>
      <c r="AU208" s="88"/>
      <c r="AV208" s="89"/>
      <c r="AW208" s="84"/>
      <c r="AX208" s="88"/>
      <c r="AY208" s="89"/>
      <c r="AZ208" s="84"/>
      <c r="BA208" s="88"/>
      <c r="BB208" s="89"/>
      <c r="BC208" s="84"/>
      <c r="BD208" s="87"/>
      <c r="BE208" s="89"/>
      <c r="BF208" s="84"/>
      <c r="BG208" s="88"/>
      <c r="BH208" s="89"/>
      <c r="BI208" s="84"/>
      <c r="BJ208" s="88"/>
      <c r="BK208" s="89"/>
      <c r="BL208" s="84"/>
      <c r="BM208" s="88"/>
      <c r="BN208" s="89"/>
      <c r="BO208" s="84"/>
      <c r="BP208" s="88"/>
      <c r="BQ208" s="89"/>
      <c r="BR208" s="84"/>
      <c r="BS208" s="88"/>
      <c r="BT208" s="89"/>
      <c r="BU208" s="84"/>
      <c r="BV208" s="88"/>
      <c r="BW208" s="89"/>
      <c r="BX208" s="84"/>
      <c r="BY208" s="88"/>
      <c r="BZ208" s="89"/>
      <c r="CA208" s="84"/>
      <c r="CB208" s="88"/>
      <c r="CC208" s="89"/>
      <c r="CD208" s="84"/>
      <c r="CE208" s="88"/>
      <c r="CF208" s="89"/>
      <c r="CG208" s="84"/>
      <c r="CH208" s="88"/>
      <c r="CI208" s="89"/>
      <c r="CJ208" s="84"/>
      <c r="CK208" s="88"/>
      <c r="CL208" s="89"/>
      <c r="CM208" s="84"/>
      <c r="CN208" s="88"/>
      <c r="CO208" s="89"/>
      <c r="CP208" s="84"/>
      <c r="CQ208" s="88"/>
      <c r="CR208" s="89"/>
      <c r="CS208" s="84"/>
    </row>
    <row r="209" spans="1:97" ht="12" customHeight="1" x14ac:dyDescent="0.2">
      <c r="A209" s="3"/>
      <c r="B209" s="87"/>
      <c r="C209" s="89"/>
      <c r="D209" s="84"/>
      <c r="E209" s="87"/>
      <c r="F209" s="89"/>
      <c r="G209" s="84"/>
      <c r="H209" s="88"/>
      <c r="I209" s="89"/>
      <c r="J209" s="84"/>
      <c r="K209" s="88"/>
      <c r="L209" s="89"/>
      <c r="M209" s="84"/>
      <c r="N209" s="88"/>
      <c r="O209" s="89"/>
      <c r="P209" s="84"/>
      <c r="Q209" s="88"/>
      <c r="R209" s="89"/>
      <c r="S209" s="84"/>
      <c r="T209" s="88"/>
      <c r="U209" s="89"/>
      <c r="V209" s="84"/>
      <c r="W209" s="88"/>
      <c r="X209" s="89"/>
      <c r="Y209" s="84"/>
      <c r="Z209" s="88"/>
      <c r="AA209" s="89"/>
      <c r="AB209" s="84"/>
      <c r="AC209" s="88"/>
      <c r="AD209" s="89"/>
      <c r="AE209" s="84"/>
      <c r="AF209" s="88"/>
      <c r="AG209" s="89"/>
      <c r="AH209" s="84"/>
      <c r="AI209" s="88"/>
      <c r="AJ209" s="89"/>
      <c r="AK209" s="84"/>
      <c r="AL209" s="88"/>
      <c r="AM209" s="89"/>
      <c r="AN209" s="84"/>
      <c r="AO209" s="87"/>
      <c r="AP209" s="89"/>
      <c r="AQ209" s="84"/>
      <c r="AR209" s="88"/>
      <c r="AS209" s="89"/>
      <c r="AT209" s="84"/>
      <c r="AU209" s="88"/>
      <c r="AV209" s="89"/>
      <c r="AW209" s="84"/>
      <c r="AX209" s="88"/>
      <c r="AY209" s="89"/>
      <c r="AZ209" s="84"/>
      <c r="BA209" s="88"/>
      <c r="BB209" s="89"/>
      <c r="BC209" s="84"/>
      <c r="BD209" s="87"/>
      <c r="BE209" s="89"/>
      <c r="BF209" s="84"/>
      <c r="BG209" s="88"/>
      <c r="BH209" s="89"/>
      <c r="BI209" s="84"/>
      <c r="BJ209" s="88"/>
      <c r="BK209" s="89"/>
      <c r="BL209" s="84"/>
      <c r="BM209" s="88"/>
      <c r="BN209" s="89"/>
      <c r="BO209" s="84"/>
      <c r="BP209" s="88"/>
      <c r="BQ209" s="89"/>
      <c r="BR209" s="84"/>
      <c r="BS209" s="88"/>
      <c r="BT209" s="89"/>
      <c r="BU209" s="84"/>
      <c r="BV209" s="88"/>
      <c r="BW209" s="89"/>
      <c r="BX209" s="84"/>
      <c r="BY209" s="88"/>
      <c r="BZ209" s="89"/>
      <c r="CA209" s="84"/>
      <c r="CB209" s="88"/>
      <c r="CC209" s="89"/>
      <c r="CD209" s="84"/>
      <c r="CE209" s="88"/>
      <c r="CF209" s="89"/>
      <c r="CG209" s="84"/>
      <c r="CH209" s="88"/>
      <c r="CI209" s="89"/>
      <c r="CJ209" s="84"/>
      <c r="CK209" s="88"/>
      <c r="CL209" s="89"/>
      <c r="CM209" s="84"/>
      <c r="CN209" s="88"/>
      <c r="CO209" s="89"/>
      <c r="CP209" s="84"/>
      <c r="CQ209" s="88"/>
      <c r="CR209" s="89"/>
      <c r="CS209" s="84"/>
    </row>
    <row r="210" spans="1:97" ht="12" customHeight="1" x14ac:dyDescent="0.2">
      <c r="A210" s="3"/>
      <c r="B210" s="87"/>
      <c r="C210" s="89"/>
      <c r="D210" s="84"/>
      <c r="E210" s="87"/>
      <c r="F210" s="89"/>
      <c r="G210" s="84"/>
      <c r="H210" s="88"/>
      <c r="I210" s="89"/>
      <c r="J210" s="84"/>
      <c r="K210" s="88"/>
      <c r="L210" s="89"/>
      <c r="M210" s="84"/>
      <c r="N210" s="88"/>
      <c r="O210" s="89"/>
      <c r="P210" s="84"/>
      <c r="Q210" s="88"/>
      <c r="R210" s="89"/>
      <c r="S210" s="84"/>
      <c r="T210" s="88"/>
      <c r="U210" s="89"/>
      <c r="V210" s="84"/>
      <c r="W210" s="88"/>
      <c r="X210" s="89"/>
      <c r="Y210" s="84"/>
      <c r="Z210" s="88"/>
      <c r="AA210" s="89"/>
      <c r="AB210" s="84"/>
      <c r="AC210" s="88"/>
      <c r="AD210" s="89"/>
      <c r="AE210" s="84"/>
      <c r="AF210" s="88"/>
      <c r="AG210" s="89"/>
      <c r="AH210" s="84"/>
      <c r="AI210" s="88"/>
      <c r="AJ210" s="89"/>
      <c r="AK210" s="84"/>
      <c r="AL210" s="88"/>
      <c r="AM210" s="89"/>
      <c r="AN210" s="84"/>
      <c r="AO210" s="87"/>
      <c r="AP210" s="89"/>
      <c r="AQ210" s="84"/>
      <c r="AR210" s="88"/>
      <c r="AS210" s="89"/>
      <c r="AT210" s="84"/>
      <c r="AU210" s="88"/>
      <c r="AV210" s="89"/>
      <c r="AW210" s="84"/>
      <c r="AX210" s="88"/>
      <c r="AY210" s="89"/>
      <c r="AZ210" s="84"/>
      <c r="BA210" s="88"/>
      <c r="BB210" s="89"/>
      <c r="BC210" s="84"/>
      <c r="BD210" s="87"/>
      <c r="BE210" s="89"/>
      <c r="BF210" s="84"/>
      <c r="BG210" s="88"/>
      <c r="BH210" s="89"/>
      <c r="BI210" s="84"/>
      <c r="BJ210" s="88"/>
      <c r="BK210" s="89"/>
      <c r="BL210" s="84"/>
      <c r="BM210" s="88"/>
      <c r="BN210" s="89"/>
      <c r="BO210" s="84"/>
      <c r="BP210" s="88"/>
      <c r="BQ210" s="89"/>
      <c r="BR210" s="84"/>
      <c r="BS210" s="88"/>
      <c r="BT210" s="89"/>
      <c r="BU210" s="84"/>
      <c r="BV210" s="88"/>
      <c r="BW210" s="89"/>
      <c r="BX210" s="84"/>
      <c r="BY210" s="88"/>
      <c r="BZ210" s="89"/>
      <c r="CA210" s="84"/>
      <c r="CB210" s="88"/>
      <c r="CC210" s="89"/>
      <c r="CD210" s="84"/>
      <c r="CE210" s="88"/>
      <c r="CF210" s="89"/>
      <c r="CG210" s="84"/>
      <c r="CH210" s="88"/>
      <c r="CI210" s="89"/>
      <c r="CJ210" s="84"/>
      <c r="CK210" s="88"/>
      <c r="CL210" s="89"/>
      <c r="CM210" s="84"/>
      <c r="CN210" s="88"/>
      <c r="CO210" s="89"/>
      <c r="CP210" s="84"/>
      <c r="CQ210" s="88"/>
      <c r="CR210" s="89"/>
      <c r="CS210" s="84"/>
    </row>
    <row r="211" spans="1:97" ht="12" customHeight="1" x14ac:dyDescent="0.2">
      <c r="A211" s="3"/>
      <c r="B211" s="87"/>
      <c r="C211" s="89"/>
      <c r="D211" s="84"/>
      <c r="E211" s="87"/>
      <c r="F211" s="89"/>
      <c r="G211" s="84"/>
      <c r="H211" s="88"/>
      <c r="I211" s="89"/>
      <c r="J211" s="84"/>
      <c r="K211" s="88"/>
      <c r="L211" s="89"/>
      <c r="M211" s="84"/>
      <c r="N211" s="88"/>
      <c r="O211" s="89"/>
      <c r="P211" s="84"/>
      <c r="Q211" s="88"/>
      <c r="R211" s="89"/>
      <c r="S211" s="84"/>
      <c r="T211" s="88"/>
      <c r="U211" s="89"/>
      <c r="V211" s="84"/>
      <c r="W211" s="88"/>
      <c r="X211" s="89"/>
      <c r="Y211" s="84"/>
      <c r="Z211" s="88"/>
      <c r="AA211" s="89"/>
      <c r="AB211" s="84"/>
      <c r="AC211" s="88"/>
      <c r="AD211" s="89"/>
      <c r="AE211" s="84"/>
      <c r="AF211" s="88"/>
      <c r="AG211" s="89"/>
      <c r="AH211" s="84"/>
      <c r="AI211" s="88"/>
      <c r="AJ211" s="89"/>
      <c r="AK211" s="84"/>
      <c r="AL211" s="88"/>
      <c r="AM211" s="89"/>
      <c r="AN211" s="84"/>
      <c r="AO211" s="87"/>
      <c r="AP211" s="89"/>
      <c r="AQ211" s="84"/>
      <c r="AR211" s="88"/>
      <c r="AS211" s="89"/>
      <c r="AT211" s="84"/>
      <c r="AU211" s="88"/>
      <c r="AV211" s="89"/>
      <c r="AW211" s="84"/>
      <c r="AX211" s="88"/>
      <c r="AY211" s="89"/>
      <c r="AZ211" s="84"/>
      <c r="BA211" s="88"/>
      <c r="BB211" s="89"/>
      <c r="BC211" s="84"/>
      <c r="BD211" s="87"/>
      <c r="BE211" s="89"/>
      <c r="BF211" s="84"/>
      <c r="BG211" s="88"/>
      <c r="BH211" s="89"/>
      <c r="BI211" s="84"/>
      <c r="BJ211" s="88"/>
      <c r="BK211" s="89"/>
      <c r="BL211" s="84"/>
      <c r="BM211" s="88"/>
      <c r="BN211" s="89"/>
      <c r="BO211" s="84"/>
      <c r="BP211" s="88"/>
      <c r="BQ211" s="89"/>
      <c r="BR211" s="84"/>
      <c r="BS211" s="88"/>
      <c r="BT211" s="89"/>
      <c r="BU211" s="84"/>
      <c r="BV211" s="88"/>
      <c r="BW211" s="89"/>
      <c r="BX211" s="84"/>
      <c r="BY211" s="88"/>
      <c r="BZ211" s="89"/>
      <c r="CA211" s="84"/>
      <c r="CB211" s="88"/>
      <c r="CC211" s="89"/>
      <c r="CD211" s="84"/>
      <c r="CE211" s="88"/>
      <c r="CF211" s="89"/>
      <c r="CG211" s="84"/>
      <c r="CH211" s="88"/>
      <c r="CI211" s="89"/>
      <c r="CJ211" s="84"/>
      <c r="CK211" s="88"/>
      <c r="CL211" s="89"/>
      <c r="CM211" s="84"/>
      <c r="CN211" s="88"/>
      <c r="CO211" s="89"/>
      <c r="CP211" s="84"/>
      <c r="CQ211" s="88"/>
      <c r="CR211" s="89"/>
      <c r="CS211" s="84"/>
    </row>
    <row r="212" spans="1:97" ht="12" customHeight="1" x14ac:dyDescent="0.2">
      <c r="A212" s="3"/>
      <c r="B212" s="87"/>
      <c r="C212" s="89"/>
      <c r="D212" s="84"/>
      <c r="E212" s="87"/>
      <c r="F212" s="89"/>
      <c r="G212" s="84"/>
      <c r="H212" s="88"/>
      <c r="I212" s="89"/>
      <c r="J212" s="84"/>
      <c r="K212" s="88"/>
      <c r="L212" s="89"/>
      <c r="M212" s="84"/>
      <c r="N212" s="88"/>
      <c r="O212" s="89"/>
      <c r="P212" s="84"/>
      <c r="Q212" s="88"/>
      <c r="R212" s="89"/>
      <c r="S212" s="84"/>
      <c r="T212" s="88"/>
      <c r="U212" s="89"/>
      <c r="V212" s="84"/>
      <c r="W212" s="88"/>
      <c r="X212" s="89"/>
      <c r="Y212" s="84"/>
      <c r="Z212" s="88"/>
      <c r="AA212" s="89"/>
      <c r="AB212" s="84"/>
      <c r="AC212" s="88"/>
      <c r="AD212" s="89"/>
      <c r="AE212" s="84"/>
      <c r="AF212" s="88"/>
      <c r="AG212" s="89"/>
      <c r="AH212" s="84"/>
      <c r="AI212" s="88"/>
      <c r="AJ212" s="89"/>
      <c r="AK212" s="84"/>
      <c r="AL212" s="88"/>
      <c r="AM212" s="89"/>
      <c r="AN212" s="84"/>
      <c r="AO212" s="87"/>
      <c r="AP212" s="89"/>
      <c r="AQ212" s="84"/>
      <c r="AR212" s="88"/>
      <c r="AS212" s="89"/>
      <c r="AT212" s="84"/>
      <c r="AU212" s="88"/>
      <c r="AV212" s="89"/>
      <c r="AW212" s="84"/>
      <c r="AX212" s="88"/>
      <c r="AY212" s="89"/>
      <c r="AZ212" s="84"/>
      <c r="BA212" s="88"/>
      <c r="BB212" s="89"/>
      <c r="BC212" s="84"/>
      <c r="BD212" s="87"/>
      <c r="BE212" s="89"/>
      <c r="BF212" s="84"/>
      <c r="BG212" s="88"/>
      <c r="BH212" s="89"/>
      <c r="BI212" s="84"/>
      <c r="BJ212" s="88"/>
      <c r="BK212" s="89"/>
      <c r="BL212" s="84"/>
      <c r="BM212" s="88"/>
      <c r="BN212" s="89"/>
      <c r="BO212" s="84"/>
      <c r="BP212" s="88"/>
      <c r="BQ212" s="89"/>
      <c r="BR212" s="84"/>
      <c r="BS212" s="88"/>
      <c r="BT212" s="89"/>
      <c r="BU212" s="84"/>
      <c r="BV212" s="88"/>
      <c r="BW212" s="89"/>
      <c r="BX212" s="84"/>
      <c r="BY212" s="88"/>
      <c r="BZ212" s="89"/>
      <c r="CA212" s="84"/>
      <c r="CB212" s="88"/>
      <c r="CC212" s="89"/>
      <c r="CD212" s="84"/>
      <c r="CE212" s="88"/>
      <c r="CF212" s="89"/>
      <c r="CG212" s="84"/>
      <c r="CH212" s="88"/>
      <c r="CI212" s="89"/>
      <c r="CJ212" s="84"/>
      <c r="CK212" s="88"/>
      <c r="CL212" s="89"/>
      <c r="CM212" s="84"/>
      <c r="CN212" s="88"/>
      <c r="CO212" s="89"/>
      <c r="CP212" s="84"/>
      <c r="CQ212" s="88"/>
      <c r="CR212" s="89"/>
      <c r="CS212" s="84"/>
    </row>
    <row r="213" spans="1:97" ht="12" customHeight="1" x14ac:dyDescent="0.2">
      <c r="A213" s="3"/>
      <c r="B213" s="87"/>
      <c r="C213" s="89"/>
      <c r="D213" s="84"/>
      <c r="E213" s="87"/>
      <c r="F213" s="89"/>
      <c r="G213" s="84"/>
      <c r="H213" s="88"/>
      <c r="I213" s="89"/>
      <c r="J213" s="84"/>
      <c r="K213" s="88"/>
      <c r="L213" s="89"/>
      <c r="M213" s="84"/>
      <c r="N213" s="88"/>
      <c r="O213" s="89"/>
      <c r="P213" s="84"/>
      <c r="Q213" s="88"/>
      <c r="R213" s="89"/>
      <c r="S213" s="84"/>
      <c r="T213" s="88"/>
      <c r="U213" s="89"/>
      <c r="V213" s="84"/>
      <c r="W213" s="88"/>
      <c r="X213" s="89"/>
      <c r="Y213" s="84"/>
      <c r="Z213" s="88"/>
      <c r="AA213" s="89"/>
      <c r="AB213" s="84"/>
      <c r="AC213" s="88"/>
      <c r="AD213" s="89"/>
      <c r="AE213" s="84"/>
      <c r="AF213" s="88"/>
      <c r="AG213" s="89"/>
      <c r="AH213" s="84"/>
      <c r="AI213" s="88"/>
      <c r="AJ213" s="89"/>
      <c r="AK213" s="84"/>
      <c r="AL213" s="88"/>
      <c r="AM213" s="89"/>
      <c r="AN213" s="84"/>
      <c r="AO213" s="87"/>
      <c r="AP213" s="89"/>
      <c r="AQ213" s="84"/>
      <c r="AR213" s="88"/>
      <c r="AS213" s="89"/>
      <c r="AT213" s="84"/>
      <c r="AU213" s="88"/>
      <c r="AV213" s="89"/>
      <c r="AW213" s="84"/>
      <c r="AX213" s="88"/>
      <c r="AY213" s="89"/>
      <c r="AZ213" s="84"/>
      <c r="BA213" s="88"/>
      <c r="BB213" s="89"/>
      <c r="BC213" s="84"/>
      <c r="BD213" s="87"/>
      <c r="BE213" s="89"/>
      <c r="BF213" s="84"/>
      <c r="BG213" s="88"/>
      <c r="BH213" s="89"/>
      <c r="BI213" s="84"/>
      <c r="BJ213" s="88"/>
      <c r="BK213" s="89"/>
      <c r="BL213" s="84"/>
      <c r="BM213" s="88"/>
      <c r="BN213" s="89"/>
      <c r="BO213" s="84"/>
      <c r="BP213" s="88"/>
      <c r="BQ213" s="89"/>
      <c r="BR213" s="84"/>
      <c r="BS213" s="88"/>
      <c r="BT213" s="89"/>
      <c r="BU213" s="84"/>
      <c r="BV213" s="88"/>
      <c r="BW213" s="89"/>
      <c r="BX213" s="84"/>
      <c r="BY213" s="88"/>
      <c r="BZ213" s="89"/>
      <c r="CA213" s="84"/>
      <c r="CB213" s="88"/>
      <c r="CC213" s="89"/>
      <c r="CD213" s="84"/>
      <c r="CE213" s="88"/>
      <c r="CF213" s="89"/>
      <c r="CG213" s="84"/>
      <c r="CH213" s="88"/>
      <c r="CI213" s="89"/>
      <c r="CJ213" s="84"/>
      <c r="CK213" s="88"/>
      <c r="CL213" s="89"/>
      <c r="CM213" s="84"/>
      <c r="CN213" s="88"/>
      <c r="CO213" s="89"/>
      <c r="CP213" s="84"/>
      <c r="CQ213" s="88"/>
      <c r="CR213" s="89"/>
      <c r="CS213" s="84"/>
    </row>
    <row r="214" spans="1:97" ht="12" customHeight="1" x14ac:dyDescent="0.2">
      <c r="A214" s="3"/>
      <c r="B214" s="87"/>
      <c r="C214" s="89"/>
      <c r="D214" s="84"/>
      <c r="E214" s="87"/>
      <c r="F214" s="89"/>
      <c r="G214" s="84"/>
      <c r="H214" s="88"/>
      <c r="I214" s="89"/>
      <c r="J214" s="84"/>
      <c r="K214" s="88"/>
      <c r="L214" s="89"/>
      <c r="M214" s="84"/>
      <c r="N214" s="88"/>
      <c r="O214" s="89"/>
      <c r="P214" s="84"/>
      <c r="Q214" s="88"/>
      <c r="R214" s="89"/>
      <c r="S214" s="84"/>
      <c r="T214" s="88"/>
      <c r="U214" s="89"/>
      <c r="V214" s="84"/>
      <c r="W214" s="88"/>
      <c r="X214" s="89"/>
      <c r="Y214" s="84"/>
      <c r="Z214" s="88"/>
      <c r="AA214" s="89"/>
      <c r="AB214" s="84"/>
      <c r="AC214" s="88"/>
      <c r="AD214" s="89"/>
      <c r="AE214" s="84"/>
      <c r="AF214" s="88"/>
      <c r="AG214" s="89"/>
      <c r="AH214" s="84"/>
      <c r="AI214" s="88"/>
      <c r="AJ214" s="89"/>
      <c r="AK214" s="84"/>
      <c r="AL214" s="88"/>
      <c r="AM214" s="89"/>
      <c r="AN214" s="84"/>
      <c r="AO214" s="87"/>
      <c r="AP214" s="89"/>
      <c r="AQ214" s="84"/>
      <c r="AR214" s="88"/>
      <c r="AS214" s="89"/>
      <c r="AT214" s="84"/>
      <c r="AU214" s="88"/>
      <c r="AV214" s="89"/>
      <c r="AW214" s="84"/>
      <c r="AX214" s="88"/>
      <c r="AY214" s="89"/>
      <c r="AZ214" s="84"/>
      <c r="BA214" s="88"/>
      <c r="BB214" s="89"/>
      <c r="BC214" s="84"/>
      <c r="BD214" s="87"/>
      <c r="BE214" s="89"/>
      <c r="BF214" s="84"/>
      <c r="BG214" s="88"/>
      <c r="BH214" s="89"/>
      <c r="BI214" s="84"/>
      <c r="BJ214" s="88"/>
      <c r="BK214" s="89"/>
      <c r="BL214" s="84"/>
      <c r="BM214" s="88"/>
      <c r="BN214" s="89"/>
      <c r="BO214" s="84"/>
      <c r="BP214" s="88"/>
      <c r="BQ214" s="89"/>
      <c r="BR214" s="84"/>
      <c r="BS214" s="88"/>
      <c r="BT214" s="89"/>
      <c r="BU214" s="84"/>
      <c r="BV214" s="88"/>
      <c r="BW214" s="89"/>
      <c r="BX214" s="84"/>
      <c r="BY214" s="88"/>
      <c r="BZ214" s="89"/>
      <c r="CA214" s="84"/>
      <c r="CB214" s="88"/>
      <c r="CC214" s="89"/>
      <c r="CD214" s="84"/>
      <c r="CE214" s="88"/>
      <c r="CF214" s="89"/>
      <c r="CG214" s="84"/>
      <c r="CH214" s="88"/>
      <c r="CI214" s="89"/>
      <c r="CJ214" s="84"/>
      <c r="CK214" s="88"/>
      <c r="CL214" s="89"/>
      <c r="CM214" s="84"/>
      <c r="CN214" s="88"/>
      <c r="CO214" s="89"/>
      <c r="CP214" s="84"/>
      <c r="CQ214" s="88"/>
      <c r="CR214" s="89"/>
      <c r="CS214" s="84"/>
    </row>
    <row r="215" spans="1:97" ht="12" customHeight="1" x14ac:dyDescent="0.2">
      <c r="A215" s="3"/>
      <c r="B215" s="87"/>
      <c r="C215" s="89"/>
      <c r="D215" s="84"/>
      <c r="E215" s="87"/>
      <c r="F215" s="89"/>
      <c r="G215" s="84"/>
      <c r="H215" s="88"/>
      <c r="I215" s="89"/>
      <c r="J215" s="84"/>
      <c r="K215" s="88"/>
      <c r="L215" s="89"/>
      <c r="M215" s="84"/>
      <c r="N215" s="88"/>
      <c r="O215" s="89"/>
      <c r="P215" s="84"/>
      <c r="Q215" s="88"/>
      <c r="R215" s="89"/>
      <c r="S215" s="84"/>
      <c r="T215" s="88"/>
      <c r="U215" s="89"/>
      <c r="V215" s="84"/>
      <c r="W215" s="88"/>
      <c r="X215" s="89"/>
      <c r="Y215" s="84"/>
      <c r="Z215" s="88"/>
      <c r="AA215" s="89"/>
      <c r="AB215" s="84"/>
      <c r="AC215" s="88"/>
      <c r="AD215" s="89"/>
      <c r="AE215" s="84"/>
      <c r="AF215" s="88"/>
      <c r="AG215" s="89"/>
      <c r="AH215" s="84"/>
      <c r="AI215" s="88"/>
      <c r="AJ215" s="89"/>
      <c r="AK215" s="84"/>
      <c r="AL215" s="88"/>
      <c r="AM215" s="89"/>
      <c r="AN215" s="84"/>
      <c r="AO215" s="87"/>
      <c r="AP215" s="89"/>
      <c r="AQ215" s="84"/>
      <c r="AR215" s="88"/>
      <c r="AS215" s="89"/>
      <c r="AT215" s="84"/>
      <c r="AU215" s="88"/>
      <c r="AV215" s="89"/>
      <c r="AW215" s="84"/>
      <c r="AX215" s="88"/>
      <c r="AY215" s="89"/>
      <c r="AZ215" s="84"/>
      <c r="BA215" s="88"/>
      <c r="BB215" s="89"/>
      <c r="BC215" s="84"/>
      <c r="BD215" s="87"/>
      <c r="BE215" s="89"/>
      <c r="BF215" s="84"/>
      <c r="BG215" s="88"/>
      <c r="BH215" s="89"/>
      <c r="BI215" s="84"/>
      <c r="BJ215" s="88"/>
      <c r="BK215" s="89"/>
      <c r="BL215" s="84"/>
      <c r="BM215" s="88"/>
      <c r="BN215" s="89"/>
      <c r="BO215" s="84"/>
      <c r="BP215" s="88"/>
      <c r="BQ215" s="89"/>
      <c r="BR215" s="84"/>
      <c r="BS215" s="88"/>
      <c r="BT215" s="89"/>
      <c r="BU215" s="84"/>
      <c r="BV215" s="88"/>
      <c r="BW215" s="89"/>
      <c r="BX215" s="84"/>
      <c r="BY215" s="88"/>
      <c r="BZ215" s="89"/>
      <c r="CA215" s="84"/>
      <c r="CB215" s="88"/>
      <c r="CC215" s="89"/>
      <c r="CD215" s="84"/>
      <c r="CE215" s="88"/>
      <c r="CF215" s="89"/>
      <c r="CG215" s="84"/>
      <c r="CH215" s="88"/>
      <c r="CI215" s="89"/>
      <c r="CJ215" s="84"/>
      <c r="CK215" s="88"/>
      <c r="CL215" s="89"/>
      <c r="CM215" s="84"/>
      <c r="CN215" s="88"/>
      <c r="CO215" s="89"/>
      <c r="CP215" s="84"/>
      <c r="CQ215" s="88"/>
      <c r="CR215" s="89"/>
      <c r="CS215" s="84"/>
    </row>
    <row r="216" spans="1:97" ht="12" customHeight="1" x14ac:dyDescent="0.2">
      <c r="A216" s="3"/>
      <c r="B216" s="87"/>
      <c r="C216" s="89"/>
      <c r="D216" s="84"/>
      <c r="E216" s="87"/>
      <c r="F216" s="89"/>
      <c r="G216" s="84"/>
      <c r="H216" s="88"/>
      <c r="I216" s="89"/>
      <c r="J216" s="84"/>
      <c r="K216" s="88"/>
      <c r="L216" s="89"/>
      <c r="M216" s="84"/>
      <c r="N216" s="88"/>
      <c r="O216" s="89"/>
      <c r="P216" s="84"/>
      <c r="Q216" s="88"/>
      <c r="R216" s="89"/>
      <c r="S216" s="84"/>
      <c r="T216" s="88"/>
      <c r="U216" s="89"/>
      <c r="V216" s="84"/>
      <c r="W216" s="88"/>
      <c r="X216" s="89"/>
      <c r="Y216" s="84"/>
      <c r="Z216" s="88"/>
      <c r="AA216" s="89"/>
      <c r="AB216" s="84"/>
      <c r="AC216" s="88"/>
      <c r="AD216" s="89"/>
      <c r="AE216" s="84"/>
      <c r="AF216" s="88"/>
      <c r="AG216" s="89"/>
      <c r="AH216" s="84"/>
      <c r="AI216" s="88"/>
      <c r="AJ216" s="89"/>
      <c r="AK216" s="84"/>
      <c r="AL216" s="88"/>
      <c r="AM216" s="89"/>
      <c r="AN216" s="84"/>
      <c r="AO216" s="87"/>
      <c r="AP216" s="89"/>
      <c r="AQ216" s="84"/>
      <c r="AR216" s="88"/>
      <c r="AS216" s="89"/>
      <c r="AT216" s="84"/>
      <c r="AU216" s="88"/>
      <c r="AV216" s="89"/>
      <c r="AW216" s="84"/>
      <c r="AX216" s="88"/>
      <c r="AY216" s="89"/>
      <c r="AZ216" s="84"/>
      <c r="BA216" s="88"/>
      <c r="BB216" s="89"/>
      <c r="BC216" s="84"/>
      <c r="BD216" s="87"/>
      <c r="BE216" s="89"/>
      <c r="BF216" s="84"/>
      <c r="BG216" s="88"/>
      <c r="BH216" s="89"/>
      <c r="BI216" s="84"/>
      <c r="BJ216" s="88"/>
      <c r="BK216" s="89"/>
      <c r="BL216" s="84"/>
      <c r="BM216" s="88"/>
      <c r="BN216" s="89"/>
      <c r="BO216" s="84"/>
      <c r="BP216" s="88"/>
      <c r="BQ216" s="89"/>
      <c r="BR216" s="84"/>
      <c r="BS216" s="88"/>
      <c r="BT216" s="89"/>
      <c r="BU216" s="84"/>
      <c r="BV216" s="88"/>
      <c r="BW216" s="89"/>
      <c r="BX216" s="84"/>
      <c r="BY216" s="88"/>
      <c r="BZ216" s="89"/>
      <c r="CA216" s="84"/>
      <c r="CB216" s="88"/>
      <c r="CC216" s="89"/>
      <c r="CD216" s="84"/>
      <c r="CE216" s="88"/>
      <c r="CF216" s="89"/>
      <c r="CG216" s="84"/>
      <c r="CH216" s="88"/>
      <c r="CI216" s="89"/>
      <c r="CJ216" s="84"/>
      <c r="CK216" s="88"/>
      <c r="CL216" s="89"/>
      <c r="CM216" s="84"/>
      <c r="CN216" s="88"/>
      <c r="CO216" s="89"/>
      <c r="CP216" s="84"/>
      <c r="CQ216" s="88"/>
      <c r="CR216" s="89"/>
      <c r="CS216" s="84"/>
    </row>
    <row r="217" spans="1:97" ht="12" customHeight="1" x14ac:dyDescent="0.2">
      <c r="A217" s="3"/>
      <c r="B217" s="87"/>
      <c r="C217" s="89"/>
      <c r="D217" s="84"/>
      <c r="E217" s="87"/>
      <c r="F217" s="89"/>
      <c r="G217" s="84"/>
      <c r="H217" s="88"/>
      <c r="I217" s="89"/>
      <c r="J217" s="84"/>
      <c r="K217" s="88"/>
      <c r="L217" s="89"/>
      <c r="M217" s="84"/>
      <c r="N217" s="88"/>
      <c r="O217" s="89"/>
      <c r="P217" s="84"/>
      <c r="Q217" s="88"/>
      <c r="R217" s="89"/>
      <c r="S217" s="84"/>
      <c r="T217" s="88"/>
      <c r="U217" s="89"/>
      <c r="V217" s="84"/>
      <c r="W217" s="88"/>
      <c r="X217" s="89"/>
      <c r="Y217" s="84"/>
      <c r="Z217" s="88"/>
      <c r="AA217" s="89"/>
      <c r="AB217" s="84"/>
      <c r="AC217" s="88"/>
      <c r="AD217" s="89"/>
      <c r="AE217" s="84"/>
      <c r="AF217" s="88"/>
      <c r="AG217" s="89"/>
      <c r="AH217" s="84"/>
      <c r="AI217" s="88"/>
      <c r="AJ217" s="89"/>
      <c r="AK217" s="84"/>
      <c r="AL217" s="88"/>
      <c r="AM217" s="89"/>
      <c r="AN217" s="84"/>
      <c r="AO217" s="87"/>
      <c r="AP217" s="89"/>
      <c r="AQ217" s="84"/>
      <c r="AR217" s="88"/>
      <c r="AS217" s="89"/>
      <c r="AT217" s="84"/>
      <c r="AU217" s="88"/>
      <c r="AV217" s="89"/>
      <c r="AW217" s="84"/>
      <c r="AX217" s="88"/>
      <c r="AY217" s="89"/>
      <c r="AZ217" s="84"/>
      <c r="BA217" s="88"/>
      <c r="BB217" s="89"/>
      <c r="BC217" s="84"/>
      <c r="BD217" s="87"/>
      <c r="BE217" s="89"/>
      <c r="BF217" s="84"/>
      <c r="BG217" s="88"/>
      <c r="BH217" s="89"/>
      <c r="BI217" s="84"/>
      <c r="BJ217" s="88"/>
      <c r="BK217" s="89"/>
      <c r="BL217" s="84"/>
      <c r="BM217" s="88"/>
      <c r="BN217" s="89"/>
      <c r="BO217" s="84"/>
      <c r="BP217" s="88"/>
      <c r="BQ217" s="89"/>
      <c r="BR217" s="84"/>
      <c r="BS217" s="88"/>
      <c r="BT217" s="89"/>
      <c r="BU217" s="84"/>
      <c r="BV217" s="88"/>
      <c r="BW217" s="89"/>
      <c r="BX217" s="84"/>
      <c r="BY217" s="88"/>
      <c r="BZ217" s="89"/>
      <c r="CA217" s="84"/>
      <c r="CB217" s="88"/>
      <c r="CC217" s="89"/>
      <c r="CD217" s="84"/>
      <c r="CE217" s="88"/>
      <c r="CF217" s="89"/>
      <c r="CG217" s="84"/>
      <c r="CH217" s="88"/>
      <c r="CI217" s="89"/>
      <c r="CJ217" s="84"/>
      <c r="CK217" s="88"/>
      <c r="CL217" s="89"/>
      <c r="CM217" s="84"/>
      <c r="CN217" s="88"/>
      <c r="CO217" s="89"/>
      <c r="CP217" s="84"/>
      <c r="CQ217" s="88"/>
      <c r="CR217" s="89"/>
      <c r="CS217" s="84"/>
    </row>
    <row r="218" spans="1:97" ht="12" customHeight="1" x14ac:dyDescent="0.2">
      <c r="A218" s="3"/>
      <c r="B218" s="87"/>
      <c r="C218" s="89"/>
      <c r="D218" s="84"/>
      <c r="E218" s="87"/>
      <c r="F218" s="89"/>
      <c r="G218" s="84"/>
      <c r="H218" s="88"/>
      <c r="I218" s="89"/>
      <c r="J218" s="84"/>
      <c r="K218" s="88"/>
      <c r="L218" s="89"/>
      <c r="M218" s="84"/>
      <c r="N218" s="88"/>
      <c r="O218" s="89"/>
      <c r="P218" s="84"/>
      <c r="Q218" s="88"/>
      <c r="R218" s="89"/>
      <c r="S218" s="84"/>
      <c r="T218" s="88"/>
      <c r="U218" s="89"/>
      <c r="V218" s="84"/>
      <c r="W218" s="88"/>
      <c r="X218" s="89"/>
      <c r="Y218" s="84"/>
      <c r="Z218" s="88"/>
      <c r="AA218" s="89"/>
      <c r="AB218" s="84"/>
      <c r="AC218" s="88"/>
      <c r="AD218" s="89"/>
      <c r="AE218" s="84"/>
      <c r="AF218" s="88"/>
      <c r="AG218" s="89"/>
      <c r="AH218" s="84"/>
      <c r="AI218" s="88"/>
      <c r="AJ218" s="89"/>
      <c r="AK218" s="84"/>
      <c r="AL218" s="88"/>
      <c r="AM218" s="89"/>
      <c r="AN218" s="84"/>
      <c r="AO218" s="87"/>
      <c r="AP218" s="89"/>
      <c r="AQ218" s="84"/>
      <c r="AR218" s="88"/>
      <c r="AS218" s="89"/>
      <c r="AT218" s="84"/>
      <c r="AU218" s="88"/>
      <c r="AV218" s="89"/>
      <c r="AW218" s="84"/>
      <c r="AX218" s="88"/>
      <c r="AY218" s="89"/>
      <c r="AZ218" s="84"/>
      <c r="BA218" s="88"/>
      <c r="BB218" s="89"/>
      <c r="BC218" s="84"/>
      <c r="BD218" s="87"/>
      <c r="BE218" s="89"/>
      <c r="BF218" s="84"/>
      <c r="BG218" s="88"/>
      <c r="BH218" s="89"/>
      <c r="BI218" s="84"/>
      <c r="BJ218" s="88"/>
      <c r="BK218" s="89"/>
      <c r="BL218" s="84"/>
      <c r="BM218" s="88"/>
      <c r="BN218" s="89"/>
      <c r="BO218" s="84"/>
      <c r="BP218" s="88"/>
      <c r="BQ218" s="89"/>
      <c r="BR218" s="84"/>
      <c r="BS218" s="88"/>
      <c r="BT218" s="89"/>
      <c r="BU218" s="84"/>
      <c r="BV218" s="88"/>
      <c r="BW218" s="89"/>
      <c r="BX218" s="84"/>
      <c r="BY218" s="88"/>
      <c r="BZ218" s="89"/>
      <c r="CA218" s="84"/>
      <c r="CB218" s="88"/>
      <c r="CC218" s="89"/>
      <c r="CD218" s="84"/>
      <c r="CE218" s="88"/>
      <c r="CF218" s="89"/>
      <c r="CG218" s="84"/>
      <c r="CH218" s="88"/>
      <c r="CI218" s="89"/>
      <c r="CJ218" s="84"/>
      <c r="CK218" s="88"/>
      <c r="CL218" s="89"/>
      <c r="CM218" s="84"/>
      <c r="CN218" s="88"/>
      <c r="CO218" s="89"/>
      <c r="CP218" s="84"/>
      <c r="CQ218" s="88"/>
      <c r="CR218" s="89"/>
      <c r="CS218" s="84"/>
    </row>
    <row r="219" spans="1:97" ht="12" customHeight="1" x14ac:dyDescent="0.2">
      <c r="A219" s="3"/>
      <c r="B219" s="87"/>
      <c r="C219" s="89"/>
      <c r="D219" s="84"/>
      <c r="E219" s="87"/>
      <c r="F219" s="89"/>
      <c r="G219" s="84"/>
      <c r="H219" s="88"/>
      <c r="I219" s="89"/>
      <c r="J219" s="84"/>
      <c r="K219" s="88"/>
      <c r="L219" s="89"/>
      <c r="M219" s="84"/>
      <c r="N219" s="88"/>
      <c r="O219" s="89"/>
      <c r="P219" s="84"/>
      <c r="Q219" s="88"/>
      <c r="R219" s="89"/>
      <c r="S219" s="84"/>
      <c r="T219" s="88"/>
      <c r="U219" s="89"/>
      <c r="V219" s="84"/>
      <c r="W219" s="88"/>
      <c r="X219" s="89"/>
      <c r="Y219" s="84"/>
      <c r="Z219" s="88"/>
      <c r="AA219" s="89"/>
      <c r="AB219" s="84"/>
      <c r="AC219" s="88"/>
      <c r="AD219" s="89"/>
      <c r="AE219" s="84"/>
      <c r="AF219" s="88"/>
      <c r="AG219" s="89"/>
      <c r="AH219" s="84"/>
      <c r="AI219" s="88"/>
      <c r="AJ219" s="89"/>
      <c r="AK219" s="84"/>
      <c r="AL219" s="88"/>
      <c r="AM219" s="89"/>
      <c r="AN219" s="84"/>
      <c r="AO219" s="87"/>
      <c r="AP219" s="89"/>
      <c r="AQ219" s="84"/>
      <c r="AR219" s="88"/>
      <c r="AS219" s="89"/>
      <c r="AT219" s="84"/>
      <c r="AU219" s="88"/>
      <c r="AV219" s="89"/>
      <c r="AW219" s="84"/>
      <c r="AX219" s="88"/>
      <c r="AY219" s="89"/>
      <c r="AZ219" s="84"/>
      <c r="BA219" s="88"/>
      <c r="BB219" s="89"/>
      <c r="BC219" s="84"/>
      <c r="BD219" s="87"/>
      <c r="BE219" s="89"/>
      <c r="BF219" s="84"/>
      <c r="BG219" s="88"/>
      <c r="BH219" s="89"/>
      <c r="BI219" s="84"/>
      <c r="BJ219" s="88"/>
      <c r="BK219" s="89"/>
      <c r="BL219" s="84"/>
      <c r="BM219" s="88"/>
      <c r="BN219" s="89"/>
      <c r="BO219" s="84"/>
      <c r="BP219" s="88"/>
      <c r="BQ219" s="89"/>
      <c r="BR219" s="84"/>
      <c r="BS219" s="88"/>
      <c r="BT219" s="89"/>
      <c r="BU219" s="84"/>
      <c r="BV219" s="88"/>
      <c r="BW219" s="89"/>
      <c r="BX219" s="84"/>
      <c r="BY219" s="88"/>
      <c r="BZ219" s="89"/>
      <c r="CA219" s="84"/>
      <c r="CB219" s="88"/>
      <c r="CC219" s="89"/>
      <c r="CD219" s="84"/>
      <c r="CE219" s="88"/>
      <c r="CF219" s="89"/>
      <c r="CG219" s="84"/>
      <c r="CH219" s="88"/>
      <c r="CI219" s="89"/>
      <c r="CJ219" s="84"/>
      <c r="CK219" s="88"/>
      <c r="CL219" s="89"/>
      <c r="CM219" s="84"/>
      <c r="CN219" s="88"/>
      <c r="CO219" s="89"/>
      <c r="CP219" s="84"/>
      <c r="CQ219" s="88"/>
      <c r="CR219" s="89"/>
      <c r="CS219" s="84"/>
    </row>
    <row r="220" spans="1:97" ht="12" customHeight="1" x14ac:dyDescent="0.2">
      <c r="A220" s="3"/>
      <c r="B220" s="87"/>
      <c r="C220" s="89"/>
      <c r="D220" s="84"/>
      <c r="E220" s="87"/>
      <c r="F220" s="89"/>
      <c r="G220" s="84"/>
      <c r="H220" s="88"/>
      <c r="I220" s="89"/>
      <c r="J220" s="84"/>
      <c r="K220" s="88"/>
      <c r="L220" s="89"/>
      <c r="M220" s="84"/>
      <c r="N220" s="88"/>
      <c r="O220" s="89"/>
      <c r="P220" s="84"/>
      <c r="Q220" s="88"/>
      <c r="R220" s="89"/>
      <c r="S220" s="84"/>
      <c r="T220" s="88"/>
      <c r="U220" s="89"/>
      <c r="V220" s="84"/>
      <c r="W220" s="88"/>
      <c r="X220" s="89"/>
      <c r="Y220" s="84"/>
      <c r="Z220" s="88"/>
      <c r="AA220" s="89"/>
      <c r="AB220" s="84"/>
      <c r="AC220" s="88"/>
      <c r="AD220" s="89"/>
      <c r="AE220" s="84"/>
      <c r="AF220" s="88"/>
      <c r="AG220" s="89"/>
      <c r="AH220" s="84"/>
      <c r="AI220" s="88"/>
      <c r="AJ220" s="89"/>
      <c r="AK220" s="84"/>
      <c r="AL220" s="88"/>
      <c r="AM220" s="89"/>
      <c r="AN220" s="84"/>
      <c r="AO220" s="87"/>
      <c r="AP220" s="89"/>
      <c r="AQ220" s="84"/>
      <c r="AR220" s="88"/>
      <c r="AS220" s="89"/>
      <c r="AT220" s="84"/>
      <c r="AU220" s="88"/>
      <c r="AV220" s="89"/>
      <c r="AW220" s="84"/>
      <c r="AX220" s="88"/>
      <c r="AY220" s="89"/>
      <c r="AZ220" s="84"/>
      <c r="BA220" s="88"/>
      <c r="BB220" s="89"/>
      <c r="BC220" s="84"/>
      <c r="BD220" s="87"/>
      <c r="BE220" s="89"/>
      <c r="BF220" s="84"/>
      <c r="BG220" s="88"/>
      <c r="BH220" s="89"/>
      <c r="BI220" s="84"/>
      <c r="BJ220" s="88"/>
      <c r="BK220" s="89"/>
      <c r="BL220" s="84"/>
      <c r="BM220" s="88"/>
      <c r="BN220" s="89"/>
      <c r="BO220" s="84"/>
      <c r="BP220" s="88"/>
      <c r="BQ220" s="89"/>
      <c r="BR220" s="84"/>
      <c r="BS220" s="88"/>
      <c r="BT220" s="89"/>
      <c r="BU220" s="84"/>
      <c r="BV220" s="88"/>
      <c r="BW220" s="89"/>
      <c r="BX220" s="84"/>
      <c r="BY220" s="88"/>
      <c r="BZ220" s="89"/>
      <c r="CA220" s="84"/>
      <c r="CB220" s="88"/>
      <c r="CC220" s="89"/>
      <c r="CD220" s="84"/>
      <c r="CE220" s="88"/>
      <c r="CF220" s="89"/>
      <c r="CG220" s="84"/>
      <c r="CH220" s="88"/>
      <c r="CI220" s="89"/>
      <c r="CJ220" s="84"/>
      <c r="CK220" s="88"/>
      <c r="CL220" s="89"/>
      <c r="CM220" s="84"/>
      <c r="CN220" s="88"/>
      <c r="CO220" s="89"/>
      <c r="CP220" s="84"/>
      <c r="CQ220" s="88"/>
      <c r="CR220" s="89"/>
      <c r="CS220" s="84"/>
    </row>
    <row r="221" spans="1:97" ht="12" customHeight="1" x14ac:dyDescent="0.2">
      <c r="A221" s="3"/>
      <c r="B221" s="87"/>
      <c r="C221" s="89"/>
      <c r="D221" s="84"/>
      <c r="E221" s="87"/>
      <c r="F221" s="89"/>
      <c r="G221" s="84"/>
      <c r="H221" s="88"/>
      <c r="I221" s="89"/>
      <c r="J221" s="84"/>
      <c r="K221" s="88"/>
      <c r="L221" s="89"/>
      <c r="M221" s="84"/>
      <c r="N221" s="88"/>
      <c r="O221" s="89"/>
      <c r="P221" s="84"/>
      <c r="Q221" s="88"/>
      <c r="R221" s="89"/>
      <c r="S221" s="84"/>
      <c r="T221" s="88"/>
      <c r="U221" s="89"/>
      <c r="V221" s="84"/>
      <c r="W221" s="88"/>
      <c r="X221" s="89"/>
      <c r="Y221" s="84"/>
      <c r="Z221" s="88"/>
      <c r="AA221" s="89"/>
      <c r="AB221" s="84"/>
      <c r="AC221" s="88"/>
      <c r="AD221" s="89"/>
      <c r="AE221" s="84"/>
      <c r="AF221" s="88"/>
      <c r="AG221" s="89"/>
      <c r="AH221" s="84"/>
      <c r="AI221" s="88"/>
      <c r="AJ221" s="89"/>
      <c r="AK221" s="84"/>
      <c r="AL221" s="88"/>
      <c r="AM221" s="89"/>
      <c r="AN221" s="84"/>
      <c r="AO221" s="87"/>
      <c r="AP221" s="89"/>
      <c r="AQ221" s="84"/>
      <c r="AR221" s="88"/>
      <c r="AS221" s="89"/>
      <c r="AT221" s="84"/>
      <c r="AU221" s="88"/>
      <c r="AV221" s="89"/>
      <c r="AW221" s="84"/>
      <c r="AX221" s="88"/>
      <c r="AY221" s="89"/>
      <c r="AZ221" s="84"/>
      <c r="BA221" s="88"/>
      <c r="BB221" s="89"/>
      <c r="BC221" s="84"/>
      <c r="BD221" s="87"/>
      <c r="BE221" s="89"/>
      <c r="BF221" s="84"/>
      <c r="BG221" s="88"/>
      <c r="BH221" s="89"/>
      <c r="BI221" s="84"/>
      <c r="BJ221" s="88"/>
      <c r="BK221" s="89"/>
      <c r="BL221" s="84"/>
      <c r="BM221" s="88"/>
      <c r="BN221" s="89"/>
      <c r="BO221" s="84"/>
      <c r="BP221" s="88"/>
      <c r="BQ221" s="89"/>
      <c r="BR221" s="84"/>
      <c r="BS221" s="88"/>
      <c r="BT221" s="89"/>
      <c r="BU221" s="84"/>
      <c r="BV221" s="88"/>
      <c r="BW221" s="89"/>
      <c r="BX221" s="84"/>
      <c r="BY221" s="88"/>
      <c r="BZ221" s="89"/>
      <c r="CA221" s="84"/>
      <c r="CB221" s="88"/>
      <c r="CC221" s="89"/>
      <c r="CD221" s="84"/>
      <c r="CE221" s="88"/>
      <c r="CF221" s="89"/>
      <c r="CG221" s="84"/>
      <c r="CH221" s="88"/>
      <c r="CI221" s="89"/>
      <c r="CJ221" s="84"/>
      <c r="CK221" s="88"/>
      <c r="CL221" s="89"/>
      <c r="CM221" s="84"/>
      <c r="CN221" s="88"/>
      <c r="CO221" s="89"/>
      <c r="CP221" s="84"/>
      <c r="CQ221" s="88"/>
      <c r="CR221" s="89"/>
      <c r="CS221" s="84"/>
    </row>
    <row r="222" spans="1:97" ht="12" customHeight="1" x14ac:dyDescent="0.2">
      <c r="A222" s="3"/>
      <c r="B222" s="87"/>
      <c r="C222" s="89"/>
      <c r="D222" s="84"/>
      <c r="E222" s="87"/>
      <c r="F222" s="89"/>
      <c r="G222" s="84"/>
      <c r="H222" s="88"/>
      <c r="I222" s="89"/>
      <c r="J222" s="84"/>
      <c r="K222" s="88"/>
      <c r="L222" s="89"/>
      <c r="M222" s="84"/>
      <c r="N222" s="88"/>
      <c r="O222" s="89"/>
      <c r="P222" s="84"/>
      <c r="Q222" s="88"/>
      <c r="R222" s="89"/>
      <c r="S222" s="84"/>
      <c r="T222" s="88"/>
      <c r="U222" s="89"/>
      <c r="V222" s="84"/>
      <c r="W222" s="88"/>
      <c r="X222" s="89"/>
      <c r="Y222" s="84"/>
      <c r="Z222" s="88"/>
      <c r="AA222" s="89"/>
      <c r="AB222" s="84"/>
      <c r="AC222" s="88"/>
      <c r="AD222" s="89"/>
      <c r="AE222" s="84"/>
      <c r="AF222" s="88"/>
      <c r="AG222" s="89"/>
      <c r="AH222" s="84"/>
      <c r="AI222" s="88"/>
      <c r="AJ222" s="89"/>
      <c r="AK222" s="84"/>
      <c r="AL222" s="88"/>
      <c r="AM222" s="89"/>
      <c r="AN222" s="84"/>
      <c r="AO222" s="87"/>
      <c r="AP222" s="89"/>
      <c r="AQ222" s="84"/>
      <c r="AR222" s="88"/>
      <c r="AS222" s="89"/>
      <c r="AT222" s="84"/>
      <c r="AU222" s="88"/>
      <c r="AV222" s="89"/>
      <c r="AW222" s="84"/>
      <c r="AX222" s="88"/>
      <c r="AY222" s="89"/>
      <c r="AZ222" s="84"/>
      <c r="BA222" s="88"/>
      <c r="BB222" s="89"/>
      <c r="BC222" s="84"/>
      <c r="BD222" s="87"/>
      <c r="BE222" s="89"/>
      <c r="BF222" s="84"/>
      <c r="BG222" s="88"/>
      <c r="BH222" s="89"/>
      <c r="BI222" s="84"/>
      <c r="BJ222" s="88"/>
      <c r="BK222" s="89"/>
      <c r="BL222" s="84"/>
      <c r="BM222" s="88"/>
      <c r="BN222" s="89"/>
      <c r="BO222" s="84"/>
      <c r="BP222" s="88"/>
      <c r="BQ222" s="89"/>
      <c r="BR222" s="84"/>
      <c r="BS222" s="88"/>
      <c r="BT222" s="89"/>
      <c r="BU222" s="84"/>
      <c r="BV222" s="88"/>
      <c r="BW222" s="89"/>
      <c r="BX222" s="84"/>
      <c r="BY222" s="88"/>
      <c r="BZ222" s="89"/>
      <c r="CA222" s="84"/>
      <c r="CB222" s="88"/>
      <c r="CC222" s="89"/>
      <c r="CD222" s="84"/>
      <c r="CE222" s="88"/>
      <c r="CF222" s="89"/>
      <c r="CG222" s="84"/>
      <c r="CH222" s="88"/>
      <c r="CI222" s="89"/>
      <c r="CJ222" s="84"/>
      <c r="CK222" s="88"/>
      <c r="CL222" s="89"/>
      <c r="CM222" s="84"/>
      <c r="CN222" s="88"/>
      <c r="CO222" s="89"/>
      <c r="CP222" s="84"/>
      <c r="CQ222" s="88"/>
      <c r="CR222" s="89"/>
      <c r="CS222" s="84"/>
    </row>
    <row r="223" spans="1:97" ht="12" customHeight="1" x14ac:dyDescent="0.2">
      <c r="A223" s="3"/>
      <c r="B223" s="87"/>
      <c r="C223" s="89"/>
      <c r="D223" s="84"/>
      <c r="E223" s="87"/>
      <c r="F223" s="89"/>
      <c r="G223" s="84"/>
      <c r="H223" s="88"/>
      <c r="I223" s="89"/>
      <c r="J223" s="84"/>
      <c r="K223" s="88"/>
      <c r="L223" s="89"/>
      <c r="M223" s="84"/>
      <c r="N223" s="88"/>
      <c r="O223" s="89"/>
      <c r="P223" s="84"/>
      <c r="Q223" s="88"/>
      <c r="R223" s="89"/>
      <c r="S223" s="84"/>
      <c r="T223" s="88"/>
      <c r="U223" s="89"/>
      <c r="V223" s="84"/>
      <c r="W223" s="88"/>
      <c r="X223" s="89"/>
      <c r="Y223" s="84"/>
      <c r="Z223" s="88"/>
      <c r="AA223" s="89"/>
      <c r="AB223" s="84"/>
      <c r="AC223" s="88"/>
      <c r="AD223" s="89"/>
      <c r="AE223" s="84"/>
      <c r="AF223" s="88"/>
      <c r="AG223" s="89"/>
      <c r="AH223" s="84"/>
      <c r="AI223" s="88"/>
      <c r="AJ223" s="89"/>
      <c r="AK223" s="84"/>
      <c r="AL223" s="88"/>
      <c r="AM223" s="89"/>
      <c r="AN223" s="84"/>
      <c r="AO223" s="87"/>
      <c r="AP223" s="89"/>
      <c r="AQ223" s="84"/>
      <c r="AR223" s="88"/>
      <c r="AS223" s="89"/>
      <c r="AT223" s="84"/>
      <c r="AU223" s="88"/>
      <c r="AV223" s="89"/>
      <c r="AW223" s="84"/>
      <c r="AX223" s="88"/>
      <c r="AY223" s="89"/>
      <c r="AZ223" s="84"/>
      <c r="BA223" s="88"/>
      <c r="BB223" s="89"/>
      <c r="BC223" s="84"/>
      <c r="BD223" s="87"/>
      <c r="BE223" s="89"/>
      <c r="BF223" s="84"/>
      <c r="BG223" s="88"/>
      <c r="BH223" s="89"/>
      <c r="BI223" s="84"/>
      <c r="BJ223" s="88"/>
      <c r="BK223" s="89"/>
      <c r="BL223" s="84"/>
      <c r="BM223" s="88"/>
      <c r="BN223" s="89"/>
      <c r="BO223" s="84"/>
      <c r="BP223" s="88"/>
      <c r="BQ223" s="89"/>
      <c r="BR223" s="84"/>
      <c r="BS223" s="88"/>
      <c r="BT223" s="89"/>
      <c r="BU223" s="84"/>
      <c r="BV223" s="88"/>
      <c r="BW223" s="89"/>
      <c r="BX223" s="84"/>
      <c r="BY223" s="88"/>
      <c r="BZ223" s="89"/>
      <c r="CA223" s="84"/>
      <c r="CB223" s="88"/>
      <c r="CC223" s="89"/>
      <c r="CD223" s="84"/>
      <c r="CE223" s="88"/>
      <c r="CF223" s="89"/>
      <c r="CG223" s="84"/>
      <c r="CH223" s="88"/>
      <c r="CI223" s="89"/>
      <c r="CJ223" s="84"/>
      <c r="CK223" s="88"/>
      <c r="CL223" s="89"/>
      <c r="CM223" s="84"/>
      <c r="CN223" s="88"/>
      <c r="CO223" s="89"/>
      <c r="CP223" s="84"/>
      <c r="CQ223" s="88"/>
      <c r="CR223" s="89"/>
      <c r="CS223" s="84"/>
    </row>
    <row r="224" spans="1:97" ht="12" customHeight="1" x14ac:dyDescent="0.2">
      <c r="A224" s="3"/>
      <c r="B224" s="87"/>
      <c r="C224" s="89"/>
      <c r="D224" s="84"/>
      <c r="E224" s="87"/>
      <c r="F224" s="89"/>
      <c r="G224" s="84"/>
      <c r="H224" s="88"/>
      <c r="I224" s="89"/>
      <c r="J224" s="84"/>
      <c r="K224" s="88"/>
      <c r="L224" s="89"/>
      <c r="M224" s="84"/>
      <c r="N224" s="88"/>
      <c r="O224" s="89"/>
      <c r="P224" s="84"/>
      <c r="Q224" s="88"/>
      <c r="R224" s="89"/>
      <c r="S224" s="84"/>
      <c r="T224" s="88"/>
      <c r="U224" s="89"/>
      <c r="V224" s="84"/>
      <c r="W224" s="88"/>
      <c r="X224" s="89"/>
      <c r="Y224" s="84"/>
      <c r="Z224" s="88"/>
      <c r="AA224" s="89"/>
      <c r="AB224" s="84"/>
      <c r="AC224" s="88"/>
      <c r="AD224" s="89"/>
      <c r="AE224" s="84"/>
      <c r="AF224" s="88"/>
      <c r="AG224" s="89"/>
      <c r="AH224" s="84"/>
      <c r="AI224" s="88"/>
      <c r="AJ224" s="89"/>
      <c r="AK224" s="84"/>
      <c r="AL224" s="88"/>
      <c r="AM224" s="89"/>
      <c r="AN224" s="84"/>
      <c r="AO224" s="87"/>
      <c r="AP224" s="89"/>
      <c r="AQ224" s="84"/>
      <c r="AR224" s="88"/>
      <c r="AS224" s="89"/>
      <c r="AT224" s="84"/>
      <c r="AU224" s="88"/>
      <c r="AV224" s="89"/>
      <c r="AW224" s="84"/>
      <c r="AX224" s="88"/>
      <c r="AY224" s="89"/>
      <c r="AZ224" s="84"/>
      <c r="BA224" s="88"/>
      <c r="BB224" s="89"/>
      <c r="BC224" s="84"/>
      <c r="BD224" s="87"/>
      <c r="BE224" s="89"/>
      <c r="BF224" s="84"/>
      <c r="BG224" s="88"/>
      <c r="BH224" s="89"/>
      <c r="BI224" s="84"/>
      <c r="BJ224" s="88"/>
      <c r="BK224" s="89"/>
      <c r="BL224" s="84"/>
      <c r="BM224" s="88"/>
      <c r="BN224" s="89"/>
      <c r="BO224" s="84"/>
      <c r="BP224" s="88"/>
      <c r="BQ224" s="89"/>
      <c r="BR224" s="84"/>
      <c r="BS224" s="88"/>
      <c r="BT224" s="89"/>
      <c r="BU224" s="84"/>
      <c r="BV224" s="88"/>
      <c r="BW224" s="89"/>
      <c r="BX224" s="84"/>
      <c r="BY224" s="88"/>
      <c r="BZ224" s="89"/>
      <c r="CA224" s="84"/>
      <c r="CB224" s="88"/>
      <c r="CC224" s="89"/>
      <c r="CD224" s="84"/>
      <c r="CE224" s="88"/>
      <c r="CF224" s="89"/>
      <c r="CG224" s="84"/>
      <c r="CH224" s="88"/>
      <c r="CI224" s="89"/>
      <c r="CJ224" s="84"/>
      <c r="CK224" s="88"/>
      <c r="CL224" s="89"/>
      <c r="CM224" s="84"/>
      <c r="CN224" s="88"/>
      <c r="CO224" s="89"/>
      <c r="CP224" s="84"/>
      <c r="CQ224" s="88"/>
      <c r="CR224" s="89"/>
      <c r="CS224" s="84"/>
    </row>
    <row r="225" spans="1:97" ht="12" customHeight="1" x14ac:dyDescent="0.2">
      <c r="A225" s="3"/>
      <c r="B225" s="87"/>
      <c r="C225" s="89"/>
      <c r="D225" s="84"/>
      <c r="E225" s="87"/>
      <c r="F225" s="89"/>
      <c r="G225" s="84"/>
      <c r="H225" s="88"/>
      <c r="I225" s="89"/>
      <c r="J225" s="84"/>
      <c r="K225" s="88"/>
      <c r="L225" s="89"/>
      <c r="M225" s="84"/>
      <c r="N225" s="88"/>
      <c r="O225" s="89"/>
      <c r="P225" s="84"/>
      <c r="Q225" s="88"/>
      <c r="R225" s="89"/>
      <c r="S225" s="84"/>
      <c r="T225" s="88"/>
      <c r="U225" s="89"/>
      <c r="V225" s="84"/>
      <c r="W225" s="88"/>
      <c r="X225" s="89"/>
      <c r="Y225" s="84"/>
      <c r="Z225" s="88"/>
      <c r="AA225" s="89"/>
      <c r="AB225" s="84"/>
      <c r="AC225" s="88"/>
      <c r="AD225" s="89"/>
      <c r="AE225" s="84"/>
      <c r="AF225" s="88"/>
      <c r="AG225" s="89"/>
      <c r="AH225" s="84"/>
      <c r="AI225" s="88"/>
      <c r="AJ225" s="89"/>
      <c r="AK225" s="84"/>
      <c r="AL225" s="88"/>
      <c r="AM225" s="89"/>
      <c r="AN225" s="84"/>
      <c r="AO225" s="87"/>
      <c r="AP225" s="89"/>
      <c r="AQ225" s="84"/>
      <c r="AR225" s="88"/>
      <c r="AS225" s="89"/>
      <c r="AT225" s="84"/>
      <c r="AU225" s="88"/>
      <c r="AV225" s="89"/>
      <c r="AW225" s="84"/>
      <c r="AX225" s="88"/>
      <c r="AY225" s="89"/>
      <c r="AZ225" s="84"/>
      <c r="BA225" s="88"/>
      <c r="BB225" s="89"/>
      <c r="BC225" s="84"/>
      <c r="BD225" s="87"/>
      <c r="BE225" s="89"/>
      <c r="BF225" s="84"/>
      <c r="BG225" s="88"/>
      <c r="BH225" s="89"/>
      <c r="BI225" s="84"/>
      <c r="BJ225" s="88"/>
      <c r="BK225" s="89"/>
      <c r="BL225" s="84"/>
      <c r="BM225" s="88"/>
      <c r="BN225" s="89"/>
      <c r="BO225" s="84"/>
      <c r="BP225" s="88"/>
      <c r="BQ225" s="89"/>
      <c r="BR225" s="84"/>
      <c r="BS225" s="88"/>
      <c r="BT225" s="89"/>
      <c r="BU225" s="84"/>
      <c r="BV225" s="88"/>
      <c r="BW225" s="89"/>
      <c r="BX225" s="84"/>
      <c r="BY225" s="88"/>
      <c r="BZ225" s="89"/>
      <c r="CA225" s="84"/>
      <c r="CB225" s="88"/>
      <c r="CC225" s="89"/>
      <c r="CD225" s="84"/>
      <c r="CE225" s="88"/>
      <c r="CF225" s="89"/>
      <c r="CG225" s="84"/>
      <c r="CH225" s="88"/>
      <c r="CI225" s="89"/>
      <c r="CJ225" s="84"/>
      <c r="CK225" s="88"/>
      <c r="CL225" s="89"/>
      <c r="CM225" s="84"/>
      <c r="CN225" s="88"/>
      <c r="CO225" s="89"/>
      <c r="CP225" s="84"/>
      <c r="CQ225" s="88"/>
      <c r="CR225" s="89"/>
      <c r="CS225" s="84"/>
    </row>
    <row r="226" spans="1:97" ht="12" customHeight="1" x14ac:dyDescent="0.2">
      <c r="A226" s="3"/>
      <c r="B226" s="87"/>
      <c r="C226" s="89"/>
      <c r="D226" s="84"/>
      <c r="E226" s="87"/>
      <c r="F226" s="89"/>
      <c r="G226" s="84"/>
      <c r="H226" s="88"/>
      <c r="I226" s="89"/>
      <c r="J226" s="84"/>
      <c r="K226" s="88"/>
      <c r="L226" s="89"/>
      <c r="M226" s="84"/>
      <c r="N226" s="88"/>
      <c r="O226" s="89"/>
      <c r="P226" s="84"/>
      <c r="Q226" s="88"/>
      <c r="R226" s="89"/>
      <c r="S226" s="84"/>
      <c r="T226" s="88"/>
      <c r="U226" s="89"/>
      <c r="V226" s="84"/>
      <c r="W226" s="88"/>
      <c r="X226" s="89"/>
      <c r="Y226" s="84"/>
      <c r="Z226" s="88"/>
      <c r="AA226" s="89"/>
      <c r="AB226" s="84"/>
      <c r="AC226" s="88"/>
      <c r="AD226" s="89"/>
      <c r="AE226" s="84"/>
      <c r="AF226" s="88"/>
      <c r="AG226" s="89"/>
      <c r="AH226" s="84"/>
      <c r="AI226" s="88"/>
      <c r="AJ226" s="89"/>
      <c r="AK226" s="84"/>
      <c r="AL226" s="88"/>
      <c r="AM226" s="89"/>
      <c r="AN226" s="84"/>
      <c r="AO226" s="87"/>
      <c r="AP226" s="89"/>
      <c r="AQ226" s="84"/>
      <c r="AR226" s="88"/>
      <c r="AS226" s="89"/>
      <c r="AT226" s="84"/>
      <c r="AU226" s="88"/>
      <c r="AV226" s="89"/>
      <c r="AW226" s="84"/>
      <c r="AX226" s="88"/>
      <c r="AY226" s="89"/>
      <c r="AZ226" s="84"/>
      <c r="BA226" s="88"/>
      <c r="BB226" s="89"/>
      <c r="BC226" s="84"/>
      <c r="BD226" s="87"/>
      <c r="BE226" s="89"/>
      <c r="BF226" s="84"/>
      <c r="BG226" s="88"/>
      <c r="BH226" s="89"/>
      <c r="BI226" s="84"/>
      <c r="BJ226" s="88"/>
      <c r="BK226" s="89"/>
      <c r="BL226" s="84"/>
      <c r="BM226" s="88"/>
      <c r="BN226" s="89"/>
      <c r="BO226" s="84"/>
      <c r="BP226" s="88"/>
      <c r="BQ226" s="89"/>
      <c r="BR226" s="84"/>
      <c r="BS226" s="88"/>
      <c r="BT226" s="89"/>
      <c r="BU226" s="84"/>
      <c r="BV226" s="88"/>
      <c r="BW226" s="89"/>
      <c r="BX226" s="84"/>
      <c r="BY226" s="88"/>
      <c r="BZ226" s="89"/>
      <c r="CA226" s="84"/>
      <c r="CB226" s="88"/>
      <c r="CC226" s="89"/>
      <c r="CD226" s="84"/>
      <c r="CE226" s="88"/>
      <c r="CF226" s="89"/>
      <c r="CG226" s="84"/>
      <c r="CH226" s="88"/>
      <c r="CI226" s="89"/>
      <c r="CJ226" s="84"/>
      <c r="CK226" s="88"/>
      <c r="CL226" s="89"/>
      <c r="CM226" s="84"/>
      <c r="CN226" s="88"/>
      <c r="CO226" s="89"/>
      <c r="CP226" s="84"/>
      <c r="CQ226" s="88"/>
      <c r="CR226" s="89"/>
      <c r="CS226" s="84"/>
    </row>
    <row r="227" spans="1:97" ht="12" customHeight="1" x14ac:dyDescent="0.2">
      <c r="A227" s="3"/>
      <c r="B227" s="87"/>
      <c r="C227" s="89"/>
      <c r="D227" s="84"/>
      <c r="E227" s="87"/>
      <c r="F227" s="89"/>
      <c r="G227" s="84"/>
      <c r="H227" s="88"/>
      <c r="I227" s="89"/>
      <c r="J227" s="84"/>
      <c r="K227" s="88"/>
      <c r="L227" s="89"/>
      <c r="M227" s="84"/>
      <c r="N227" s="88"/>
      <c r="O227" s="89"/>
      <c r="P227" s="84"/>
      <c r="Q227" s="88"/>
      <c r="R227" s="89"/>
      <c r="S227" s="84"/>
      <c r="T227" s="88"/>
      <c r="U227" s="89"/>
      <c r="V227" s="84"/>
      <c r="W227" s="88"/>
      <c r="X227" s="89"/>
      <c r="Y227" s="84"/>
      <c r="Z227" s="88"/>
      <c r="AA227" s="89"/>
      <c r="AB227" s="84"/>
      <c r="AC227" s="88"/>
      <c r="AD227" s="89"/>
      <c r="AE227" s="84"/>
      <c r="AF227" s="88"/>
      <c r="AG227" s="89"/>
      <c r="AH227" s="84"/>
      <c r="AI227" s="88"/>
      <c r="AJ227" s="89"/>
      <c r="AK227" s="84"/>
      <c r="AL227" s="88"/>
      <c r="AM227" s="89"/>
      <c r="AN227" s="84"/>
      <c r="AO227" s="87"/>
      <c r="AP227" s="89"/>
      <c r="AQ227" s="84"/>
      <c r="AR227" s="88"/>
      <c r="AS227" s="89"/>
      <c r="AT227" s="84"/>
      <c r="AU227" s="88"/>
      <c r="AV227" s="89"/>
      <c r="AW227" s="84"/>
      <c r="AX227" s="88"/>
      <c r="AY227" s="89"/>
      <c r="AZ227" s="84"/>
      <c r="BA227" s="88"/>
      <c r="BB227" s="89"/>
      <c r="BC227" s="84"/>
      <c r="BD227" s="87"/>
      <c r="BE227" s="89"/>
      <c r="BF227" s="84"/>
      <c r="BG227" s="88"/>
      <c r="BH227" s="89"/>
      <c r="BI227" s="84"/>
      <c r="BJ227" s="88"/>
      <c r="BK227" s="89"/>
      <c r="BL227" s="84"/>
      <c r="BM227" s="88"/>
      <c r="BN227" s="89"/>
      <c r="BO227" s="84"/>
      <c r="BP227" s="88"/>
      <c r="BQ227" s="89"/>
      <c r="BR227" s="84"/>
      <c r="BS227" s="88"/>
      <c r="BT227" s="89"/>
      <c r="BU227" s="84"/>
      <c r="BV227" s="88"/>
      <c r="BW227" s="89"/>
      <c r="BX227" s="84"/>
      <c r="BY227" s="88"/>
      <c r="BZ227" s="89"/>
      <c r="CA227" s="84"/>
      <c r="CB227" s="88"/>
      <c r="CC227" s="89"/>
      <c r="CD227" s="84"/>
      <c r="CE227" s="88"/>
      <c r="CF227" s="89"/>
      <c r="CG227" s="84"/>
      <c r="CH227" s="88"/>
      <c r="CI227" s="89"/>
      <c r="CJ227" s="84"/>
      <c r="CK227" s="88"/>
      <c r="CL227" s="89"/>
      <c r="CM227" s="84"/>
      <c r="CN227" s="88"/>
      <c r="CO227" s="89"/>
      <c r="CP227" s="84"/>
      <c r="CQ227" s="88"/>
      <c r="CR227" s="89"/>
      <c r="CS227" s="84"/>
    </row>
    <row r="228" spans="1:97" ht="12" customHeight="1" x14ac:dyDescent="0.2">
      <c r="A228" s="3"/>
      <c r="B228" s="87"/>
      <c r="C228" s="89"/>
      <c r="D228" s="84"/>
      <c r="E228" s="87"/>
      <c r="F228" s="89"/>
      <c r="G228" s="84"/>
      <c r="H228" s="88"/>
      <c r="I228" s="89"/>
      <c r="J228" s="84"/>
      <c r="K228" s="88"/>
      <c r="L228" s="89"/>
      <c r="M228" s="84"/>
      <c r="N228" s="88"/>
      <c r="O228" s="89"/>
      <c r="P228" s="84"/>
      <c r="Q228" s="88"/>
      <c r="R228" s="89"/>
      <c r="S228" s="84"/>
      <c r="T228" s="88"/>
      <c r="U228" s="89"/>
      <c r="V228" s="84"/>
      <c r="W228" s="88"/>
      <c r="X228" s="89"/>
      <c r="Y228" s="84"/>
      <c r="Z228" s="88"/>
      <c r="AA228" s="89"/>
      <c r="AB228" s="84"/>
      <c r="AC228" s="88"/>
      <c r="AD228" s="89"/>
      <c r="AE228" s="84"/>
      <c r="AF228" s="88"/>
      <c r="AG228" s="89"/>
      <c r="AH228" s="84"/>
      <c r="AI228" s="88"/>
      <c r="AJ228" s="89"/>
      <c r="AK228" s="84"/>
      <c r="AL228" s="88"/>
      <c r="AM228" s="89"/>
      <c r="AN228" s="84"/>
      <c r="AO228" s="87"/>
      <c r="AP228" s="89"/>
      <c r="AQ228" s="84"/>
      <c r="AR228" s="88"/>
      <c r="AS228" s="89"/>
      <c r="AT228" s="84"/>
      <c r="AU228" s="88"/>
      <c r="AV228" s="89"/>
      <c r="AW228" s="84"/>
      <c r="AX228" s="88"/>
      <c r="AY228" s="89"/>
      <c r="AZ228" s="84"/>
      <c r="BA228" s="88"/>
      <c r="BB228" s="89"/>
      <c r="BC228" s="84"/>
      <c r="BD228" s="87"/>
      <c r="BE228" s="89"/>
      <c r="BF228" s="84"/>
      <c r="BG228" s="88"/>
      <c r="BH228" s="89"/>
      <c r="BI228" s="84"/>
      <c r="BJ228" s="88"/>
      <c r="BK228" s="89"/>
      <c r="BL228" s="84"/>
      <c r="BM228" s="88"/>
      <c r="BN228" s="89"/>
      <c r="BO228" s="84"/>
      <c r="BP228" s="88"/>
      <c r="BQ228" s="89"/>
      <c r="BR228" s="84"/>
      <c r="BS228" s="88"/>
      <c r="BT228" s="89"/>
      <c r="BU228" s="84"/>
      <c r="BV228" s="88"/>
      <c r="BW228" s="89"/>
      <c r="BX228" s="84"/>
      <c r="BY228" s="88"/>
      <c r="BZ228" s="89"/>
      <c r="CA228" s="84"/>
      <c r="CB228" s="88"/>
      <c r="CC228" s="89"/>
      <c r="CD228" s="84"/>
      <c r="CE228" s="88"/>
      <c r="CF228" s="89"/>
      <c r="CG228" s="84"/>
      <c r="CH228" s="88"/>
      <c r="CI228" s="89"/>
      <c r="CJ228" s="84"/>
      <c r="CK228" s="88"/>
      <c r="CL228" s="89"/>
      <c r="CM228" s="84"/>
      <c r="CN228" s="88"/>
      <c r="CO228" s="89"/>
      <c r="CP228" s="84"/>
      <c r="CQ228" s="88"/>
      <c r="CR228" s="89"/>
      <c r="CS228" s="84"/>
    </row>
    <row r="229" spans="1:97" ht="12" customHeight="1" x14ac:dyDescent="0.2">
      <c r="A229" s="3"/>
      <c r="B229" s="87"/>
      <c r="C229" s="89"/>
      <c r="D229" s="84"/>
      <c r="E229" s="87"/>
      <c r="F229" s="89"/>
      <c r="G229" s="84"/>
      <c r="H229" s="88"/>
      <c r="I229" s="89"/>
      <c r="J229" s="84"/>
      <c r="K229" s="88"/>
      <c r="L229" s="89"/>
      <c r="M229" s="84"/>
      <c r="N229" s="88"/>
      <c r="O229" s="89"/>
      <c r="P229" s="84"/>
      <c r="Q229" s="88"/>
      <c r="R229" s="89"/>
      <c r="S229" s="84"/>
      <c r="T229" s="88"/>
      <c r="U229" s="89"/>
      <c r="V229" s="84"/>
      <c r="W229" s="88"/>
      <c r="X229" s="89"/>
      <c r="Y229" s="84"/>
      <c r="Z229" s="88"/>
      <c r="AA229" s="89"/>
      <c r="AB229" s="84"/>
      <c r="AC229" s="88"/>
      <c r="AD229" s="89"/>
      <c r="AE229" s="84"/>
      <c r="AF229" s="88"/>
      <c r="AG229" s="89"/>
      <c r="AH229" s="84"/>
      <c r="AI229" s="88"/>
      <c r="AJ229" s="89"/>
      <c r="AK229" s="84"/>
      <c r="AL229" s="88"/>
      <c r="AM229" s="89"/>
      <c r="AN229" s="84"/>
      <c r="AO229" s="87"/>
      <c r="AP229" s="89"/>
      <c r="AQ229" s="84"/>
      <c r="AR229" s="88"/>
      <c r="AS229" s="89"/>
      <c r="AT229" s="84"/>
      <c r="AU229" s="88"/>
      <c r="AV229" s="89"/>
      <c r="AW229" s="84"/>
      <c r="AX229" s="88"/>
      <c r="AY229" s="89"/>
      <c r="AZ229" s="84"/>
      <c r="BA229" s="88"/>
      <c r="BB229" s="89"/>
      <c r="BC229" s="84"/>
      <c r="BD229" s="87"/>
      <c r="BE229" s="89"/>
      <c r="BF229" s="84"/>
      <c r="BG229" s="88"/>
      <c r="BH229" s="89"/>
      <c r="BI229" s="84"/>
      <c r="BJ229" s="88"/>
      <c r="BK229" s="89"/>
      <c r="BL229" s="84"/>
      <c r="BM229" s="88"/>
      <c r="BN229" s="89"/>
      <c r="BO229" s="84"/>
      <c r="BP229" s="88"/>
      <c r="BQ229" s="89"/>
      <c r="BR229" s="84"/>
      <c r="BS229" s="88"/>
      <c r="BT229" s="89"/>
      <c r="BU229" s="84"/>
      <c r="BV229" s="88"/>
      <c r="BW229" s="89"/>
      <c r="BX229" s="84"/>
      <c r="BY229" s="88"/>
      <c r="BZ229" s="89"/>
      <c r="CA229" s="84"/>
      <c r="CB229" s="88"/>
      <c r="CC229" s="89"/>
      <c r="CD229" s="84"/>
      <c r="CE229" s="88"/>
      <c r="CF229" s="89"/>
      <c r="CG229" s="84"/>
      <c r="CH229" s="88"/>
      <c r="CI229" s="89"/>
      <c r="CJ229" s="84"/>
      <c r="CK229" s="88"/>
      <c r="CL229" s="89"/>
      <c r="CM229" s="84"/>
      <c r="CN229" s="88"/>
      <c r="CO229" s="89"/>
      <c r="CP229" s="84"/>
      <c r="CQ229" s="88"/>
      <c r="CR229" s="89"/>
      <c r="CS229" s="84"/>
    </row>
    <row r="230" spans="1:97" ht="12" customHeight="1" x14ac:dyDescent="0.2">
      <c r="A230" s="3"/>
      <c r="B230" s="87"/>
      <c r="C230" s="89"/>
      <c r="D230" s="84"/>
      <c r="E230" s="87"/>
      <c r="F230" s="89"/>
      <c r="G230" s="84"/>
      <c r="H230" s="88"/>
      <c r="I230" s="89"/>
      <c r="J230" s="84"/>
      <c r="K230" s="88"/>
      <c r="L230" s="89"/>
      <c r="M230" s="84"/>
      <c r="N230" s="88"/>
      <c r="O230" s="89"/>
      <c r="P230" s="84"/>
      <c r="Q230" s="88"/>
      <c r="R230" s="89"/>
      <c r="S230" s="84"/>
      <c r="T230" s="88"/>
      <c r="U230" s="89"/>
      <c r="V230" s="84"/>
      <c r="W230" s="88"/>
      <c r="X230" s="89"/>
      <c r="Y230" s="84"/>
      <c r="Z230" s="88"/>
      <c r="AA230" s="89"/>
      <c r="AB230" s="84"/>
      <c r="AC230" s="88"/>
      <c r="AD230" s="89"/>
      <c r="AE230" s="84"/>
      <c r="AF230" s="88"/>
      <c r="AG230" s="89"/>
      <c r="AH230" s="84"/>
      <c r="AI230" s="88"/>
      <c r="AJ230" s="89"/>
      <c r="AK230" s="84"/>
      <c r="AL230" s="88"/>
      <c r="AM230" s="89"/>
      <c r="AN230" s="84"/>
      <c r="AO230" s="87"/>
      <c r="AP230" s="89"/>
      <c r="AQ230" s="84"/>
      <c r="AR230" s="88"/>
      <c r="AS230" s="89"/>
      <c r="AT230" s="84"/>
      <c r="AU230" s="88"/>
      <c r="AV230" s="89"/>
      <c r="AW230" s="84"/>
      <c r="AX230" s="88"/>
      <c r="AY230" s="89"/>
      <c r="AZ230" s="84"/>
      <c r="BA230" s="88"/>
      <c r="BB230" s="89"/>
      <c r="BC230" s="84"/>
      <c r="BD230" s="87"/>
      <c r="BE230" s="89"/>
      <c r="BF230" s="84"/>
      <c r="BG230" s="88"/>
      <c r="BH230" s="89"/>
      <c r="BI230" s="84"/>
      <c r="BJ230" s="88"/>
      <c r="BK230" s="89"/>
      <c r="BL230" s="84"/>
      <c r="BM230" s="88"/>
      <c r="BN230" s="89"/>
      <c r="BO230" s="84"/>
      <c r="BP230" s="88"/>
      <c r="BQ230" s="89"/>
      <c r="BR230" s="84"/>
      <c r="BS230" s="88"/>
      <c r="BT230" s="89"/>
      <c r="BU230" s="84"/>
      <c r="BV230" s="88"/>
      <c r="BW230" s="89"/>
      <c r="BX230" s="84"/>
      <c r="BY230" s="88"/>
      <c r="BZ230" s="89"/>
      <c r="CA230" s="84"/>
      <c r="CB230" s="88"/>
      <c r="CC230" s="89"/>
      <c r="CD230" s="84"/>
      <c r="CE230" s="88"/>
      <c r="CF230" s="89"/>
      <c r="CG230" s="84"/>
      <c r="CH230" s="88"/>
      <c r="CI230" s="89"/>
      <c r="CJ230" s="84"/>
      <c r="CK230" s="88"/>
      <c r="CL230" s="89"/>
      <c r="CM230" s="84"/>
      <c r="CN230" s="88"/>
      <c r="CO230" s="89"/>
      <c r="CP230" s="84"/>
      <c r="CQ230" s="88"/>
      <c r="CR230" s="89"/>
      <c r="CS230" s="84"/>
    </row>
    <row r="231" spans="1:97" ht="12" customHeight="1" thickBot="1" x14ac:dyDescent="0.25">
      <c r="A231" s="39"/>
      <c r="B231" s="90"/>
      <c r="C231" s="91"/>
      <c r="D231" s="84"/>
      <c r="E231" s="90"/>
      <c r="F231" s="91"/>
      <c r="G231" s="84"/>
      <c r="H231" s="92"/>
      <c r="I231" s="91"/>
      <c r="J231" s="84"/>
      <c r="K231" s="92"/>
      <c r="L231" s="91"/>
      <c r="M231" s="84"/>
      <c r="N231" s="92"/>
      <c r="O231" s="91"/>
      <c r="P231" s="84"/>
      <c r="Q231" s="92"/>
      <c r="R231" s="91"/>
      <c r="S231" s="84"/>
      <c r="T231" s="92"/>
      <c r="U231" s="91"/>
      <c r="V231" s="84"/>
      <c r="W231" s="92"/>
      <c r="X231" s="91"/>
      <c r="Y231" s="84"/>
      <c r="Z231" s="92"/>
      <c r="AA231" s="91"/>
      <c r="AB231" s="84"/>
      <c r="AC231" s="92"/>
      <c r="AD231" s="91"/>
      <c r="AE231" s="84"/>
      <c r="AF231" s="92"/>
      <c r="AG231" s="91"/>
      <c r="AH231" s="84"/>
      <c r="AI231" s="92"/>
      <c r="AJ231" s="91"/>
      <c r="AK231" s="84"/>
      <c r="AL231" s="92"/>
      <c r="AM231" s="91"/>
      <c r="AN231" s="84"/>
      <c r="AO231" s="90"/>
      <c r="AP231" s="91"/>
      <c r="AQ231" s="84"/>
      <c r="AR231" s="92"/>
      <c r="AS231" s="91"/>
      <c r="AT231" s="84"/>
      <c r="AU231" s="92"/>
      <c r="AV231" s="91"/>
      <c r="AW231" s="84"/>
      <c r="AX231" s="92"/>
      <c r="AY231" s="91"/>
      <c r="AZ231" s="84"/>
      <c r="BA231" s="92"/>
      <c r="BB231" s="91"/>
      <c r="BC231" s="84"/>
      <c r="BD231" s="90"/>
      <c r="BE231" s="91"/>
      <c r="BF231" s="84"/>
      <c r="BG231" s="92"/>
      <c r="BH231" s="91"/>
      <c r="BI231" s="84"/>
      <c r="BJ231" s="92"/>
      <c r="BK231" s="91"/>
      <c r="BL231" s="84"/>
      <c r="BM231" s="92"/>
      <c r="BN231" s="91"/>
      <c r="BO231" s="84"/>
      <c r="BP231" s="92"/>
      <c r="BQ231" s="91"/>
      <c r="BR231" s="84"/>
      <c r="BS231" s="92"/>
      <c r="BT231" s="91"/>
      <c r="BU231" s="84"/>
      <c r="BV231" s="92"/>
      <c r="BW231" s="91"/>
      <c r="BX231" s="84"/>
      <c r="BY231" s="92"/>
      <c r="BZ231" s="91"/>
      <c r="CA231" s="84"/>
      <c r="CB231" s="92"/>
      <c r="CC231" s="91"/>
      <c r="CD231" s="84"/>
      <c r="CE231" s="92"/>
      <c r="CF231" s="91"/>
      <c r="CG231" s="84"/>
      <c r="CH231" s="92"/>
      <c r="CI231" s="91"/>
      <c r="CJ231" s="84"/>
      <c r="CK231" s="92"/>
      <c r="CL231" s="91"/>
      <c r="CM231" s="84"/>
      <c r="CN231" s="92"/>
      <c r="CO231" s="91"/>
      <c r="CP231" s="84"/>
      <c r="CQ231" s="92"/>
      <c r="CR231" s="91"/>
      <c r="CS231" s="84"/>
    </row>
  </sheetData>
  <mergeCells count="188">
    <mergeCell ref="U33:U37"/>
    <mergeCell ref="V33:V37"/>
    <mergeCell ref="B2:D2"/>
    <mergeCell ref="F2:H2"/>
    <mergeCell ref="I2:K19"/>
    <mergeCell ref="L2:BF2"/>
    <mergeCell ref="B3:D3"/>
    <mergeCell ref="F3:H3"/>
    <mergeCell ref="L3:BF3"/>
    <mergeCell ref="B6:D6"/>
    <mergeCell ref="F6:H6"/>
    <mergeCell ref="L6:BF6"/>
    <mergeCell ref="B7:D7"/>
    <mergeCell ref="F7:H7"/>
    <mergeCell ref="L7:BF7"/>
    <mergeCell ref="B4:D4"/>
    <mergeCell ref="F4:H4"/>
    <mergeCell ref="L4:BF4"/>
    <mergeCell ref="B5:D5"/>
    <mergeCell ref="F5:H5"/>
    <mergeCell ref="L5:BF5"/>
    <mergeCell ref="B10:D10"/>
    <mergeCell ref="F10:H10"/>
    <mergeCell ref="L10:BF10"/>
    <mergeCell ref="B11:D11"/>
    <mergeCell ref="F11:H11"/>
    <mergeCell ref="L11:BF11"/>
    <mergeCell ref="B8:D8"/>
    <mergeCell ref="F8:H8"/>
    <mergeCell ref="L8:BF8"/>
    <mergeCell ref="B9:D9"/>
    <mergeCell ref="F9:H9"/>
    <mergeCell ref="L9:BF9"/>
    <mergeCell ref="B14:D14"/>
    <mergeCell ref="F14:H14"/>
    <mergeCell ref="L14:BF14"/>
    <mergeCell ref="B15:D15"/>
    <mergeCell ref="F15:H15"/>
    <mergeCell ref="L15:BF15"/>
    <mergeCell ref="B12:D12"/>
    <mergeCell ref="F12:H12"/>
    <mergeCell ref="L12:BF12"/>
    <mergeCell ref="B13:D13"/>
    <mergeCell ref="F13:H13"/>
    <mergeCell ref="L13:BF13"/>
    <mergeCell ref="B18:D18"/>
    <mergeCell ref="F18:H18"/>
    <mergeCell ref="L18:BF18"/>
    <mergeCell ref="B19:D19"/>
    <mergeCell ref="F19:H19"/>
    <mergeCell ref="L19:BF19"/>
    <mergeCell ref="B16:D16"/>
    <mergeCell ref="F16:H16"/>
    <mergeCell ref="L16:BF16"/>
    <mergeCell ref="B17:D17"/>
    <mergeCell ref="F17:H17"/>
    <mergeCell ref="L17:BF17"/>
    <mergeCell ref="B22:D22"/>
    <mergeCell ref="F22:H22"/>
    <mergeCell ref="N22:Q22"/>
    <mergeCell ref="B23:D23"/>
    <mergeCell ref="F23:H23"/>
    <mergeCell ref="N23:Q23"/>
    <mergeCell ref="B20:D20"/>
    <mergeCell ref="F20:H20"/>
    <mergeCell ref="I20:K20"/>
    <mergeCell ref="L20:BF20"/>
    <mergeCell ref="B21:D21"/>
    <mergeCell ref="F21:H21"/>
    <mergeCell ref="I21:K21"/>
    <mergeCell ref="B26:D26"/>
    <mergeCell ref="F26:H26"/>
    <mergeCell ref="L26:BF26"/>
    <mergeCell ref="B27:D27"/>
    <mergeCell ref="F27:H27"/>
    <mergeCell ref="L27:BF27"/>
    <mergeCell ref="B24:D24"/>
    <mergeCell ref="F24:H24"/>
    <mergeCell ref="I24:BF24"/>
    <mergeCell ref="B25:D25"/>
    <mergeCell ref="F25:H25"/>
    <mergeCell ref="L25:BF25"/>
    <mergeCell ref="B30:D30"/>
    <mergeCell ref="F30:H30"/>
    <mergeCell ref="L30:BF30"/>
    <mergeCell ref="B31:D31"/>
    <mergeCell ref="F31:H31"/>
    <mergeCell ref="L31:BF31"/>
    <mergeCell ref="B28:D28"/>
    <mergeCell ref="F28:H28"/>
    <mergeCell ref="L28:BF28"/>
    <mergeCell ref="B29:D29"/>
    <mergeCell ref="F29:H29"/>
    <mergeCell ref="L29:BF29"/>
    <mergeCell ref="W32:Y32"/>
    <mergeCell ref="Z32:AA32"/>
    <mergeCell ref="AC32:AE32"/>
    <mergeCell ref="AF32:AH32"/>
    <mergeCell ref="AI32:AK32"/>
    <mergeCell ref="AL32:AN32"/>
    <mergeCell ref="B32:D32"/>
    <mergeCell ref="E32:G32"/>
    <mergeCell ref="H32:J32"/>
    <mergeCell ref="K32:M32"/>
    <mergeCell ref="N32:P32"/>
    <mergeCell ref="Q32:S32"/>
    <mergeCell ref="T32:V32"/>
    <mergeCell ref="BM32:BO32"/>
    <mergeCell ref="BP32:BR32"/>
    <mergeCell ref="BS32:BU32"/>
    <mergeCell ref="BV32:BX32"/>
    <mergeCell ref="AO32:AQ32"/>
    <mergeCell ref="AR32:AT32"/>
    <mergeCell ref="AU32:AV32"/>
    <mergeCell ref="AX32:AZ32"/>
    <mergeCell ref="BA32:BC32"/>
    <mergeCell ref="BD32:BF32"/>
    <mergeCell ref="P33:P37"/>
    <mergeCell ref="R33:R37"/>
    <mergeCell ref="S33:S37"/>
    <mergeCell ref="X33:X37"/>
    <mergeCell ref="Y33:Y37"/>
    <mergeCell ref="AA33:AA37"/>
    <mergeCell ref="CQ32:CS32"/>
    <mergeCell ref="C33:C37"/>
    <mergeCell ref="D33:D37"/>
    <mergeCell ref="F33:F37"/>
    <mergeCell ref="G33:G37"/>
    <mergeCell ref="I33:I37"/>
    <mergeCell ref="J33:J37"/>
    <mergeCell ref="L33:L37"/>
    <mergeCell ref="M33:M37"/>
    <mergeCell ref="O33:O37"/>
    <mergeCell ref="BY32:CA32"/>
    <mergeCell ref="CB32:CD32"/>
    <mergeCell ref="CE32:CG32"/>
    <mergeCell ref="CH32:CJ32"/>
    <mergeCell ref="CK32:CM32"/>
    <mergeCell ref="CN32:CP32"/>
    <mergeCell ref="BG32:BI32"/>
    <mergeCell ref="BJ32:BL32"/>
    <mergeCell ref="AK33:AK37"/>
    <mergeCell ref="AM33:AM37"/>
    <mergeCell ref="AN33:AN37"/>
    <mergeCell ref="AP33:AP37"/>
    <mergeCell ref="AQ33:AQ37"/>
    <mergeCell ref="AS33:AS37"/>
    <mergeCell ref="AB33:AB37"/>
    <mergeCell ref="AD33:AD37"/>
    <mergeCell ref="AE33:AE37"/>
    <mergeCell ref="AG33:AG37"/>
    <mergeCell ref="AH33:AH37"/>
    <mergeCell ref="AJ33:AJ37"/>
    <mergeCell ref="BC33:BC37"/>
    <mergeCell ref="BE33:BE37"/>
    <mergeCell ref="BF33:BF37"/>
    <mergeCell ref="BH33:BH37"/>
    <mergeCell ref="BI33:BI37"/>
    <mergeCell ref="BK33:BK37"/>
    <mergeCell ref="AT33:AT37"/>
    <mergeCell ref="AV33:AV37"/>
    <mergeCell ref="AW33:AW37"/>
    <mergeCell ref="AY33:AY37"/>
    <mergeCell ref="AZ33:AZ37"/>
    <mergeCell ref="BB33:BB37"/>
    <mergeCell ref="BU33:BU37"/>
    <mergeCell ref="BW33:BW37"/>
    <mergeCell ref="BX33:BX37"/>
    <mergeCell ref="BZ33:BZ37"/>
    <mergeCell ref="CA33:CA37"/>
    <mergeCell ref="CC33:CC37"/>
    <mergeCell ref="BL33:BL37"/>
    <mergeCell ref="BN33:BN37"/>
    <mergeCell ref="BO33:BO37"/>
    <mergeCell ref="BQ33:BQ37"/>
    <mergeCell ref="BR33:BR37"/>
    <mergeCell ref="BT33:BT37"/>
    <mergeCell ref="CP33:CP37"/>
    <mergeCell ref="CD33:CD37"/>
    <mergeCell ref="CF33:CF37"/>
    <mergeCell ref="CG33:CG37"/>
    <mergeCell ref="CR33:CR37"/>
    <mergeCell ref="CS33:CS37"/>
    <mergeCell ref="CI33:CI37"/>
    <mergeCell ref="CJ33:CJ37"/>
    <mergeCell ref="CL33:CL37"/>
    <mergeCell ref="CM33:CM37"/>
    <mergeCell ref="CO33:CO37"/>
  </mergeCells>
  <phoneticPr fontId="23" type="noConversion"/>
  <pageMargins left="0.75" right="0.75" top="1" bottom="1" header="0.4921259845" footer="0.4921259845"/>
  <pageSetup scale="30" fitToHeight="0" orientation="landscape" horizontalDpi="200" verticalDpi="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I48"/>
  <sheetViews>
    <sheetView topLeftCell="A25" workbookViewId="0">
      <selection activeCell="J83" sqref="J83"/>
    </sheetView>
  </sheetViews>
  <sheetFormatPr defaultColWidth="11.42578125" defaultRowHeight="15" x14ac:dyDescent="0.25"/>
  <cols>
    <col min="1" max="1" width="29.5703125" style="66" bestFit="1" customWidth="1"/>
    <col min="2" max="5" width="11.42578125" style="66" customWidth="1"/>
    <col min="6" max="6" width="11.140625" style="66" bestFit="1" customWidth="1"/>
    <col min="7" max="16384" width="11.42578125" style="66"/>
  </cols>
  <sheetData>
    <row r="1" spans="1:7" x14ac:dyDescent="0.25">
      <c r="A1" s="63" t="s">
        <v>138</v>
      </c>
      <c r="B1" s="63" t="s">
        <v>139</v>
      </c>
      <c r="C1" s="63" t="s">
        <v>140</v>
      </c>
      <c r="D1" s="64" t="s">
        <v>141</v>
      </c>
      <c r="E1" s="63"/>
      <c r="F1" s="63" t="s">
        <v>142</v>
      </c>
      <c r="G1" s="65" t="s">
        <v>91</v>
      </c>
    </row>
    <row r="2" spans="1:7" x14ac:dyDescent="0.25">
      <c r="A2" s="63" t="s">
        <v>143</v>
      </c>
      <c r="B2" s="63" t="s">
        <v>144</v>
      </c>
      <c r="C2" s="67" t="s">
        <v>145</v>
      </c>
      <c r="D2" s="68" t="s">
        <v>146</v>
      </c>
      <c r="E2" s="63"/>
      <c r="F2" s="63"/>
      <c r="G2" s="69"/>
    </row>
    <row r="3" spans="1:7" x14ac:dyDescent="0.25">
      <c r="A3" s="63" t="s">
        <v>147</v>
      </c>
      <c r="B3" s="63" t="s">
        <v>144</v>
      </c>
      <c r="C3" s="67" t="s">
        <v>145</v>
      </c>
      <c r="D3" s="69" t="s">
        <v>148</v>
      </c>
      <c r="E3" s="63"/>
      <c r="F3" s="63"/>
      <c r="G3" s="63"/>
    </row>
    <row r="4" spans="1:7" x14ac:dyDescent="0.25">
      <c r="A4" s="63" t="s">
        <v>149</v>
      </c>
      <c r="B4" s="63" t="s">
        <v>144</v>
      </c>
      <c r="C4" s="67" t="s">
        <v>145</v>
      </c>
      <c r="D4" s="69" t="s">
        <v>150</v>
      </c>
      <c r="E4" s="63"/>
      <c r="F4" s="63"/>
      <c r="G4" s="63"/>
    </row>
    <row r="5" spans="1:7" x14ac:dyDescent="0.25">
      <c r="A5" s="63" t="s">
        <v>151</v>
      </c>
      <c r="B5" s="63" t="s">
        <v>144</v>
      </c>
      <c r="C5" s="67" t="s">
        <v>145</v>
      </c>
      <c r="D5" s="69" t="s">
        <v>152</v>
      </c>
      <c r="E5" s="63"/>
      <c r="F5" s="63"/>
      <c r="G5" s="63"/>
    </row>
    <row r="6" spans="1:7" x14ac:dyDescent="0.25">
      <c r="A6" s="63" t="s">
        <v>153</v>
      </c>
      <c r="B6" s="63" t="s">
        <v>144</v>
      </c>
      <c r="C6" s="67" t="s">
        <v>145</v>
      </c>
      <c r="D6" s="69" t="s">
        <v>154</v>
      </c>
      <c r="E6" s="63"/>
      <c r="F6" s="63"/>
      <c r="G6" s="63"/>
    </row>
    <row r="7" spans="1:7" x14ac:dyDescent="0.25">
      <c r="A7" s="63" t="s">
        <v>155</v>
      </c>
      <c r="B7" s="63" t="s">
        <v>144</v>
      </c>
      <c r="C7" s="68" t="s">
        <v>156</v>
      </c>
      <c r="D7" s="69" t="s">
        <v>157</v>
      </c>
      <c r="E7" s="63"/>
      <c r="F7" s="63"/>
      <c r="G7" s="63"/>
    </row>
    <row r="8" spans="1:7" x14ac:dyDescent="0.25">
      <c r="A8" s="63" t="s">
        <v>158</v>
      </c>
      <c r="B8" s="63" t="s">
        <v>144</v>
      </c>
      <c r="C8" s="68" t="s">
        <v>145</v>
      </c>
      <c r="D8" s="70" t="s">
        <v>159</v>
      </c>
      <c r="E8" s="63"/>
      <c r="F8" s="63"/>
      <c r="G8" s="63"/>
    </row>
    <row r="9" spans="1:7" x14ac:dyDescent="0.25">
      <c r="A9" s="63" t="s">
        <v>160</v>
      </c>
      <c r="B9" s="63" t="s">
        <v>144</v>
      </c>
      <c r="C9" s="68" t="s">
        <v>156</v>
      </c>
      <c r="D9" s="70">
        <v>33</v>
      </c>
      <c r="E9" s="63"/>
      <c r="F9" s="63"/>
      <c r="G9" s="63"/>
    </row>
    <row r="10" spans="1:7" x14ac:dyDescent="0.25">
      <c r="A10" s="63" t="s">
        <v>62</v>
      </c>
      <c r="B10" s="63" t="s">
        <v>144</v>
      </c>
      <c r="C10" s="65" t="s">
        <v>156</v>
      </c>
      <c r="D10" s="71">
        <v>34</v>
      </c>
      <c r="E10" s="63"/>
      <c r="F10" s="63"/>
      <c r="G10" s="63"/>
    </row>
    <row r="11" spans="1:7" x14ac:dyDescent="0.25">
      <c r="A11" s="63" t="s">
        <v>161</v>
      </c>
      <c r="B11" s="63" t="s">
        <v>144</v>
      </c>
      <c r="C11" s="68" t="s">
        <v>145</v>
      </c>
      <c r="D11" s="70" t="s">
        <v>162</v>
      </c>
      <c r="E11" s="63"/>
      <c r="F11" s="63"/>
      <c r="G11" s="63"/>
    </row>
    <row r="12" spans="1:7" x14ac:dyDescent="0.25">
      <c r="A12" s="63" t="s">
        <v>163</v>
      </c>
      <c r="B12" s="63" t="s">
        <v>144</v>
      </c>
      <c r="C12" s="68" t="s">
        <v>145</v>
      </c>
      <c r="D12" s="70" t="s">
        <v>164</v>
      </c>
      <c r="E12" s="63"/>
      <c r="F12" s="63"/>
      <c r="G12" s="63"/>
    </row>
    <row r="13" spans="1:7" x14ac:dyDescent="0.25">
      <c r="A13" s="72" t="s">
        <v>165</v>
      </c>
      <c r="B13" s="72" t="s">
        <v>144</v>
      </c>
      <c r="C13" s="68" t="s">
        <v>145</v>
      </c>
      <c r="D13" s="69" t="s">
        <v>166</v>
      </c>
      <c r="E13" s="63"/>
      <c r="F13" s="63"/>
      <c r="G13" s="63"/>
    </row>
    <row r="14" spans="1:7" x14ac:dyDescent="0.25">
      <c r="A14" s="63" t="s">
        <v>167</v>
      </c>
      <c r="B14" s="63" t="s">
        <v>144</v>
      </c>
      <c r="C14" s="68" t="s">
        <v>168</v>
      </c>
      <c r="D14" s="73"/>
      <c r="E14" s="63"/>
      <c r="F14" s="63"/>
      <c r="G14" s="63"/>
    </row>
    <row r="15" spans="1:7" x14ac:dyDescent="0.25">
      <c r="A15" s="63" t="s">
        <v>169</v>
      </c>
      <c r="B15" s="63" t="s">
        <v>144</v>
      </c>
      <c r="C15" s="68" t="s">
        <v>168</v>
      </c>
      <c r="D15" s="69"/>
      <c r="E15" s="63"/>
      <c r="F15" s="63"/>
      <c r="G15" s="63"/>
    </row>
    <row r="16" spans="1:7" x14ac:dyDescent="0.25">
      <c r="A16" s="63" t="s">
        <v>170</v>
      </c>
      <c r="B16" s="63" t="s">
        <v>144</v>
      </c>
      <c r="C16" s="68" t="s">
        <v>168</v>
      </c>
      <c r="D16" s="68"/>
      <c r="E16" s="63"/>
      <c r="F16" s="63"/>
      <c r="G16" s="63"/>
    </row>
    <row r="17" spans="1:7" x14ac:dyDescent="0.25">
      <c r="A17" s="63" t="s">
        <v>171</v>
      </c>
      <c r="B17" s="63" t="s">
        <v>144</v>
      </c>
      <c r="C17" s="68" t="s">
        <v>168</v>
      </c>
      <c r="D17" s="69"/>
      <c r="E17" s="63"/>
      <c r="F17" s="63"/>
      <c r="G17" s="64"/>
    </row>
    <row r="18" spans="1:7" x14ac:dyDescent="0.25">
      <c r="A18" s="63" t="s">
        <v>172</v>
      </c>
      <c r="B18" s="63" t="s">
        <v>144</v>
      </c>
      <c r="C18" s="67" t="s">
        <v>145</v>
      </c>
      <c r="D18" s="68" t="s">
        <v>173</v>
      </c>
      <c r="E18" s="63"/>
      <c r="F18" s="63"/>
      <c r="G18" s="74"/>
    </row>
    <row r="19" spans="1:7" x14ac:dyDescent="0.25">
      <c r="A19" s="63" t="s">
        <v>174</v>
      </c>
      <c r="B19" s="63" t="s">
        <v>144</v>
      </c>
      <c r="C19" s="65" t="s">
        <v>145</v>
      </c>
      <c r="D19" s="68" t="s">
        <v>175</v>
      </c>
      <c r="E19" s="63"/>
      <c r="F19" s="63"/>
      <c r="G19" s="64"/>
    </row>
    <row r="20" spans="1:7" x14ac:dyDescent="0.25">
      <c r="A20" s="63" t="s">
        <v>176</v>
      </c>
      <c r="B20" s="63" t="s">
        <v>144</v>
      </c>
      <c r="C20" s="68" t="s">
        <v>145</v>
      </c>
      <c r="D20" s="68" t="s">
        <v>177</v>
      </c>
      <c r="E20" s="63"/>
      <c r="F20" s="63"/>
      <c r="G20" s="64"/>
    </row>
    <row r="21" spans="1:7" x14ac:dyDescent="0.25">
      <c r="A21" s="63" t="s">
        <v>178</v>
      </c>
      <c r="B21" s="63" t="s">
        <v>144</v>
      </c>
      <c r="C21" s="67" t="s">
        <v>145</v>
      </c>
      <c r="D21" s="68" t="s">
        <v>179</v>
      </c>
      <c r="E21" s="63"/>
      <c r="F21" s="63"/>
      <c r="G21" s="64"/>
    </row>
    <row r="22" spans="1:7" x14ac:dyDescent="0.25">
      <c r="A22" s="75" t="s">
        <v>180</v>
      </c>
      <c r="B22" s="63" t="s">
        <v>144</v>
      </c>
      <c r="C22" s="68" t="s">
        <v>156</v>
      </c>
      <c r="D22" s="68">
        <v>35</v>
      </c>
      <c r="E22" s="63"/>
      <c r="F22" s="63"/>
      <c r="G22" s="64"/>
    </row>
    <row r="23" spans="1:7" x14ac:dyDescent="0.25">
      <c r="A23" s="75" t="s">
        <v>181</v>
      </c>
      <c r="B23" s="63" t="s">
        <v>144</v>
      </c>
      <c r="C23" s="68" t="s">
        <v>145</v>
      </c>
      <c r="D23" s="68" t="s">
        <v>182</v>
      </c>
      <c r="E23" s="63"/>
      <c r="F23" s="63"/>
      <c r="G23" s="64"/>
    </row>
    <row r="24" spans="1:7" x14ac:dyDescent="0.25">
      <c r="A24" s="75" t="s">
        <v>208</v>
      </c>
      <c r="B24" s="63" t="s">
        <v>144</v>
      </c>
      <c r="C24" s="68" t="s">
        <v>183</v>
      </c>
      <c r="D24" s="68">
        <v>1</v>
      </c>
      <c r="E24" s="63"/>
      <c r="F24" s="63"/>
      <c r="G24" s="64"/>
    </row>
    <row r="25" spans="1:7" x14ac:dyDescent="0.25">
      <c r="A25" s="63" t="s">
        <v>34</v>
      </c>
      <c r="B25" s="63" t="s">
        <v>184</v>
      </c>
      <c r="C25" s="67" t="s">
        <v>185</v>
      </c>
      <c r="D25" s="73" t="s">
        <v>74</v>
      </c>
      <c r="E25" s="63"/>
      <c r="F25" s="63"/>
      <c r="G25" s="63"/>
    </row>
    <row r="26" spans="1:7" x14ac:dyDescent="0.25">
      <c r="A26" s="63" t="s">
        <v>186</v>
      </c>
      <c r="B26" s="63" t="s">
        <v>184</v>
      </c>
      <c r="C26" s="67" t="s">
        <v>185</v>
      </c>
      <c r="D26" s="73" t="s">
        <v>75</v>
      </c>
      <c r="E26" s="63"/>
      <c r="F26" s="63"/>
      <c r="G26" s="63"/>
    </row>
    <row r="27" spans="1:7" x14ac:dyDescent="0.25">
      <c r="A27" s="63" t="s">
        <v>51</v>
      </c>
      <c r="B27" s="63" t="s">
        <v>184</v>
      </c>
      <c r="C27" s="67" t="s">
        <v>145</v>
      </c>
      <c r="D27" s="68" t="s">
        <v>49</v>
      </c>
      <c r="E27" s="63"/>
      <c r="F27" s="63"/>
      <c r="G27" s="63"/>
    </row>
    <row r="28" spans="1:7" x14ac:dyDescent="0.25">
      <c r="A28" s="63" t="s">
        <v>187</v>
      </c>
      <c r="B28" s="63" t="s">
        <v>184</v>
      </c>
      <c r="C28" s="68" t="s">
        <v>145</v>
      </c>
      <c r="D28" s="68" t="s">
        <v>188</v>
      </c>
      <c r="E28" s="63"/>
      <c r="F28" s="63"/>
      <c r="G28" s="63"/>
    </row>
    <row r="29" spans="1:7" x14ac:dyDescent="0.25">
      <c r="A29" s="72" t="s">
        <v>189</v>
      </c>
      <c r="B29" s="72" t="s">
        <v>184</v>
      </c>
      <c r="C29" s="68" t="s">
        <v>145</v>
      </c>
      <c r="D29" s="76" t="s">
        <v>190</v>
      </c>
      <c r="E29" s="63"/>
      <c r="F29" s="63"/>
      <c r="G29" s="63"/>
    </row>
    <row r="30" spans="1:7" x14ac:dyDescent="0.25">
      <c r="A30" s="75" t="s">
        <v>191</v>
      </c>
      <c r="B30" s="72" t="s">
        <v>184</v>
      </c>
      <c r="C30" s="68" t="s">
        <v>168</v>
      </c>
      <c r="D30" s="67"/>
      <c r="E30" s="63"/>
      <c r="F30" s="63"/>
      <c r="G30" s="63"/>
    </row>
    <row r="31" spans="1:7" x14ac:dyDescent="0.25">
      <c r="A31" s="63" t="s">
        <v>192</v>
      </c>
      <c r="B31" s="63" t="s">
        <v>184</v>
      </c>
      <c r="C31" s="67" t="s">
        <v>145</v>
      </c>
      <c r="D31" s="68" t="s">
        <v>193</v>
      </c>
      <c r="E31" s="63"/>
      <c r="F31" s="63"/>
      <c r="G31" s="63"/>
    </row>
    <row r="32" spans="1:7" x14ac:dyDescent="0.25">
      <c r="A32" s="63" t="s">
        <v>194</v>
      </c>
      <c r="B32" s="63" t="s">
        <v>184</v>
      </c>
      <c r="C32" s="67" t="s">
        <v>168</v>
      </c>
      <c r="D32" s="67"/>
      <c r="E32" s="63"/>
      <c r="F32" s="63"/>
      <c r="G32" s="63"/>
    </row>
    <row r="33" spans="1:9" x14ac:dyDescent="0.25">
      <c r="A33" s="77" t="s">
        <v>217</v>
      </c>
      <c r="B33" s="63" t="s">
        <v>184</v>
      </c>
      <c r="C33" s="65" t="s">
        <v>145</v>
      </c>
      <c r="D33" s="65" t="s">
        <v>205</v>
      </c>
      <c r="E33" s="63"/>
      <c r="F33" s="63"/>
      <c r="G33" s="63"/>
    </row>
    <row r="34" spans="1:9" x14ac:dyDescent="0.25">
      <c r="A34" s="63" t="s">
        <v>195</v>
      </c>
      <c r="B34" s="63" t="s">
        <v>184</v>
      </c>
      <c r="C34" s="67" t="s">
        <v>145</v>
      </c>
      <c r="D34" s="68" t="s">
        <v>76</v>
      </c>
      <c r="E34" s="63"/>
      <c r="F34" s="63"/>
      <c r="G34" s="63"/>
    </row>
    <row r="35" spans="1:9" x14ac:dyDescent="0.25">
      <c r="A35" s="63" t="s">
        <v>196</v>
      </c>
      <c r="B35" s="63" t="s">
        <v>184</v>
      </c>
      <c r="C35" s="67" t="s">
        <v>145</v>
      </c>
      <c r="D35" s="67" t="s">
        <v>197</v>
      </c>
      <c r="E35" s="63"/>
      <c r="F35" s="63"/>
      <c r="G35" s="63"/>
    </row>
    <row r="36" spans="1:9" x14ac:dyDescent="0.25">
      <c r="A36" s="72" t="s">
        <v>198</v>
      </c>
      <c r="B36" s="72" t="s">
        <v>184</v>
      </c>
      <c r="C36" s="68" t="s">
        <v>168</v>
      </c>
      <c r="D36" s="67"/>
      <c r="E36" s="63"/>
      <c r="F36" s="63"/>
      <c r="G36" s="63"/>
    </row>
    <row r="37" spans="1:9" x14ac:dyDescent="0.25">
      <c r="A37" s="63" t="s">
        <v>199</v>
      </c>
      <c r="B37" s="63" t="s">
        <v>184</v>
      </c>
      <c r="C37" s="67" t="s">
        <v>145</v>
      </c>
      <c r="D37" s="68" t="s">
        <v>73</v>
      </c>
      <c r="E37" s="63"/>
      <c r="F37" s="63"/>
      <c r="G37" s="63"/>
    </row>
    <row r="38" spans="1:9" x14ac:dyDescent="0.25">
      <c r="A38" s="63" t="s">
        <v>200</v>
      </c>
      <c r="B38" s="63" t="s">
        <v>184</v>
      </c>
      <c r="C38" s="67" t="s">
        <v>145</v>
      </c>
      <c r="D38" s="68" t="s">
        <v>201</v>
      </c>
      <c r="E38" s="63"/>
      <c r="F38" s="63"/>
      <c r="G38" s="63"/>
    </row>
    <row r="39" spans="1:9" x14ac:dyDescent="0.25">
      <c r="A39" s="63" t="s">
        <v>53</v>
      </c>
      <c r="B39" s="63" t="s">
        <v>184</v>
      </c>
      <c r="C39" s="67" t="s">
        <v>145</v>
      </c>
      <c r="D39" s="68" t="s">
        <v>202</v>
      </c>
      <c r="E39" s="63"/>
      <c r="F39" s="63"/>
      <c r="G39" s="63"/>
    </row>
    <row r="40" spans="1:9" x14ac:dyDescent="0.25">
      <c r="A40" s="72" t="s">
        <v>46</v>
      </c>
      <c r="B40" s="63" t="s">
        <v>184</v>
      </c>
      <c r="C40" s="68" t="s">
        <v>145</v>
      </c>
      <c r="D40" s="68" t="s">
        <v>203</v>
      </c>
      <c r="E40" s="63"/>
      <c r="F40" s="63"/>
      <c r="G40" s="63"/>
    </row>
    <row r="41" spans="1:9" x14ac:dyDescent="0.25">
      <c r="A41" s="72" t="s">
        <v>204</v>
      </c>
      <c r="B41" s="63" t="s">
        <v>184</v>
      </c>
      <c r="C41" s="67" t="s">
        <v>145</v>
      </c>
      <c r="D41" s="65" t="s">
        <v>83</v>
      </c>
      <c r="E41" s="63"/>
      <c r="F41" s="63"/>
      <c r="G41" s="63"/>
    </row>
    <row r="42" spans="1:9" x14ac:dyDescent="0.25">
      <c r="A42" s="66" t="s">
        <v>215</v>
      </c>
      <c r="B42" s="66" t="s">
        <v>184</v>
      </c>
      <c r="C42" s="66" t="s">
        <v>168</v>
      </c>
      <c r="D42" s="68"/>
    </row>
    <row r="43" spans="1:9" x14ac:dyDescent="0.25">
      <c r="A43" s="66" t="s">
        <v>216</v>
      </c>
      <c r="B43" s="66" t="s">
        <v>184</v>
      </c>
      <c r="C43" s="66" t="s">
        <v>168</v>
      </c>
      <c r="D43" s="68"/>
    </row>
    <row r="44" spans="1:9" x14ac:dyDescent="0.25">
      <c r="A44" s="66" t="s">
        <v>206</v>
      </c>
      <c r="B44" s="66" t="s">
        <v>184</v>
      </c>
      <c r="C44" s="66" t="s">
        <v>168</v>
      </c>
    </row>
    <row r="45" spans="1:9" x14ac:dyDescent="0.25">
      <c r="A45" s="66" t="s">
        <v>207</v>
      </c>
      <c r="B45" s="66" t="s">
        <v>184</v>
      </c>
      <c r="C45" s="66" t="s">
        <v>168</v>
      </c>
    </row>
    <row r="46" spans="1:9" x14ac:dyDescent="0.25">
      <c r="A46" s="78" t="s">
        <v>219</v>
      </c>
      <c r="B46" s="77" t="s">
        <v>184</v>
      </c>
      <c r="C46" s="65" t="s">
        <v>168</v>
      </c>
      <c r="D46" s="79"/>
      <c r="E46"/>
      <c r="F46"/>
      <c r="G46"/>
      <c r="H46"/>
      <c r="I46"/>
    </row>
    <row r="47" spans="1:9" x14ac:dyDescent="0.25">
      <c r="A47" s="78" t="s">
        <v>220</v>
      </c>
      <c r="B47" s="77" t="s">
        <v>184</v>
      </c>
      <c r="C47" s="65" t="s">
        <v>168</v>
      </c>
      <c r="D47" s="79"/>
      <c r="E47"/>
      <c r="F47"/>
      <c r="G47"/>
      <c r="H47"/>
      <c r="I47"/>
    </row>
    <row r="48" spans="1:9" x14ac:dyDescent="0.25">
      <c r="A48" s="78" t="s">
        <v>221</v>
      </c>
      <c r="B48" s="77" t="s">
        <v>184</v>
      </c>
      <c r="C48" s="65" t="s">
        <v>168</v>
      </c>
      <c r="D48" s="79"/>
      <c r="E48"/>
      <c r="F48"/>
      <c r="G48"/>
      <c r="H48"/>
      <c r="I48"/>
    </row>
  </sheetData>
  <sheetProtection password="C09D" sheet="1"/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theme="1"/>
  </sheetPr>
  <dimension ref="A1:B48"/>
  <sheetViews>
    <sheetView topLeftCell="A28" zoomScale="130" zoomScaleNormal="130" workbookViewId="0">
      <selection activeCell="B51" sqref="B51"/>
    </sheetView>
  </sheetViews>
  <sheetFormatPr defaultRowHeight="12.75" x14ac:dyDescent="0.2"/>
  <cols>
    <col min="1" max="1" width="51.5703125" bestFit="1" customWidth="1"/>
    <col min="2" max="2" width="53.42578125" bestFit="1" customWidth="1"/>
  </cols>
  <sheetData>
    <row r="1" spans="1:2" x14ac:dyDescent="0.2">
      <c r="A1" t="e">
        <f>"VAL." &amp; [0]!CountryCode &amp; ".F2.S13.MNAC"</f>
        <v>#REF!</v>
      </c>
      <c r="B1" t="e">
        <f>"VAL.Q." &amp; [0]!CountryCode &amp; ".T2700.LE.F8.S13.S1_S2.C.L.MNAC"</f>
        <v>#REF!</v>
      </c>
    </row>
    <row r="2" spans="1:2" x14ac:dyDescent="0.2">
      <c r="A2" t="e">
        <f>"VAL." &amp; [0]!CountryCode &amp; ".F21.S13.MNAC"</f>
        <v>#REF!</v>
      </c>
      <c r="B2" t="e">
        <f>"VAL.Q." &amp; [0]!CountryCode &amp; ".T2700.LE.F1.S13.S1_S2.C.L.MNAC"</f>
        <v>#REF!</v>
      </c>
    </row>
    <row r="3" spans="1:2" x14ac:dyDescent="0.2">
      <c r="A3" t="e">
        <f>"VAL." &amp; [0]!CountryCode &amp; ".F3.S13.MNAC"</f>
        <v>#REF!</v>
      </c>
      <c r="B3" t="e">
        <f>"VAL.Q." &amp; [0]!CountryCode &amp; ".T2700.LE.F6.S13.S1_S2.C.L.MNAC"</f>
        <v>#REF!</v>
      </c>
    </row>
    <row r="4" spans="1:2" x14ac:dyDescent="0.2">
      <c r="A4" t="e">
        <f>"VAL." &amp; [0]!CountryCode &amp; ".F31.S13.MNAC"</f>
        <v>#REF!</v>
      </c>
      <c r="B4" t="e">
        <f>"VAL.Q." &amp; [0]!CountryCode &amp; ".T2700.LE.F1.S13.S1_S2.C.L.MNAC"</f>
        <v>#REF!</v>
      </c>
    </row>
    <row r="5" spans="1:2" x14ac:dyDescent="0.2">
      <c r="A5" t="e">
        <f>"VAL." &amp; [0]!CountryCode &amp; ".F32.S13.MNAC"</f>
        <v>#REF!</v>
      </c>
      <c r="B5" t="e">
        <f>"VAL.Q." &amp; [0]!CountryCode &amp; ".T2700.LE.F6.S13.S1_S2.C.L.MNAC"</f>
        <v>#REF!</v>
      </c>
    </row>
    <row r="6" spans="1:2" x14ac:dyDescent="0.2">
      <c r="A6" t="e">
        <f>"VAL." &amp; [0]!CountryCode &amp; ".F4.S13.MNAC"</f>
        <v>#REF!</v>
      </c>
      <c r="B6" t="e">
        <f>"VAL.Q." &amp; [0]!CountryCode &amp; ".T2700.LE.F8.S13.S1_S2.C.L.MNAC"</f>
        <v>#REF!</v>
      </c>
    </row>
    <row r="7" spans="1:2" x14ac:dyDescent="0.2">
      <c r="A7" t="e">
        <f>"VAL." &amp; [0]!CountryCode &amp; ".F41.S13.MNAC"</f>
        <v>#REF!</v>
      </c>
      <c r="B7" t="e">
        <f>"VAL.Q." &amp; [0]!CountryCode &amp; ".T2700.LE.F3.S13.S1_S2.C.L.MNAC"</f>
        <v>#REF!</v>
      </c>
    </row>
    <row r="8" spans="1:2" x14ac:dyDescent="0.2">
      <c r="A8" t="e">
        <f>"VAL." &amp; [0]!CountryCode &amp; ".F42.S13.MNAC"</f>
        <v>#REF!</v>
      </c>
      <c r="B8" t="e">
        <f>"VAL.Q." &amp; [0]!CountryCode &amp; ".T2700.LE.F8.S1311.S1_S2.C.L.MNAC"</f>
        <v>#REF!</v>
      </c>
    </row>
    <row r="9" spans="1:2" x14ac:dyDescent="0.2">
      <c r="A9" t="e">
        <f>"VAL." &amp; [0]!CountryCode &amp; ".GD.S13.MNAC"</f>
        <v>#REF!</v>
      </c>
      <c r="B9" t="e">
        <f>"VAL.Q." &amp; [0]!CountryCode &amp; ".T2700.LE.F1.S1311.S1_S2.C.L.MNAC"</f>
        <v>#REF!</v>
      </c>
    </row>
    <row r="10" spans="1:2" x14ac:dyDescent="0.2">
      <c r="A10" t="e">
        <f>"VAL." &amp; [0]!CountryCode &amp; ".F2.S1311.MNAC"</f>
        <v>#REF!</v>
      </c>
      <c r="B10" t="e">
        <f>"VAL.Q." &amp; [0]!CountryCode &amp; ".T2700.LE.F6.S1311.S1_S2.C.L.MNAC"</f>
        <v>#REF!</v>
      </c>
    </row>
    <row r="11" spans="1:2" x14ac:dyDescent="0.2">
      <c r="A11" t="e">
        <f>"VAL." &amp; [0]!CountryCode &amp; ".F21.S1311.MNAC"</f>
        <v>#REF!</v>
      </c>
      <c r="B11" t="e">
        <f>"VAL.Q." &amp; [0]!CountryCode &amp; ".T2700.LE.F1.S1311.S1_S2.C.L.MNAC"</f>
        <v>#REF!</v>
      </c>
    </row>
    <row r="12" spans="1:2" x14ac:dyDescent="0.2">
      <c r="A12" t="e">
        <f>"VAL." &amp; [0]!CountryCode &amp; ".F3.S1311.MNAC"</f>
        <v>#REF!</v>
      </c>
      <c r="B12" t="e">
        <f>"VAL.Q." &amp; [0]!CountryCode &amp; ".T2700.LE.F6.S1311.S1_S2.C.L.MNAC"</f>
        <v>#REF!</v>
      </c>
    </row>
    <row r="13" spans="1:2" x14ac:dyDescent="0.2">
      <c r="A13" t="e">
        <f>"VAL." &amp; [0]!CountryCode &amp; ".F31.S1311.MNAC"</f>
        <v>#REF!</v>
      </c>
      <c r="B13" t="e">
        <f>"VAL.Q." &amp; [0]!CountryCode &amp; ".T2700.LE.F8.S1311.S1_S2.C.L.MNAC"</f>
        <v>#REF!</v>
      </c>
    </row>
    <row r="14" spans="1:2" x14ac:dyDescent="0.2">
      <c r="A14" t="e">
        <f>"VAL." &amp; [0]!CountryCode &amp; ".F32.S1311.MNAC"</f>
        <v>#REF!</v>
      </c>
      <c r="B14" t="e">
        <f>"VAL.Q." &amp; [0]!CountryCode &amp; ".T2700.LE.F3.S1311.S1_S2.C.L.MNAC"</f>
        <v>#REF!</v>
      </c>
    </row>
    <row r="15" spans="1:2" x14ac:dyDescent="0.2">
      <c r="A15" t="e">
        <f>"VAL." &amp; [0]!CountryCode &amp; ".F4.S1311.MNAC"</f>
        <v>#REF!</v>
      </c>
    </row>
    <row r="16" spans="1:2" x14ac:dyDescent="0.2">
      <c r="A16" t="e">
        <f>"VAL." &amp; [0]!CountryCode &amp; ".F41.S1311.MNAC"</f>
        <v>#REF!</v>
      </c>
    </row>
    <row r="17" spans="1:1" x14ac:dyDescent="0.2">
      <c r="A17" t="e">
        <f>"VAL." &amp; [0]!CountryCode &amp; ".F42.S1311.MNAC"</f>
        <v>#REF!</v>
      </c>
    </row>
    <row r="18" spans="1:1" x14ac:dyDescent="0.2">
      <c r="A18" t="e">
        <f>"VAL." &amp; [0]!CountryCode &amp; ".GD.S1311.MNAC"</f>
        <v>#REF!</v>
      </c>
    </row>
    <row r="19" spans="1:1" x14ac:dyDescent="0.2">
      <c r="A19" s="93" t="e">
        <f>"VAL."&amp; [0]!CountryCode&amp;".GD_NAC.S13.MNAC"</f>
        <v>#REF!</v>
      </c>
    </row>
    <row r="20" spans="1:1" x14ac:dyDescent="0.2">
      <c r="A20" s="93" t="e">
        <f>"VAL."&amp; [0]!CountryCode&amp;".GD_FOR.S13.MNAC"</f>
        <v>#REF!</v>
      </c>
    </row>
    <row r="21" spans="1:1" x14ac:dyDescent="0.2">
      <c r="A21" s="93" t="e">
        <f>"VAL." &amp; [0]!CountryCode &amp; ".GD_NAC.S1311.MNAC"</f>
        <v>#REF!</v>
      </c>
    </row>
    <row r="22" spans="1:1" x14ac:dyDescent="0.2">
      <c r="A22" s="93" t="e">
        <f>"VAL." &amp; [0]!CountryCode &amp; ".GD_FOR.S1311.MNAC"</f>
        <v>#REF!</v>
      </c>
    </row>
    <row r="23" spans="1:1" x14ac:dyDescent="0.2">
      <c r="A23" s="93" t="e">
        <f>"VAL."&amp;[0]!CountryCode&amp;".GD_S1.S13.MNAC              "</f>
        <v>#REF!</v>
      </c>
    </row>
    <row r="24" spans="1:1" x14ac:dyDescent="0.2">
      <c r="A24" s="93" t="e">
        <f>"VAL."&amp;[0]!CountryCode&amp;".GD_S2.S13.MNAC              "</f>
        <v>#REF!</v>
      </c>
    </row>
    <row r="25" spans="1:1" x14ac:dyDescent="0.2">
      <c r="A25" s="93" t="e">
        <f>"VAL."&amp;[0]!CountryCode&amp;".GD_S1.S1311.MNAC            "</f>
        <v>#REF!</v>
      </c>
    </row>
    <row r="26" spans="1:1" x14ac:dyDescent="0.2">
      <c r="A26" s="93" t="e">
        <f>"VAL."&amp;[0]!CountryCode&amp;".GD_S2.S1311.MNAC            "</f>
        <v>#REF!</v>
      </c>
    </row>
    <row r="27" spans="1:1" x14ac:dyDescent="0.2">
      <c r="A27" s="93" t="e">
        <f>"VAL."&amp;[0]!CountryCode&amp;".GD.S13111.MNAC              "</f>
        <v>#REF!</v>
      </c>
    </row>
    <row r="28" spans="1:1" x14ac:dyDescent="0.2">
      <c r="A28" s="93" t="e">
        <f>"VAL."&amp;[0]!CountryCode&amp;".GD_NAC.S13111.MNAC          "</f>
        <v>#REF!</v>
      </c>
    </row>
    <row r="29" spans="1:1" x14ac:dyDescent="0.2">
      <c r="A29" s="93" t="e">
        <f>"VAL."&amp;[0]!CountryCode&amp;".GD_FOR.S13111.MNAC          "</f>
        <v>#REF!</v>
      </c>
    </row>
    <row r="30" spans="1:1" x14ac:dyDescent="0.2">
      <c r="A30" s="93" t="e">
        <f>"VAL."&amp;[0]!CountryCode&amp;".GD_S1.S13111.MNAC           "</f>
        <v>#REF!</v>
      </c>
    </row>
    <row r="31" spans="1:1" x14ac:dyDescent="0.2">
      <c r="A31" s="93" t="e">
        <f>"VAL."&amp;[0]!CountryCode&amp;".GD_S2.S13111.MNAC           "</f>
        <v>#REF!</v>
      </c>
    </row>
    <row r="32" spans="1:1" x14ac:dyDescent="0.2">
      <c r="A32" t="e">
        <f>"VAL."&amp;[0]!CountryCode&amp;".F2.S13111.MNAC"</f>
        <v>#REF!</v>
      </c>
    </row>
    <row r="33" spans="1:1" x14ac:dyDescent="0.2">
      <c r="A33" t="e">
        <f>"VAL."&amp;[0]!CountryCode&amp;".F31.S13111.MNAC"</f>
        <v>#REF!</v>
      </c>
    </row>
    <row r="34" spans="1:1" x14ac:dyDescent="0.2">
      <c r="A34" t="e">
        <f>"VAL."&amp;[0]!CountryCode&amp;".F41.S13111.MNAC        "</f>
        <v>#REF!</v>
      </c>
    </row>
    <row r="35" spans="1:1" x14ac:dyDescent="0.2">
      <c r="A35" t="e">
        <f>"VAL."&amp;[0]!CountryCode&amp;".F32.S13111.MNAC "</f>
        <v>#REF!</v>
      </c>
    </row>
    <row r="36" spans="1:1" x14ac:dyDescent="0.2">
      <c r="A36" t="e">
        <f>"VAL."&amp;[0]!CountryCode&amp;".F42.S13111.MNAC    "</f>
        <v>#REF!</v>
      </c>
    </row>
    <row r="37" spans="1:1" x14ac:dyDescent="0.2">
      <c r="A37" s="209" t="e">
        <f>"VAL." &amp; [0]!CountryCode &amp; ".GD.S11001.MNAC"</f>
        <v>#REF!</v>
      </c>
    </row>
    <row r="38" spans="1:1" x14ac:dyDescent="0.2">
      <c r="A38" s="209" t="e">
        <f>"VAL." &amp; [0]!CountryCode &amp; ".F2.S11001.MNAC"</f>
        <v>#REF!</v>
      </c>
    </row>
    <row r="39" spans="1:1" x14ac:dyDescent="0.2">
      <c r="A39" s="209" t="e">
        <f>"VAL." &amp; [0]!CountryCode &amp; ".F21.S11001.MNAC"</f>
        <v>#REF!</v>
      </c>
    </row>
    <row r="40" spans="1:1" x14ac:dyDescent="0.2">
      <c r="A40" s="209" t="e">
        <f>"VAL." &amp; [0]!CountryCode &amp; ".F22_F29.S11001.MNAC"</f>
        <v>#REF!</v>
      </c>
    </row>
    <row r="41" spans="1:1" x14ac:dyDescent="0.2">
      <c r="A41" s="209" t="e">
        <f>"VAL." &amp; [0]!CountryCode &amp; ".F3.S11001.MNAC"</f>
        <v>#REF!</v>
      </c>
    </row>
    <row r="42" spans="1:1" x14ac:dyDescent="0.2">
      <c r="A42" s="209" t="e">
        <f>"VAL." &amp; [0]!CountryCode &amp; ".F31.S11001.MNAC"</f>
        <v>#REF!</v>
      </c>
    </row>
    <row r="43" spans="1:1" x14ac:dyDescent="0.2">
      <c r="A43" s="209" t="e">
        <f>"VAL." &amp; [0]!CountryCode &amp; ".F32.S11001.MNAC"</f>
        <v>#REF!</v>
      </c>
    </row>
    <row r="44" spans="1:1" x14ac:dyDescent="0.2">
      <c r="A44" s="209" t="e">
        <f>"VAL." &amp; [0]!CountryCode &amp; ".F4.S11001.MNAC"</f>
        <v>#REF!</v>
      </c>
    </row>
    <row r="45" spans="1:1" x14ac:dyDescent="0.2">
      <c r="A45" s="209" t="e">
        <f>"VAL." &amp; [0]!CountryCode &amp; ".F41.S11001.MNAC"</f>
        <v>#REF!</v>
      </c>
    </row>
    <row r="46" spans="1:1" x14ac:dyDescent="0.2">
      <c r="A46" s="209" t="e">
        <f>"VAL." &amp; [0]!CountryCode &amp; ".F42.S11001.MNAC"</f>
        <v>#REF!</v>
      </c>
    </row>
    <row r="47" spans="1:1" x14ac:dyDescent="0.2">
      <c r="A47" s="209" t="e">
        <f>"VAL." &amp; [0]!CountryCode &amp; ".GD_S1.S11001.MNAC"</f>
        <v>#REF!</v>
      </c>
    </row>
    <row r="48" spans="1:1" x14ac:dyDescent="0.2">
      <c r="A48" s="209" t="e">
        <f>"VAL." &amp; [0]!CountryCode &amp; ".GD_S2.S11001.MNAC"</f>
        <v>#REF!</v>
      </c>
    </row>
  </sheetData>
  <autoFilter ref="A1:A31"/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DS49"/>
  <sheetViews>
    <sheetView topLeftCell="CY1" workbookViewId="0">
      <selection activeCell="CY11" sqref="A11:XFD11"/>
    </sheetView>
  </sheetViews>
  <sheetFormatPr defaultColWidth="9.140625" defaultRowHeight="12.75" x14ac:dyDescent="0.2"/>
  <cols>
    <col min="1" max="1" width="29.42578125" style="166" bestFit="1" customWidth="1"/>
    <col min="2" max="21" width="7.42578125" style="166" bestFit="1" customWidth="1"/>
    <col min="22" max="28" width="8" style="166" bestFit="1" customWidth="1"/>
    <col min="29" max="29" width="10" style="166" bestFit="1" customWidth="1"/>
    <col min="30" max="34" width="12" style="166" bestFit="1" customWidth="1"/>
    <col min="35" max="35" width="11" style="166" bestFit="1" customWidth="1"/>
    <col min="36" max="36" width="12" style="166" bestFit="1" customWidth="1"/>
    <col min="37" max="37" width="10" style="166" bestFit="1" customWidth="1"/>
    <col min="38" max="40" width="12" style="166" bestFit="1" customWidth="1"/>
    <col min="41" max="41" width="10" style="166" bestFit="1" customWidth="1"/>
    <col min="42" max="44" width="12" style="166" bestFit="1" customWidth="1"/>
    <col min="45" max="45" width="9" style="166" bestFit="1" customWidth="1"/>
    <col min="46" max="48" width="8" style="166" bestFit="1" customWidth="1"/>
    <col min="49" max="56" width="9" style="166" bestFit="1" customWidth="1"/>
    <col min="57" max="57" width="10" style="166" bestFit="1" customWidth="1"/>
    <col min="58" max="59" width="9" style="166" bestFit="1" customWidth="1"/>
    <col min="60" max="66" width="10" style="166" bestFit="1" customWidth="1"/>
    <col min="67" max="67" width="11" style="166" bestFit="1" customWidth="1"/>
    <col min="68" max="68" width="10" style="166" bestFit="1" customWidth="1"/>
    <col min="69" max="69" width="11" style="166" bestFit="1" customWidth="1"/>
    <col min="70" max="77" width="12" style="166" bestFit="1" customWidth="1"/>
    <col min="78" max="80" width="10" style="166" bestFit="1" customWidth="1"/>
    <col min="81" max="94" width="12" style="166" bestFit="1" customWidth="1"/>
    <col min="95" max="95" width="12" style="167" bestFit="1" customWidth="1"/>
    <col min="96" max="123" width="12" style="166" bestFit="1" customWidth="1"/>
    <col min="124" max="16384" width="9.140625" style="166"/>
  </cols>
  <sheetData>
    <row r="1" spans="1:123" x14ac:dyDescent="0.2">
      <c r="A1" s="166" t="s">
        <v>529</v>
      </c>
      <c r="B1" s="166" t="s">
        <v>322</v>
      </c>
      <c r="C1" s="166" t="s">
        <v>323</v>
      </c>
      <c r="D1" s="166" t="s">
        <v>324</v>
      </c>
      <c r="E1" s="166" t="s">
        <v>325</v>
      </c>
      <c r="F1" s="166" t="s">
        <v>326</v>
      </c>
      <c r="G1" s="166" t="s">
        <v>327</v>
      </c>
      <c r="H1" s="166" t="s">
        <v>328</v>
      </c>
      <c r="I1" s="166" t="s">
        <v>329</v>
      </c>
      <c r="J1" s="166" t="s">
        <v>330</v>
      </c>
      <c r="K1" s="166" t="s">
        <v>331</v>
      </c>
      <c r="L1" s="166" t="s">
        <v>332</v>
      </c>
      <c r="M1" s="166" t="s">
        <v>333</v>
      </c>
      <c r="N1" s="166" t="s">
        <v>334</v>
      </c>
      <c r="O1" s="166" t="s">
        <v>335</v>
      </c>
      <c r="P1" s="166" t="s">
        <v>336</v>
      </c>
      <c r="Q1" s="166" t="s">
        <v>337</v>
      </c>
      <c r="R1" s="166" t="s">
        <v>338</v>
      </c>
      <c r="S1" s="166" t="s">
        <v>339</v>
      </c>
      <c r="T1" s="166" t="s">
        <v>340</v>
      </c>
      <c r="U1" s="166" t="s">
        <v>341</v>
      </c>
      <c r="V1" s="166" t="s">
        <v>342</v>
      </c>
      <c r="W1" s="166" t="s">
        <v>343</v>
      </c>
      <c r="X1" s="166" t="s">
        <v>344</v>
      </c>
      <c r="Y1" s="166" t="s">
        <v>345</v>
      </c>
      <c r="Z1" s="166" t="s">
        <v>346</v>
      </c>
      <c r="AA1" s="166" t="s">
        <v>347</v>
      </c>
      <c r="AB1" s="166" t="s">
        <v>348</v>
      </c>
      <c r="AC1" s="166" t="s">
        <v>349</v>
      </c>
      <c r="AD1" s="166" t="s">
        <v>350</v>
      </c>
      <c r="AE1" s="166" t="s">
        <v>351</v>
      </c>
      <c r="AF1" s="166" t="s">
        <v>352</v>
      </c>
      <c r="AG1" s="166" t="s">
        <v>353</v>
      </c>
      <c r="AH1" s="166" t="s">
        <v>354</v>
      </c>
      <c r="AI1" s="166" t="s">
        <v>355</v>
      </c>
      <c r="AJ1" s="166" t="s">
        <v>356</v>
      </c>
      <c r="AK1" s="166" t="s">
        <v>357</v>
      </c>
      <c r="AL1" s="166" t="s">
        <v>358</v>
      </c>
      <c r="AM1" s="166" t="s">
        <v>359</v>
      </c>
      <c r="AN1" s="166" t="s">
        <v>360</v>
      </c>
      <c r="AO1" s="166" t="s">
        <v>361</v>
      </c>
      <c r="AP1" s="166" t="s">
        <v>362</v>
      </c>
      <c r="AQ1" s="166" t="s">
        <v>363</v>
      </c>
      <c r="AR1" s="166" t="s">
        <v>364</v>
      </c>
      <c r="AS1" s="166" t="s">
        <v>365</v>
      </c>
      <c r="AT1" s="166" t="s">
        <v>366</v>
      </c>
      <c r="AU1" s="166" t="s">
        <v>367</v>
      </c>
      <c r="AV1" s="166" t="s">
        <v>368</v>
      </c>
      <c r="AW1" s="166" t="s">
        <v>369</v>
      </c>
      <c r="AX1" s="166" t="s">
        <v>370</v>
      </c>
      <c r="AY1" s="166" t="s">
        <v>371</v>
      </c>
      <c r="AZ1" s="166" t="s">
        <v>372</v>
      </c>
      <c r="BA1" s="166" t="s">
        <v>373</v>
      </c>
      <c r="BB1" s="166" t="s">
        <v>374</v>
      </c>
      <c r="BC1" s="166" t="s">
        <v>375</v>
      </c>
      <c r="BD1" s="166" t="s">
        <v>376</v>
      </c>
      <c r="BE1" s="166" t="s">
        <v>377</v>
      </c>
      <c r="BF1" s="166" t="s">
        <v>378</v>
      </c>
      <c r="BG1" s="166" t="s">
        <v>379</v>
      </c>
      <c r="BH1" s="166" t="s">
        <v>380</v>
      </c>
      <c r="BI1" s="166" t="s">
        <v>381</v>
      </c>
      <c r="BJ1" s="166" t="s">
        <v>382</v>
      </c>
      <c r="BK1" s="166" t="s">
        <v>383</v>
      </c>
      <c r="BL1" s="166" t="s">
        <v>384</v>
      </c>
      <c r="BM1" s="166" t="s">
        <v>385</v>
      </c>
      <c r="BN1" s="166" t="s">
        <v>386</v>
      </c>
      <c r="BO1" s="166" t="s">
        <v>387</v>
      </c>
      <c r="BP1" s="166" t="s">
        <v>388</v>
      </c>
      <c r="BQ1" s="166" t="s">
        <v>389</v>
      </c>
      <c r="BR1" s="166" t="s">
        <v>390</v>
      </c>
      <c r="BS1" s="166" t="s">
        <v>391</v>
      </c>
      <c r="BT1" s="166" t="s">
        <v>392</v>
      </c>
      <c r="BU1" s="166" t="s">
        <v>393</v>
      </c>
      <c r="BV1" s="166" t="s">
        <v>394</v>
      </c>
      <c r="BW1" s="166" t="s">
        <v>395</v>
      </c>
      <c r="BX1" s="166" t="s">
        <v>396</v>
      </c>
      <c r="BY1" s="166" t="s">
        <v>397</v>
      </c>
      <c r="BZ1" s="166" t="s">
        <v>398</v>
      </c>
      <c r="CA1" s="166" t="s">
        <v>399</v>
      </c>
      <c r="CB1" s="166" t="s">
        <v>400</v>
      </c>
      <c r="CC1" s="166" t="s">
        <v>401</v>
      </c>
      <c r="CD1" s="166" t="s">
        <v>402</v>
      </c>
      <c r="CE1" s="166" t="s">
        <v>403</v>
      </c>
      <c r="CF1" s="166" t="s">
        <v>404</v>
      </c>
      <c r="CG1" s="166" t="s">
        <v>405</v>
      </c>
      <c r="CH1" s="166" t="s">
        <v>406</v>
      </c>
      <c r="CI1" s="166" t="s">
        <v>407</v>
      </c>
      <c r="CJ1" s="166" t="s">
        <v>408</v>
      </c>
      <c r="CK1" s="166" t="s">
        <v>409</v>
      </c>
      <c r="CL1" s="166" t="s">
        <v>414</v>
      </c>
      <c r="CM1" s="166" t="s">
        <v>412</v>
      </c>
      <c r="CN1" s="166" t="s">
        <v>415</v>
      </c>
      <c r="CO1" s="166" t="s">
        <v>417</v>
      </c>
      <c r="CP1" s="166" t="s">
        <v>419</v>
      </c>
      <c r="CQ1" s="167" t="s">
        <v>421</v>
      </c>
      <c r="CR1" s="167" t="s">
        <v>424</v>
      </c>
      <c r="CS1" s="166" t="s">
        <v>426</v>
      </c>
      <c r="CT1" s="166" t="s">
        <v>428</v>
      </c>
      <c r="CU1" s="166" t="s">
        <v>430</v>
      </c>
      <c r="CV1" s="166" t="s">
        <v>431</v>
      </c>
      <c r="CW1" s="168" t="s">
        <v>433</v>
      </c>
      <c r="CX1" s="166" t="s">
        <v>435</v>
      </c>
      <c r="CY1" s="166" t="s">
        <v>438</v>
      </c>
      <c r="CZ1" s="166" t="s">
        <v>440</v>
      </c>
      <c r="DA1" s="168" t="s">
        <v>441</v>
      </c>
      <c r="DB1" s="166" t="s">
        <v>443</v>
      </c>
      <c r="DC1" s="166" t="s">
        <v>445</v>
      </c>
      <c r="DD1" s="166" t="s">
        <v>448</v>
      </c>
      <c r="DE1" s="166" t="s">
        <v>449</v>
      </c>
      <c r="DF1" s="166" t="s">
        <v>451</v>
      </c>
      <c r="DG1" s="166" t="s">
        <v>453</v>
      </c>
      <c r="DH1" s="166" t="s">
        <v>455</v>
      </c>
      <c r="DI1" s="166" t="s">
        <v>457</v>
      </c>
      <c r="DJ1" s="166" t="s">
        <v>459</v>
      </c>
      <c r="DK1" s="166" t="s">
        <v>461</v>
      </c>
      <c r="DL1" s="166" t="s">
        <v>464</v>
      </c>
      <c r="DM1" s="166" t="s">
        <v>465</v>
      </c>
      <c r="DN1" s="166" t="s">
        <v>467</v>
      </c>
      <c r="DO1" s="166" t="s">
        <v>469</v>
      </c>
      <c r="DP1" s="166" t="s">
        <v>471</v>
      </c>
      <c r="DQ1" s="166" t="s">
        <v>473</v>
      </c>
      <c r="DR1" s="166" t="s">
        <v>475</v>
      </c>
      <c r="DS1" s="166" t="s">
        <v>477</v>
      </c>
    </row>
    <row r="2" spans="1:123" x14ac:dyDescent="0.2">
      <c r="A2" s="166" t="s">
        <v>481</v>
      </c>
      <c r="B2" s="166" t="s">
        <v>418</v>
      </c>
      <c r="C2" s="166" t="s">
        <v>418</v>
      </c>
      <c r="D2" s="166" t="s">
        <v>418</v>
      </c>
      <c r="E2" s="166" t="s">
        <v>418</v>
      </c>
      <c r="F2" s="166" t="s">
        <v>418</v>
      </c>
      <c r="G2" s="166" t="s">
        <v>418</v>
      </c>
      <c r="H2" s="166" t="s">
        <v>418</v>
      </c>
      <c r="I2" s="166" t="s">
        <v>418</v>
      </c>
      <c r="J2" s="166" t="s">
        <v>418</v>
      </c>
      <c r="K2" s="166" t="s">
        <v>418</v>
      </c>
      <c r="L2" s="166" t="s">
        <v>418</v>
      </c>
      <c r="M2" s="166" t="s">
        <v>418</v>
      </c>
      <c r="N2" s="166" t="s">
        <v>418</v>
      </c>
      <c r="O2" s="166" t="s">
        <v>418</v>
      </c>
      <c r="P2" s="166" t="s">
        <v>418</v>
      </c>
      <c r="Q2" s="166" t="s">
        <v>418</v>
      </c>
      <c r="R2" s="166" t="s">
        <v>418</v>
      </c>
      <c r="S2" s="166" t="s">
        <v>418</v>
      </c>
      <c r="T2" s="166" t="s">
        <v>418</v>
      </c>
      <c r="U2" s="166" t="s">
        <v>418</v>
      </c>
      <c r="V2" s="166">
        <v>88.9</v>
      </c>
      <c r="W2" s="166">
        <v>134.30000000000001</v>
      </c>
      <c r="X2" s="166">
        <v>164.1</v>
      </c>
      <c r="Y2" s="166">
        <v>472</v>
      </c>
      <c r="Z2" s="166">
        <v>246.1</v>
      </c>
      <c r="AA2" s="166">
        <v>320.5</v>
      </c>
      <c r="AB2" s="166">
        <v>423.9</v>
      </c>
      <c r="AC2" s="166">
        <v>641.4</v>
      </c>
      <c r="AD2" s="166">
        <v>388.9</v>
      </c>
      <c r="AE2" s="166">
        <v>518.29999999999995</v>
      </c>
      <c r="AF2" s="166">
        <v>597.79999999999995</v>
      </c>
      <c r="AG2" s="166">
        <v>794.8</v>
      </c>
      <c r="AH2" s="166">
        <v>670.7</v>
      </c>
      <c r="AI2" s="166">
        <v>736.5</v>
      </c>
      <c r="AJ2" s="166">
        <v>813.7</v>
      </c>
      <c r="AK2" s="166">
        <v>1272.0999999999999</v>
      </c>
      <c r="AL2" s="166">
        <v>835.3</v>
      </c>
      <c r="AM2" s="166">
        <v>911.4</v>
      </c>
      <c r="AN2" s="166">
        <v>920.1</v>
      </c>
      <c r="AO2" s="166">
        <v>1334.4</v>
      </c>
      <c r="AP2" s="166">
        <v>1684.6</v>
      </c>
      <c r="AQ2" s="166">
        <v>2080.8000000000002</v>
      </c>
      <c r="AR2" s="166">
        <v>1957.1</v>
      </c>
      <c r="AS2" s="166">
        <v>2930.5</v>
      </c>
      <c r="AT2" s="166">
        <v>1802.4</v>
      </c>
      <c r="AU2" s="166">
        <v>1771.8</v>
      </c>
      <c r="AV2" s="166">
        <v>1870.6</v>
      </c>
      <c r="AW2" s="166">
        <v>4015.6</v>
      </c>
      <c r="AX2" s="166">
        <v>1868.99</v>
      </c>
      <c r="AY2" s="166">
        <v>1830.97</v>
      </c>
      <c r="AZ2" s="166">
        <v>1894.15</v>
      </c>
      <c r="BA2" s="166">
        <v>4699.6099999999997</v>
      </c>
      <c r="BB2" s="166">
        <v>2092.4</v>
      </c>
      <c r="BC2" s="166">
        <v>2016.07</v>
      </c>
      <c r="BD2" s="166">
        <v>2057.88</v>
      </c>
      <c r="BE2" s="166">
        <v>3065.53</v>
      </c>
      <c r="BF2" s="166">
        <v>1653.27</v>
      </c>
      <c r="BG2" s="166">
        <v>1358.78</v>
      </c>
      <c r="BH2" s="166">
        <v>1865.75</v>
      </c>
      <c r="BI2" s="166">
        <v>2357.87</v>
      </c>
      <c r="BJ2" s="166">
        <v>1235.56</v>
      </c>
      <c r="BK2" s="166">
        <v>1638.5</v>
      </c>
      <c r="BL2" s="166">
        <v>2355.6999999999998</v>
      </c>
      <c r="BM2" s="166">
        <v>4677.1000000000004</v>
      </c>
      <c r="BN2" s="166">
        <v>3613.23</v>
      </c>
      <c r="BO2" s="166">
        <v>3929.5369999999998</v>
      </c>
      <c r="BP2" s="166">
        <v>3770.28</v>
      </c>
      <c r="BQ2" s="166">
        <v>6397.6</v>
      </c>
      <c r="BR2" s="166">
        <v>3911</v>
      </c>
      <c r="BS2" s="166">
        <v>3819.4</v>
      </c>
      <c r="BT2" s="166">
        <v>4205.74</v>
      </c>
      <c r="BU2" s="166">
        <v>4987.2</v>
      </c>
      <c r="BV2" s="166">
        <v>3892.9</v>
      </c>
      <c r="BW2" s="166">
        <v>4225.3</v>
      </c>
      <c r="BX2" s="166">
        <v>4337.8999999999996</v>
      </c>
      <c r="BY2" s="166">
        <v>4222.3100000000004</v>
      </c>
      <c r="BZ2" s="166">
        <v>3507.55</v>
      </c>
      <c r="CA2" s="166">
        <v>4331.5</v>
      </c>
      <c r="CB2" s="166">
        <v>4138.97</v>
      </c>
      <c r="CC2" s="166">
        <v>6754.68</v>
      </c>
      <c r="CD2" s="166">
        <v>4098.3</v>
      </c>
      <c r="CE2" s="166">
        <v>5104.6000000000004</v>
      </c>
      <c r="CF2" s="166">
        <v>6324.2</v>
      </c>
      <c r="CG2" s="166">
        <v>8752.7000000000007</v>
      </c>
      <c r="CH2" s="166">
        <v>4757</v>
      </c>
      <c r="CI2" s="166">
        <v>4941.7</v>
      </c>
      <c r="CJ2" s="166">
        <v>5643.1</v>
      </c>
      <c r="CK2" s="166">
        <v>8408.5</v>
      </c>
      <c r="CL2" s="166">
        <v>5046.6000000000004</v>
      </c>
      <c r="CM2" s="166">
        <v>6030.7</v>
      </c>
      <c r="CN2" s="166">
        <v>6225.2</v>
      </c>
      <c r="CO2" s="166">
        <v>7411.1</v>
      </c>
      <c r="CP2" s="166">
        <v>5067</v>
      </c>
      <c r="CQ2" s="166">
        <v>6806.6</v>
      </c>
      <c r="CR2" s="166">
        <v>6593.1</v>
      </c>
      <c r="CS2" s="166">
        <v>6953.2</v>
      </c>
      <c r="CT2" s="166">
        <v>6384.51</v>
      </c>
      <c r="CU2" s="166">
        <v>7745.2</v>
      </c>
      <c r="CV2" s="166">
        <v>8381.7999999999993</v>
      </c>
      <c r="CW2" s="166">
        <v>9181.6</v>
      </c>
      <c r="CX2" s="166">
        <v>6263.3</v>
      </c>
      <c r="CY2" s="166">
        <v>7308.2</v>
      </c>
      <c r="CZ2" s="166">
        <v>8456.5540000000001</v>
      </c>
      <c r="DA2" s="166">
        <v>11439.7</v>
      </c>
      <c r="DB2" s="166">
        <v>7440.4</v>
      </c>
      <c r="DC2" s="166">
        <v>8244.11</v>
      </c>
      <c r="DD2" s="166">
        <v>9043.7000000000007</v>
      </c>
      <c r="DE2" s="166">
        <v>12519.6</v>
      </c>
      <c r="DF2" s="166">
        <v>10730.6</v>
      </c>
      <c r="DG2" s="166">
        <v>12099.56</v>
      </c>
      <c r="DH2" s="166">
        <v>13201.56</v>
      </c>
      <c r="DI2" s="166">
        <v>14875.85</v>
      </c>
      <c r="DJ2" s="166">
        <v>11663.405000000001</v>
      </c>
      <c r="DK2" s="166">
        <v>12039.57</v>
      </c>
      <c r="DL2" s="166">
        <v>13454.03</v>
      </c>
      <c r="DM2" s="166">
        <v>19550.599999999999</v>
      </c>
      <c r="DN2" s="166">
        <v>14136.77</v>
      </c>
      <c r="DO2" s="166">
        <v>15576.18</v>
      </c>
      <c r="DP2" s="166">
        <v>17272.53</v>
      </c>
      <c r="DQ2" s="166">
        <v>19774.27</v>
      </c>
      <c r="DR2" s="166">
        <v>18203.7</v>
      </c>
      <c r="DS2" s="166">
        <v>20786.169999999998</v>
      </c>
    </row>
    <row r="3" spans="1:123" x14ac:dyDescent="0.2">
      <c r="A3" s="166" t="s">
        <v>482</v>
      </c>
      <c r="B3" s="166" t="s">
        <v>418</v>
      </c>
      <c r="C3" s="166" t="s">
        <v>418</v>
      </c>
      <c r="D3" s="166" t="s">
        <v>418</v>
      </c>
      <c r="E3" s="166" t="s">
        <v>418</v>
      </c>
      <c r="F3" s="166" t="s">
        <v>418</v>
      </c>
      <c r="G3" s="166" t="s">
        <v>418</v>
      </c>
      <c r="H3" s="166" t="s">
        <v>418</v>
      </c>
      <c r="I3" s="166" t="s">
        <v>418</v>
      </c>
      <c r="J3" s="166" t="s">
        <v>418</v>
      </c>
      <c r="K3" s="166" t="s">
        <v>418</v>
      </c>
      <c r="L3" s="166" t="s">
        <v>418</v>
      </c>
      <c r="M3" s="166" t="s">
        <v>418</v>
      </c>
      <c r="N3" s="166" t="s">
        <v>418</v>
      </c>
      <c r="O3" s="166" t="s">
        <v>418</v>
      </c>
      <c r="P3" s="166" t="s">
        <v>418</v>
      </c>
      <c r="Q3" s="166" t="s">
        <v>418</v>
      </c>
      <c r="R3" s="166" t="s">
        <v>418</v>
      </c>
      <c r="S3" s="166" t="s">
        <v>418</v>
      </c>
      <c r="T3" s="166" t="s">
        <v>418</v>
      </c>
      <c r="U3" s="166" t="s">
        <v>418</v>
      </c>
      <c r="V3" s="166">
        <v>0</v>
      </c>
      <c r="W3" s="166">
        <v>0</v>
      </c>
      <c r="X3" s="166">
        <v>0</v>
      </c>
      <c r="Y3" s="166">
        <v>0</v>
      </c>
      <c r="Z3" s="166">
        <v>0</v>
      </c>
      <c r="AA3" s="166">
        <v>0</v>
      </c>
      <c r="AB3" s="166">
        <v>0</v>
      </c>
      <c r="AC3" s="166">
        <v>0</v>
      </c>
      <c r="AD3" s="166">
        <v>0</v>
      </c>
      <c r="AE3" s="166">
        <v>0</v>
      </c>
      <c r="AF3" s="166">
        <v>0</v>
      </c>
      <c r="AG3" s="166">
        <v>0</v>
      </c>
      <c r="AH3" s="166">
        <v>0</v>
      </c>
      <c r="AI3" s="166">
        <v>0</v>
      </c>
      <c r="AJ3" s="166">
        <v>0</v>
      </c>
      <c r="AK3" s="166">
        <v>0</v>
      </c>
      <c r="AL3" s="166">
        <v>0</v>
      </c>
      <c r="AM3" s="166">
        <v>0</v>
      </c>
      <c r="AN3" s="166">
        <v>0</v>
      </c>
      <c r="AO3" s="166">
        <v>0</v>
      </c>
      <c r="AP3" s="166">
        <v>0</v>
      </c>
      <c r="AQ3" s="166">
        <v>0</v>
      </c>
      <c r="AR3" s="166">
        <v>0</v>
      </c>
      <c r="AS3" s="166">
        <v>0</v>
      </c>
      <c r="AT3" s="166">
        <v>0</v>
      </c>
      <c r="AU3" s="166">
        <v>0</v>
      </c>
      <c r="AV3" s="166">
        <v>0</v>
      </c>
      <c r="AW3" s="166">
        <v>0</v>
      </c>
      <c r="AX3" s="166">
        <v>0</v>
      </c>
      <c r="AY3" s="166">
        <v>0</v>
      </c>
      <c r="AZ3" s="166">
        <v>0</v>
      </c>
      <c r="BA3" s="166">
        <v>0</v>
      </c>
      <c r="BB3" s="166">
        <v>0</v>
      </c>
      <c r="BC3" s="166">
        <v>0</v>
      </c>
      <c r="BD3" s="166">
        <v>0</v>
      </c>
      <c r="BE3" s="166">
        <v>0</v>
      </c>
      <c r="BF3" s="166">
        <v>0</v>
      </c>
      <c r="BG3" s="166">
        <v>0</v>
      </c>
      <c r="BH3" s="166">
        <v>0</v>
      </c>
      <c r="BI3" s="166">
        <v>0</v>
      </c>
      <c r="BJ3" s="166">
        <v>0</v>
      </c>
      <c r="BK3" s="166">
        <v>0</v>
      </c>
      <c r="BL3" s="166">
        <v>0</v>
      </c>
      <c r="BM3" s="166">
        <v>0</v>
      </c>
      <c r="BN3" s="166">
        <v>0</v>
      </c>
      <c r="BO3" s="166">
        <v>0</v>
      </c>
      <c r="BP3" s="166">
        <v>0</v>
      </c>
      <c r="BQ3" s="166">
        <v>0</v>
      </c>
      <c r="BR3" s="166">
        <v>0</v>
      </c>
      <c r="BS3" s="166">
        <v>0</v>
      </c>
      <c r="BT3" s="166">
        <v>0</v>
      </c>
      <c r="BU3" s="166">
        <v>0</v>
      </c>
      <c r="BV3" s="166">
        <v>0</v>
      </c>
      <c r="BW3" s="166">
        <v>0</v>
      </c>
      <c r="BX3" s="166">
        <v>0</v>
      </c>
      <c r="BY3" s="166">
        <v>0</v>
      </c>
      <c r="BZ3" s="166">
        <v>0</v>
      </c>
      <c r="CA3" s="166">
        <v>0</v>
      </c>
      <c r="CB3" s="166">
        <v>0</v>
      </c>
      <c r="CC3" s="166">
        <v>0</v>
      </c>
      <c r="CD3" s="166">
        <v>0</v>
      </c>
      <c r="CE3" s="166">
        <v>0</v>
      </c>
      <c r="CF3" s="166">
        <v>0</v>
      </c>
      <c r="CG3" s="166">
        <v>0</v>
      </c>
      <c r="CH3" s="166">
        <v>0</v>
      </c>
      <c r="CI3" s="166">
        <v>0</v>
      </c>
      <c r="CJ3" s="166">
        <v>0</v>
      </c>
      <c r="CK3" s="166">
        <v>0</v>
      </c>
      <c r="CL3" s="166">
        <v>0</v>
      </c>
      <c r="CM3" s="166">
        <v>0</v>
      </c>
      <c r="CN3" s="166">
        <v>0</v>
      </c>
      <c r="CO3" s="166">
        <v>0</v>
      </c>
      <c r="CP3" s="166">
        <v>0</v>
      </c>
      <c r="CQ3" s="166">
        <v>0</v>
      </c>
      <c r="CR3" s="166">
        <v>0</v>
      </c>
      <c r="CS3" s="166">
        <v>0</v>
      </c>
      <c r="CT3" s="166">
        <v>0</v>
      </c>
      <c r="CU3" s="166">
        <v>0</v>
      </c>
      <c r="CV3" s="166">
        <v>0</v>
      </c>
      <c r="CW3" s="166">
        <v>0</v>
      </c>
      <c r="CX3" s="166">
        <v>0</v>
      </c>
      <c r="CY3" s="166">
        <v>0</v>
      </c>
      <c r="CZ3" s="166">
        <v>0</v>
      </c>
      <c r="DA3" s="166">
        <v>0</v>
      </c>
      <c r="DB3" s="166">
        <v>0</v>
      </c>
      <c r="DC3" s="166">
        <v>0</v>
      </c>
      <c r="DD3" s="166">
        <v>0</v>
      </c>
      <c r="DE3" s="166">
        <v>0</v>
      </c>
      <c r="DF3" s="166">
        <v>0</v>
      </c>
      <c r="DG3" s="166">
        <v>0</v>
      </c>
      <c r="DH3" s="166">
        <v>0</v>
      </c>
      <c r="DI3" s="166">
        <v>0</v>
      </c>
      <c r="DJ3" s="166">
        <v>0</v>
      </c>
      <c r="DK3" s="166">
        <v>0</v>
      </c>
      <c r="DL3" s="166">
        <v>0</v>
      </c>
      <c r="DM3" s="166">
        <v>0</v>
      </c>
      <c r="DN3" s="166">
        <v>0</v>
      </c>
      <c r="DO3" s="166">
        <v>0</v>
      </c>
      <c r="DP3" s="166">
        <v>0</v>
      </c>
      <c r="DQ3" s="166">
        <v>0</v>
      </c>
      <c r="DR3" s="166">
        <v>0</v>
      </c>
      <c r="DS3" s="166">
        <v>0</v>
      </c>
    </row>
    <row r="4" spans="1:123" x14ac:dyDescent="0.2">
      <c r="A4" s="166" t="s">
        <v>483</v>
      </c>
      <c r="B4" s="166" t="s">
        <v>418</v>
      </c>
      <c r="C4" s="166" t="s">
        <v>418</v>
      </c>
      <c r="D4" s="166" t="s">
        <v>418</v>
      </c>
      <c r="E4" s="166" t="s">
        <v>418</v>
      </c>
      <c r="F4" s="166" t="s">
        <v>418</v>
      </c>
      <c r="G4" s="166" t="s">
        <v>418</v>
      </c>
      <c r="H4" s="166" t="s">
        <v>418</v>
      </c>
      <c r="I4" s="166" t="s">
        <v>418</v>
      </c>
      <c r="J4" s="166" t="s">
        <v>418</v>
      </c>
      <c r="K4" s="166" t="s">
        <v>418</v>
      </c>
      <c r="L4" s="166" t="s">
        <v>418</v>
      </c>
      <c r="M4" s="166" t="s">
        <v>418</v>
      </c>
      <c r="N4" s="166" t="s">
        <v>418</v>
      </c>
      <c r="O4" s="166" t="s">
        <v>418</v>
      </c>
      <c r="P4" s="166" t="s">
        <v>418</v>
      </c>
      <c r="Q4" s="166" t="s">
        <v>418</v>
      </c>
      <c r="R4" s="166" t="s">
        <v>418</v>
      </c>
      <c r="S4" s="166" t="s">
        <v>418</v>
      </c>
      <c r="T4" s="166" t="s">
        <v>418</v>
      </c>
      <c r="U4" s="166" t="s">
        <v>418</v>
      </c>
      <c r="V4" s="166">
        <v>6897.1</v>
      </c>
      <c r="W4" s="166">
        <v>7254.2</v>
      </c>
      <c r="X4" s="166">
        <v>6750.7</v>
      </c>
      <c r="Y4" s="166">
        <v>7375.4</v>
      </c>
      <c r="Z4" s="166">
        <v>8550.2999999999993</v>
      </c>
      <c r="AA4" s="166">
        <v>10973.8</v>
      </c>
      <c r="AB4" s="166">
        <v>12195.5</v>
      </c>
      <c r="AC4" s="166">
        <v>12436.287</v>
      </c>
      <c r="AD4" s="166">
        <v>9698.7350000000006</v>
      </c>
      <c r="AE4" s="166">
        <v>12270.182000000001</v>
      </c>
      <c r="AF4" s="166">
        <v>12710.262000000001</v>
      </c>
      <c r="AG4" s="166">
        <v>16319.634</v>
      </c>
      <c r="AH4" s="166">
        <v>14376.762000000001</v>
      </c>
      <c r="AI4" s="166">
        <v>15611.535</v>
      </c>
      <c r="AJ4" s="166">
        <v>15862.344999999999</v>
      </c>
      <c r="AK4" s="166">
        <v>16948.187999999998</v>
      </c>
      <c r="AL4" s="166">
        <v>17269.420999999998</v>
      </c>
      <c r="AM4" s="166">
        <v>18416.508000000002</v>
      </c>
      <c r="AN4" s="166">
        <v>19254.857</v>
      </c>
      <c r="AO4" s="166">
        <v>18272.916000000001</v>
      </c>
      <c r="AP4" s="166">
        <v>14747.03</v>
      </c>
      <c r="AQ4" s="166">
        <v>15454.1281</v>
      </c>
      <c r="AR4" s="166">
        <v>14981.07</v>
      </c>
      <c r="AS4" s="166">
        <v>14176.67</v>
      </c>
      <c r="AT4" s="166">
        <v>13710.1</v>
      </c>
      <c r="AU4" s="166">
        <v>12738.9</v>
      </c>
      <c r="AV4" s="166">
        <v>12631.4</v>
      </c>
      <c r="AW4" s="166">
        <v>12076.4</v>
      </c>
      <c r="AX4" s="166">
        <v>15991.3</v>
      </c>
      <c r="AY4" s="166">
        <v>17498.2</v>
      </c>
      <c r="AZ4" s="166">
        <v>16850.98</v>
      </c>
      <c r="BA4" s="166">
        <v>18041.38</v>
      </c>
      <c r="BB4" s="166">
        <v>20404.169999999998</v>
      </c>
      <c r="BC4" s="166">
        <v>21207.040000000001</v>
      </c>
      <c r="BD4" s="166">
        <v>21117.3</v>
      </c>
      <c r="BE4" s="166">
        <v>28165.42</v>
      </c>
      <c r="BF4" s="166">
        <v>43166.77</v>
      </c>
      <c r="BG4" s="166">
        <v>50091.47</v>
      </c>
      <c r="BH4" s="166">
        <v>54350.9</v>
      </c>
      <c r="BI4" s="166">
        <v>59581.3</v>
      </c>
      <c r="BJ4" s="166">
        <v>68854.880000000005</v>
      </c>
      <c r="BK4" s="166">
        <v>72798.97</v>
      </c>
      <c r="BL4" s="166">
        <v>73667.039999999994</v>
      </c>
      <c r="BM4" s="166">
        <v>81397.740000000005</v>
      </c>
      <c r="BN4" s="166">
        <v>86275.48</v>
      </c>
      <c r="BO4" s="166">
        <v>101632.53</v>
      </c>
      <c r="BP4" s="166">
        <v>104005.14</v>
      </c>
      <c r="BQ4" s="166">
        <v>105416.315</v>
      </c>
      <c r="BR4" s="166">
        <v>128779.8</v>
      </c>
      <c r="BS4" s="166">
        <v>124273.15</v>
      </c>
      <c r="BT4" s="166">
        <v>124597.965</v>
      </c>
      <c r="BU4" s="166">
        <v>135661.20000000001</v>
      </c>
      <c r="BV4" s="166">
        <v>145865.9</v>
      </c>
      <c r="BW4" s="166">
        <v>149349.6</v>
      </c>
      <c r="BX4" s="166">
        <v>155073.04999999999</v>
      </c>
      <c r="BY4" s="166">
        <v>155662.32999999999</v>
      </c>
      <c r="BZ4" s="166">
        <v>165165.72</v>
      </c>
      <c r="CA4" s="166">
        <v>167866.39</v>
      </c>
      <c r="CB4" s="166">
        <v>170736.49</v>
      </c>
      <c r="CC4" s="166">
        <v>180699.43</v>
      </c>
      <c r="CD4" s="166">
        <v>186062.01</v>
      </c>
      <c r="CE4" s="166">
        <v>181068.4</v>
      </c>
      <c r="CF4" s="166">
        <v>180480.29</v>
      </c>
      <c r="CG4" s="166">
        <v>191167.16</v>
      </c>
      <c r="CH4" s="166">
        <v>193590.55</v>
      </c>
      <c r="CI4" s="166">
        <v>196186.17</v>
      </c>
      <c r="CJ4" s="166">
        <v>197894.69183</v>
      </c>
      <c r="CK4" s="166">
        <v>210575.08517000001</v>
      </c>
      <c r="CL4" s="166">
        <v>217419.29016</v>
      </c>
      <c r="CM4" s="166">
        <v>226194.40096999999</v>
      </c>
      <c r="CN4" s="166">
        <v>227621.30702000001</v>
      </c>
      <c r="CO4" s="166">
        <v>233501.91532999999</v>
      </c>
      <c r="CP4" s="166">
        <v>242528.10965999999</v>
      </c>
      <c r="CQ4" s="166">
        <v>245785.32874999999</v>
      </c>
      <c r="CR4" s="166">
        <v>253768.76323000001</v>
      </c>
      <c r="CS4" s="166">
        <v>269814.19734000001</v>
      </c>
      <c r="CT4" s="166">
        <v>267545.09415000002</v>
      </c>
      <c r="CU4" s="166">
        <v>279937.74549</v>
      </c>
      <c r="CV4" s="166">
        <v>301489.20358999999</v>
      </c>
      <c r="CW4" s="166">
        <v>312975.13510000001</v>
      </c>
      <c r="CX4" s="166">
        <v>338383.68465000001</v>
      </c>
      <c r="CY4" s="166">
        <v>365786.35349000001</v>
      </c>
      <c r="CZ4" s="166">
        <v>386013.42825</v>
      </c>
      <c r="DA4" s="166">
        <v>415829.13725000003</v>
      </c>
      <c r="DB4" s="166">
        <v>425141.95929000003</v>
      </c>
      <c r="DC4" s="166">
        <v>441264.63357000001</v>
      </c>
      <c r="DD4" s="166">
        <v>472600.47855</v>
      </c>
      <c r="DE4" s="166">
        <v>476371.84113999997</v>
      </c>
      <c r="DF4" s="166">
        <v>490876.69530000002</v>
      </c>
      <c r="DG4" s="166">
        <v>511216.11147</v>
      </c>
      <c r="DH4" s="166">
        <v>534968.61294999998</v>
      </c>
      <c r="DI4" s="166">
        <v>535683.83669000003</v>
      </c>
      <c r="DJ4" s="166">
        <v>597325.58028999995</v>
      </c>
      <c r="DK4" s="166">
        <v>606068.86</v>
      </c>
      <c r="DL4" s="166">
        <v>628814.53</v>
      </c>
      <c r="DM4" s="166">
        <v>636284.94467</v>
      </c>
      <c r="DN4" s="166">
        <v>698707.90775999997</v>
      </c>
      <c r="DO4" s="166">
        <v>720841.43422000005</v>
      </c>
      <c r="DP4" s="166">
        <v>774336.08464999998</v>
      </c>
      <c r="DQ4" s="166">
        <v>785846.15086000005</v>
      </c>
      <c r="DR4" s="166">
        <v>816116.51732999994</v>
      </c>
      <c r="DS4" s="166">
        <v>855791.54845</v>
      </c>
    </row>
    <row r="5" spans="1:123" x14ac:dyDescent="0.2">
      <c r="A5" s="166" t="s">
        <v>484</v>
      </c>
      <c r="B5" s="166" t="s">
        <v>418</v>
      </c>
      <c r="C5" s="166" t="s">
        <v>418</v>
      </c>
      <c r="D5" s="166" t="s">
        <v>418</v>
      </c>
      <c r="E5" s="166" t="s">
        <v>418</v>
      </c>
      <c r="F5" s="166" t="s">
        <v>418</v>
      </c>
      <c r="G5" s="166" t="s">
        <v>418</v>
      </c>
      <c r="H5" s="166" t="s">
        <v>418</v>
      </c>
      <c r="I5" s="166" t="s">
        <v>418</v>
      </c>
      <c r="J5" s="166" t="s">
        <v>418</v>
      </c>
      <c r="K5" s="166" t="s">
        <v>418</v>
      </c>
      <c r="L5" s="166" t="s">
        <v>418</v>
      </c>
      <c r="M5" s="166" t="s">
        <v>418</v>
      </c>
      <c r="N5" s="166" t="s">
        <v>418</v>
      </c>
      <c r="O5" s="166" t="s">
        <v>418</v>
      </c>
      <c r="P5" s="166" t="s">
        <v>418</v>
      </c>
      <c r="Q5" s="166" t="s">
        <v>418</v>
      </c>
      <c r="R5" s="166" t="s">
        <v>418</v>
      </c>
      <c r="S5" s="166" t="s">
        <v>418</v>
      </c>
      <c r="T5" s="166" t="s">
        <v>418</v>
      </c>
      <c r="U5" s="166" t="s">
        <v>418</v>
      </c>
      <c r="V5" s="166">
        <v>3151.6</v>
      </c>
      <c r="W5" s="166">
        <v>3886.7</v>
      </c>
      <c r="X5" s="166">
        <v>3480.5</v>
      </c>
      <c r="Y5" s="166">
        <v>5044.6000000000004</v>
      </c>
      <c r="Z5" s="166">
        <v>3961.9</v>
      </c>
      <c r="AA5" s="166">
        <v>4221.6000000000004</v>
      </c>
      <c r="AB5" s="166">
        <v>5565.1</v>
      </c>
      <c r="AC5" s="166">
        <v>5595.36</v>
      </c>
      <c r="AD5" s="166">
        <v>3748.52</v>
      </c>
      <c r="AE5" s="166">
        <v>4919.7299999999996</v>
      </c>
      <c r="AF5" s="166">
        <v>5039.49</v>
      </c>
      <c r="AG5" s="166">
        <v>8593.69</v>
      </c>
      <c r="AH5" s="166">
        <v>6625.49</v>
      </c>
      <c r="AI5" s="166">
        <v>6777.58</v>
      </c>
      <c r="AJ5" s="166">
        <v>4354.2</v>
      </c>
      <c r="AK5" s="166">
        <v>4185.1899999999996</v>
      </c>
      <c r="AL5" s="166">
        <v>4645.24</v>
      </c>
      <c r="AM5" s="166">
        <v>5894.53</v>
      </c>
      <c r="AN5" s="166">
        <v>6735.24</v>
      </c>
      <c r="AO5" s="166">
        <v>6156.4</v>
      </c>
      <c r="AP5" s="166">
        <v>2979.08</v>
      </c>
      <c r="AQ5" s="166">
        <v>1115.58</v>
      </c>
      <c r="AR5" s="166">
        <v>43.9</v>
      </c>
      <c r="AS5" s="166">
        <v>0</v>
      </c>
      <c r="AT5" s="166">
        <v>0</v>
      </c>
      <c r="AU5" s="166">
        <v>0</v>
      </c>
      <c r="AV5" s="166">
        <v>0</v>
      </c>
      <c r="AW5" s="166">
        <v>0</v>
      </c>
      <c r="AX5" s="166">
        <v>1891.6</v>
      </c>
      <c r="AY5" s="166">
        <v>2709.1</v>
      </c>
      <c r="AZ5" s="166">
        <v>1514.58</v>
      </c>
      <c r="BA5" s="166">
        <v>1813.08</v>
      </c>
      <c r="BB5" s="166">
        <v>2931.4</v>
      </c>
      <c r="BC5" s="166">
        <v>4163.97</v>
      </c>
      <c r="BD5" s="166">
        <v>3525.84</v>
      </c>
      <c r="BE5" s="166">
        <v>7605.47</v>
      </c>
      <c r="BF5" s="166">
        <v>21707.86</v>
      </c>
      <c r="BG5" s="166">
        <v>26417.3</v>
      </c>
      <c r="BH5" s="166">
        <v>26027.31</v>
      </c>
      <c r="BI5" s="166">
        <v>24245.32</v>
      </c>
      <c r="BJ5" s="166">
        <v>27798.85</v>
      </c>
      <c r="BK5" s="166">
        <v>27992.5</v>
      </c>
      <c r="BL5" s="166">
        <v>31643.02</v>
      </c>
      <c r="BM5" s="166">
        <v>33909.78</v>
      </c>
      <c r="BN5" s="166">
        <v>35649.86</v>
      </c>
      <c r="BO5" s="166">
        <v>36884.339999999997</v>
      </c>
      <c r="BP5" s="166">
        <v>33138.730000000003</v>
      </c>
      <c r="BQ5" s="166">
        <v>35095.25</v>
      </c>
      <c r="BR5" s="166">
        <v>41600.300000000003</v>
      </c>
      <c r="BS5" s="166">
        <v>31810.25</v>
      </c>
      <c r="BT5" s="166">
        <v>26920.855</v>
      </c>
      <c r="BU5" s="166">
        <v>28425.9</v>
      </c>
      <c r="BV5" s="166">
        <v>20043.8</v>
      </c>
      <c r="BW5" s="166">
        <v>13985.5</v>
      </c>
      <c r="BX5" s="166">
        <v>11649.7</v>
      </c>
      <c r="BY5" s="166">
        <v>10304.57</v>
      </c>
      <c r="BZ5" s="166">
        <v>7824.07</v>
      </c>
      <c r="CA5" s="166">
        <v>9659.3700000000008</v>
      </c>
      <c r="CB5" s="166">
        <v>9924.14</v>
      </c>
      <c r="CC5" s="166">
        <v>10383.58</v>
      </c>
      <c r="CD5" s="166">
        <v>11312.32</v>
      </c>
      <c r="CE5" s="166">
        <v>9625.59</v>
      </c>
      <c r="CF5" s="166">
        <v>8550.76</v>
      </c>
      <c r="CG5" s="166">
        <v>8193.81</v>
      </c>
      <c r="CH5" s="166">
        <v>9171.23</v>
      </c>
      <c r="CI5" s="166">
        <v>10380.93</v>
      </c>
      <c r="CJ5" s="166">
        <v>11207.023300000001</v>
      </c>
      <c r="CK5" s="166">
        <v>10960.44457</v>
      </c>
      <c r="CL5" s="166">
        <v>10991.39539</v>
      </c>
      <c r="CM5" s="166">
        <v>9851.2705800000003</v>
      </c>
      <c r="CN5" s="166">
        <v>9189.6684299999997</v>
      </c>
      <c r="CO5" s="166">
        <v>7010.0384100000001</v>
      </c>
      <c r="CP5" s="166">
        <v>5248.7502199999999</v>
      </c>
      <c r="CQ5" s="166">
        <v>2894.9848200000001</v>
      </c>
      <c r="CR5" s="166">
        <v>1726.1808699999999</v>
      </c>
      <c r="CS5" s="166">
        <v>3268.1549199999999</v>
      </c>
      <c r="CT5" s="166">
        <v>2450.8033799999998</v>
      </c>
      <c r="CU5" s="166">
        <v>2500.4950399999998</v>
      </c>
      <c r="CV5" s="166">
        <v>2261.5103300000001</v>
      </c>
      <c r="CW5" s="166">
        <v>1286.76028</v>
      </c>
      <c r="CX5" s="166">
        <v>2517.7384900000002</v>
      </c>
      <c r="CY5" s="166">
        <v>6001.3999599999997</v>
      </c>
      <c r="CZ5" s="166">
        <v>5769.4199600000002</v>
      </c>
      <c r="DA5" s="166">
        <v>5282.51649</v>
      </c>
      <c r="DB5" s="166">
        <v>6748.4564899999996</v>
      </c>
      <c r="DC5" s="166">
        <v>6883.0316000000003</v>
      </c>
      <c r="DD5" s="166">
        <v>8168.2442300000002</v>
      </c>
      <c r="DE5" s="166">
        <v>7592.3641900000002</v>
      </c>
      <c r="DF5" s="166">
        <v>6018.07996</v>
      </c>
      <c r="DG5" s="166">
        <v>5526.1711599999999</v>
      </c>
      <c r="DH5" s="166">
        <v>6584.7690000000002</v>
      </c>
      <c r="DI5" s="166">
        <v>8571.9166399999995</v>
      </c>
      <c r="DJ5" s="166">
        <v>9618.2919999999995</v>
      </c>
      <c r="DK5" s="166">
        <v>7937.54</v>
      </c>
      <c r="DL5" s="166">
        <v>9376.02</v>
      </c>
      <c r="DM5" s="166">
        <v>11261.46257</v>
      </c>
      <c r="DN5" s="166">
        <v>14465.155350000001</v>
      </c>
      <c r="DO5" s="166">
        <v>23885.656019999999</v>
      </c>
      <c r="DP5" s="166">
        <v>29332.358609999999</v>
      </c>
      <c r="DQ5" s="166">
        <v>30092.87601</v>
      </c>
      <c r="DR5" s="166">
        <v>28115.289929999999</v>
      </c>
      <c r="DS5" s="166">
        <v>26838.660220000002</v>
      </c>
    </row>
    <row r="6" spans="1:123" x14ac:dyDescent="0.2">
      <c r="A6" s="166" t="s">
        <v>485</v>
      </c>
      <c r="B6" s="166" t="s">
        <v>418</v>
      </c>
      <c r="C6" s="166" t="s">
        <v>418</v>
      </c>
      <c r="D6" s="166" t="s">
        <v>418</v>
      </c>
      <c r="E6" s="166" t="s">
        <v>418</v>
      </c>
      <c r="F6" s="166" t="s">
        <v>418</v>
      </c>
      <c r="G6" s="166" t="s">
        <v>418</v>
      </c>
      <c r="H6" s="166" t="s">
        <v>418</v>
      </c>
      <c r="I6" s="166" t="s">
        <v>418</v>
      </c>
      <c r="J6" s="166" t="s">
        <v>418</v>
      </c>
      <c r="K6" s="166" t="s">
        <v>418</v>
      </c>
      <c r="L6" s="166" t="s">
        <v>418</v>
      </c>
      <c r="M6" s="166" t="s">
        <v>418</v>
      </c>
      <c r="N6" s="166" t="s">
        <v>418</v>
      </c>
      <c r="O6" s="166" t="s">
        <v>418</v>
      </c>
      <c r="P6" s="166" t="s">
        <v>418</v>
      </c>
      <c r="Q6" s="166" t="s">
        <v>418</v>
      </c>
      <c r="R6" s="166" t="s">
        <v>418</v>
      </c>
      <c r="S6" s="166" t="s">
        <v>418</v>
      </c>
      <c r="T6" s="166" t="s">
        <v>418</v>
      </c>
      <c r="U6" s="166" t="s">
        <v>418</v>
      </c>
      <c r="V6" s="166">
        <v>3745.5</v>
      </c>
      <c r="W6" s="166">
        <v>3367.5</v>
      </c>
      <c r="X6" s="166">
        <v>3270.2</v>
      </c>
      <c r="Y6" s="166">
        <v>2330.8000000000002</v>
      </c>
      <c r="Z6" s="166">
        <v>4588.3999999999996</v>
      </c>
      <c r="AA6" s="166">
        <v>6752.2</v>
      </c>
      <c r="AB6" s="166">
        <v>6630.4</v>
      </c>
      <c r="AC6" s="166">
        <v>6840.9269999999997</v>
      </c>
      <c r="AD6" s="166">
        <v>5950.2150000000001</v>
      </c>
      <c r="AE6" s="166">
        <v>7350.4520000000002</v>
      </c>
      <c r="AF6" s="166">
        <v>7670.7719999999999</v>
      </c>
      <c r="AG6" s="166">
        <v>7725.9440000000004</v>
      </c>
      <c r="AH6" s="166">
        <v>7751.2719999999999</v>
      </c>
      <c r="AI6" s="166">
        <v>8833.9549999999999</v>
      </c>
      <c r="AJ6" s="166">
        <v>11508.145</v>
      </c>
      <c r="AK6" s="166">
        <v>12762.998</v>
      </c>
      <c r="AL6" s="166">
        <v>12624.181</v>
      </c>
      <c r="AM6" s="166">
        <v>12521.977999999999</v>
      </c>
      <c r="AN6" s="166">
        <v>12519.617</v>
      </c>
      <c r="AO6" s="166">
        <v>12116.516</v>
      </c>
      <c r="AP6" s="166">
        <v>11767.95</v>
      </c>
      <c r="AQ6" s="166">
        <v>14338.5481</v>
      </c>
      <c r="AR6" s="166">
        <v>14937.17</v>
      </c>
      <c r="AS6" s="166">
        <v>14176.67</v>
      </c>
      <c r="AT6" s="166">
        <v>13710.1</v>
      </c>
      <c r="AU6" s="166">
        <v>12738.9</v>
      </c>
      <c r="AV6" s="166">
        <v>12631.4</v>
      </c>
      <c r="AW6" s="166">
        <v>12076.4</v>
      </c>
      <c r="AX6" s="166">
        <v>14099.7</v>
      </c>
      <c r="AY6" s="166">
        <v>14789.1</v>
      </c>
      <c r="AZ6" s="166">
        <v>15336.4</v>
      </c>
      <c r="BA6" s="166">
        <v>16228.3</v>
      </c>
      <c r="BB6" s="166">
        <v>17472.77</v>
      </c>
      <c r="BC6" s="166">
        <v>17043.07</v>
      </c>
      <c r="BD6" s="166">
        <v>17591.46</v>
      </c>
      <c r="BE6" s="166">
        <v>20559.95</v>
      </c>
      <c r="BF6" s="166">
        <v>21458.91</v>
      </c>
      <c r="BG6" s="166">
        <v>23674.17</v>
      </c>
      <c r="BH6" s="166">
        <v>28323.59</v>
      </c>
      <c r="BI6" s="166">
        <v>35335.980000000003</v>
      </c>
      <c r="BJ6" s="166">
        <v>41056.03</v>
      </c>
      <c r="BK6" s="166">
        <v>44806.47</v>
      </c>
      <c r="BL6" s="166">
        <v>42024.02</v>
      </c>
      <c r="BM6" s="166">
        <v>47487.96</v>
      </c>
      <c r="BN6" s="166">
        <v>50625.62</v>
      </c>
      <c r="BO6" s="166">
        <v>64748.19</v>
      </c>
      <c r="BP6" s="166">
        <v>70866.41</v>
      </c>
      <c r="BQ6" s="166">
        <v>70321.065000000002</v>
      </c>
      <c r="BR6" s="166">
        <v>87179.5</v>
      </c>
      <c r="BS6" s="166">
        <v>92462.9</v>
      </c>
      <c r="BT6" s="166">
        <v>97677.11</v>
      </c>
      <c r="BU6" s="166">
        <v>107235.3</v>
      </c>
      <c r="BV6" s="166">
        <v>125822.1</v>
      </c>
      <c r="BW6" s="166">
        <v>135364.1</v>
      </c>
      <c r="BX6" s="166">
        <v>143423.35</v>
      </c>
      <c r="BY6" s="166">
        <v>145357.76000000001</v>
      </c>
      <c r="BZ6" s="166">
        <v>157341.65</v>
      </c>
      <c r="CA6" s="166">
        <v>158207.01999999999</v>
      </c>
      <c r="CB6" s="166">
        <v>160812.35</v>
      </c>
      <c r="CC6" s="166">
        <v>170315.85</v>
      </c>
      <c r="CD6" s="166">
        <v>174749.69</v>
      </c>
      <c r="CE6" s="166">
        <v>171442.81</v>
      </c>
      <c r="CF6" s="166">
        <v>171929.53</v>
      </c>
      <c r="CG6" s="166">
        <v>182973.35</v>
      </c>
      <c r="CH6" s="166">
        <v>184419.32</v>
      </c>
      <c r="CI6" s="166">
        <v>185805.24</v>
      </c>
      <c r="CJ6" s="166">
        <v>186687.66854000001</v>
      </c>
      <c r="CK6" s="166">
        <v>199614.64060000001</v>
      </c>
      <c r="CL6" s="166">
        <v>206427.89477000001</v>
      </c>
      <c r="CM6" s="166">
        <v>216343.13039000001</v>
      </c>
      <c r="CN6" s="166">
        <v>218431.63858999999</v>
      </c>
      <c r="CO6" s="166">
        <v>226491.87693</v>
      </c>
      <c r="CP6" s="166">
        <v>237279.35944</v>
      </c>
      <c r="CQ6" s="166">
        <v>242890.34393</v>
      </c>
      <c r="CR6" s="166">
        <v>252042.58236999999</v>
      </c>
      <c r="CS6" s="166">
        <v>266546.04242000001</v>
      </c>
      <c r="CT6" s="166">
        <v>265094.29077000002</v>
      </c>
      <c r="CU6" s="166">
        <v>277437.25044999999</v>
      </c>
      <c r="CV6" s="166">
        <v>299227.69325999997</v>
      </c>
      <c r="CW6" s="166">
        <v>311688.37482000003</v>
      </c>
      <c r="CX6" s="166">
        <v>335865.94615999999</v>
      </c>
      <c r="CY6" s="166">
        <v>359784.95353</v>
      </c>
      <c r="CZ6" s="166">
        <v>380244.00829000003</v>
      </c>
      <c r="DA6" s="166">
        <v>410546.62076000002</v>
      </c>
      <c r="DB6" s="166">
        <v>418393.50280000002</v>
      </c>
      <c r="DC6" s="166">
        <v>434381.60196</v>
      </c>
      <c r="DD6" s="166">
        <v>464432.23431999999</v>
      </c>
      <c r="DE6" s="166">
        <v>468779.47694999998</v>
      </c>
      <c r="DF6" s="166">
        <v>484858.61533</v>
      </c>
      <c r="DG6" s="166">
        <v>505689.94030999998</v>
      </c>
      <c r="DH6" s="166">
        <v>528383.84395000001</v>
      </c>
      <c r="DI6" s="166">
        <v>527111.92004999996</v>
      </c>
      <c r="DJ6" s="166">
        <v>587707.28829000005</v>
      </c>
      <c r="DK6" s="166">
        <v>598131.31999999995</v>
      </c>
      <c r="DL6" s="166">
        <v>619438.51</v>
      </c>
      <c r="DM6" s="166">
        <v>625023.48210000002</v>
      </c>
      <c r="DN6" s="166">
        <v>684242.75240999996</v>
      </c>
      <c r="DO6" s="166">
        <v>696955.77819999994</v>
      </c>
      <c r="DP6" s="166">
        <v>745003.72603999998</v>
      </c>
      <c r="DQ6" s="166">
        <v>755753.27485000005</v>
      </c>
      <c r="DR6" s="166">
        <v>788001.22739999997</v>
      </c>
      <c r="DS6" s="166">
        <v>828952.88824</v>
      </c>
    </row>
    <row r="7" spans="1:123" x14ac:dyDescent="0.2">
      <c r="A7" s="166" t="s">
        <v>486</v>
      </c>
      <c r="B7" s="166" t="s">
        <v>418</v>
      </c>
      <c r="C7" s="166" t="s">
        <v>418</v>
      </c>
      <c r="D7" s="166" t="s">
        <v>418</v>
      </c>
      <c r="E7" s="166" t="s">
        <v>418</v>
      </c>
      <c r="F7" s="166" t="s">
        <v>418</v>
      </c>
      <c r="G7" s="166" t="s">
        <v>418</v>
      </c>
      <c r="H7" s="166" t="s">
        <v>418</v>
      </c>
      <c r="I7" s="166" t="s">
        <v>418</v>
      </c>
      <c r="J7" s="166" t="s">
        <v>418</v>
      </c>
      <c r="K7" s="166" t="s">
        <v>418</v>
      </c>
      <c r="L7" s="166" t="s">
        <v>418</v>
      </c>
      <c r="M7" s="166" t="s">
        <v>418</v>
      </c>
      <c r="N7" s="166" t="s">
        <v>418</v>
      </c>
      <c r="O7" s="166" t="s">
        <v>418</v>
      </c>
      <c r="P7" s="166" t="s">
        <v>418</v>
      </c>
      <c r="Q7" s="166" t="s">
        <v>418</v>
      </c>
      <c r="R7" s="166" t="s">
        <v>418</v>
      </c>
      <c r="S7" s="166" t="s">
        <v>418</v>
      </c>
      <c r="T7" s="166" t="s">
        <v>418</v>
      </c>
      <c r="U7" s="166" t="s">
        <v>418</v>
      </c>
      <c r="V7" s="166">
        <v>6525.9</v>
      </c>
      <c r="W7" s="166">
        <v>7662.9</v>
      </c>
      <c r="X7" s="166">
        <v>9050.1</v>
      </c>
      <c r="Y7" s="166">
        <v>10338.299999999999</v>
      </c>
      <c r="Z7" s="166">
        <v>12063.2</v>
      </c>
      <c r="AA7" s="166">
        <v>12605.7</v>
      </c>
      <c r="AB7" s="166">
        <v>13264.5</v>
      </c>
      <c r="AC7" s="166">
        <v>17290.77</v>
      </c>
      <c r="AD7" s="166">
        <v>18646.947459999999</v>
      </c>
      <c r="AE7" s="166">
        <v>19679.25001</v>
      </c>
      <c r="AF7" s="166">
        <v>19841.647710000001</v>
      </c>
      <c r="AG7" s="166">
        <v>20680.47595</v>
      </c>
      <c r="AH7" s="166">
        <v>21800.61939</v>
      </c>
      <c r="AI7" s="166">
        <v>22567.134300000002</v>
      </c>
      <c r="AJ7" s="166">
        <v>23351.55602</v>
      </c>
      <c r="AK7" s="166">
        <v>24211.35</v>
      </c>
      <c r="AL7" s="166">
        <v>25988.553230000001</v>
      </c>
      <c r="AM7" s="166">
        <v>26708.18059</v>
      </c>
      <c r="AN7" s="166">
        <v>27940.555759999999</v>
      </c>
      <c r="AO7" s="166">
        <v>26749.47</v>
      </c>
      <c r="AP7" s="166">
        <v>25899.163229999998</v>
      </c>
      <c r="AQ7" s="166">
        <v>28742.188450000001</v>
      </c>
      <c r="AR7" s="166">
        <v>27537.614989999998</v>
      </c>
      <c r="AS7" s="166">
        <v>28518.720000000001</v>
      </c>
      <c r="AT7" s="166">
        <v>27727.1</v>
      </c>
      <c r="AU7" s="166">
        <v>27453</v>
      </c>
      <c r="AV7" s="166">
        <v>27525.3</v>
      </c>
      <c r="AW7" s="166">
        <v>26491.3</v>
      </c>
      <c r="AX7" s="166">
        <v>26638.1</v>
      </c>
      <c r="AY7" s="166">
        <v>24820.3</v>
      </c>
      <c r="AZ7" s="166">
        <v>27109.4</v>
      </c>
      <c r="BA7" s="166">
        <v>28125.5</v>
      </c>
      <c r="BB7" s="166">
        <v>28218.5</v>
      </c>
      <c r="BC7" s="166">
        <v>27871.7</v>
      </c>
      <c r="BD7" s="166">
        <v>30318.84</v>
      </c>
      <c r="BE7" s="166">
        <v>35339.1</v>
      </c>
      <c r="BF7" s="166">
        <v>34799.800000000003</v>
      </c>
      <c r="BG7" s="166">
        <v>34168.800000000003</v>
      </c>
      <c r="BH7" s="166">
        <v>49154.3</v>
      </c>
      <c r="BI7" s="166">
        <v>53662.5</v>
      </c>
      <c r="BJ7" s="166">
        <v>61138.5</v>
      </c>
      <c r="BK7" s="166">
        <v>66064.2</v>
      </c>
      <c r="BL7" s="166">
        <v>68772.84</v>
      </c>
      <c r="BM7" s="166">
        <v>70446.52</v>
      </c>
      <c r="BN7" s="166">
        <v>71160.600000000006</v>
      </c>
      <c r="BO7" s="166">
        <v>74333.600000000006</v>
      </c>
      <c r="BP7" s="166">
        <v>71830.5</v>
      </c>
      <c r="BQ7" s="166">
        <v>78125.7</v>
      </c>
      <c r="BR7" s="166">
        <v>75583.7</v>
      </c>
      <c r="BS7" s="166">
        <v>78466.600000000006</v>
      </c>
      <c r="BT7" s="166">
        <v>79066.3</v>
      </c>
      <c r="BU7" s="166">
        <v>79103.199999999997</v>
      </c>
      <c r="BV7" s="166">
        <v>77321.2</v>
      </c>
      <c r="BW7" s="166">
        <v>76418.100000000006</v>
      </c>
      <c r="BX7" s="166">
        <v>76034.8</v>
      </c>
      <c r="BY7" s="166">
        <v>78754.710000000006</v>
      </c>
      <c r="BZ7" s="166">
        <v>76995.179999999993</v>
      </c>
      <c r="CA7" s="166">
        <v>75487.63</v>
      </c>
      <c r="CB7" s="166">
        <v>74157.88</v>
      </c>
      <c r="CC7" s="166">
        <v>74333.19</v>
      </c>
      <c r="CD7" s="166">
        <v>65488.44</v>
      </c>
      <c r="CE7" s="166">
        <v>68448.66</v>
      </c>
      <c r="CF7" s="166">
        <v>67248.7</v>
      </c>
      <c r="CG7" s="166">
        <v>68791.399999999994</v>
      </c>
      <c r="CH7" s="166">
        <v>67460.09</v>
      </c>
      <c r="CI7" s="166">
        <v>67254.42</v>
      </c>
      <c r="CJ7" s="166">
        <v>65423.28</v>
      </c>
      <c r="CK7" s="166">
        <v>65576.009999999995</v>
      </c>
      <c r="CL7" s="166">
        <v>65054.090519999998</v>
      </c>
      <c r="CM7" s="166">
        <v>63013.655120000003</v>
      </c>
      <c r="CN7" s="166">
        <v>59909.129919999999</v>
      </c>
      <c r="CO7" s="166">
        <v>59387.577799999999</v>
      </c>
      <c r="CP7" s="166">
        <v>53238.055979999997</v>
      </c>
      <c r="CQ7" s="166">
        <v>52713.108719999997</v>
      </c>
      <c r="CR7" s="166">
        <v>52503.573149999997</v>
      </c>
      <c r="CS7" s="166">
        <v>53120.160709999996</v>
      </c>
      <c r="CT7" s="166">
        <v>54778.600850000003</v>
      </c>
      <c r="CU7" s="166">
        <v>49608.574390000002</v>
      </c>
      <c r="CV7" s="166">
        <v>49936.867339999997</v>
      </c>
      <c r="CW7" s="166">
        <v>50745.913260000001</v>
      </c>
      <c r="CX7" s="166">
        <v>56270.930489999999</v>
      </c>
      <c r="CY7" s="166">
        <v>54494.072160000003</v>
      </c>
      <c r="CZ7" s="166">
        <v>55459.914340000003</v>
      </c>
      <c r="DA7" s="166">
        <v>71302.432419999997</v>
      </c>
      <c r="DB7" s="166">
        <v>72353.534050000002</v>
      </c>
      <c r="DC7" s="166">
        <v>75190.922640000004</v>
      </c>
      <c r="DD7" s="166">
        <v>73320.169099999999</v>
      </c>
      <c r="DE7" s="166">
        <v>87447.286619999999</v>
      </c>
      <c r="DF7" s="166">
        <v>91478.614239999995</v>
      </c>
      <c r="DG7" s="166">
        <v>97603.24914</v>
      </c>
      <c r="DH7" s="166">
        <v>98981.65006</v>
      </c>
      <c r="DI7" s="166">
        <v>114931.10122</v>
      </c>
      <c r="DJ7" s="166">
        <v>105872.37625</v>
      </c>
      <c r="DK7" s="166">
        <v>106458.32341</v>
      </c>
      <c r="DL7" s="166">
        <v>117386.54</v>
      </c>
      <c r="DM7" s="166">
        <v>128399.74206999999</v>
      </c>
      <c r="DN7" s="166">
        <v>132683.20765</v>
      </c>
      <c r="DO7" s="166">
        <v>123979.94965</v>
      </c>
      <c r="DP7" s="166">
        <v>124795.56759999999</v>
      </c>
      <c r="DQ7" s="166">
        <v>159187.45133000001</v>
      </c>
      <c r="DR7" s="166">
        <v>163866.22751</v>
      </c>
      <c r="DS7" s="166">
        <v>163279.73681999999</v>
      </c>
    </row>
    <row r="8" spans="1:123" x14ac:dyDescent="0.2">
      <c r="A8" s="166" t="s">
        <v>487</v>
      </c>
      <c r="B8" s="166" t="s">
        <v>418</v>
      </c>
      <c r="C8" s="166" t="s">
        <v>418</v>
      </c>
      <c r="D8" s="166" t="s">
        <v>418</v>
      </c>
      <c r="E8" s="166" t="s">
        <v>418</v>
      </c>
      <c r="F8" s="166" t="s">
        <v>418</v>
      </c>
      <c r="G8" s="166" t="s">
        <v>418</v>
      </c>
      <c r="H8" s="166" t="s">
        <v>418</v>
      </c>
      <c r="I8" s="166" t="s">
        <v>418</v>
      </c>
      <c r="J8" s="166" t="s">
        <v>418</v>
      </c>
      <c r="K8" s="166" t="s">
        <v>418</v>
      </c>
      <c r="L8" s="166" t="s">
        <v>418</v>
      </c>
      <c r="M8" s="166" t="s">
        <v>418</v>
      </c>
      <c r="N8" s="166" t="s">
        <v>418</v>
      </c>
      <c r="O8" s="166" t="s">
        <v>418</v>
      </c>
      <c r="P8" s="166" t="s">
        <v>418</v>
      </c>
      <c r="Q8" s="166" t="s">
        <v>418</v>
      </c>
      <c r="R8" s="166" t="s">
        <v>418</v>
      </c>
      <c r="S8" s="166" t="s">
        <v>418</v>
      </c>
      <c r="T8" s="166" t="s">
        <v>418</v>
      </c>
      <c r="U8" s="166" t="s">
        <v>418</v>
      </c>
      <c r="V8" s="166">
        <v>0</v>
      </c>
      <c r="W8" s="166">
        <v>0</v>
      </c>
      <c r="X8" s="166">
        <v>0</v>
      </c>
      <c r="Y8" s="166">
        <v>0</v>
      </c>
      <c r="Z8" s="166">
        <v>0</v>
      </c>
      <c r="AA8" s="166">
        <v>0</v>
      </c>
      <c r="AB8" s="166">
        <v>0</v>
      </c>
      <c r="AC8" s="166">
        <v>0</v>
      </c>
      <c r="AD8" s="166">
        <v>0</v>
      </c>
      <c r="AE8" s="166">
        <v>0</v>
      </c>
      <c r="AF8" s="166">
        <v>0</v>
      </c>
      <c r="AG8" s="166">
        <v>0</v>
      </c>
      <c r="AH8" s="166">
        <v>0</v>
      </c>
      <c r="AI8" s="166">
        <v>0</v>
      </c>
      <c r="AJ8" s="166">
        <v>0</v>
      </c>
      <c r="AK8" s="166">
        <v>0</v>
      </c>
      <c r="AL8" s="166">
        <v>0</v>
      </c>
      <c r="AM8" s="166">
        <v>0</v>
      </c>
      <c r="AN8" s="166">
        <v>193.7</v>
      </c>
      <c r="AO8" s="166">
        <v>192.8</v>
      </c>
      <c r="AP8" s="166">
        <v>114.7</v>
      </c>
      <c r="AQ8" s="166">
        <v>95.8</v>
      </c>
      <c r="AR8" s="166">
        <v>76.78</v>
      </c>
      <c r="AS8" s="166">
        <v>94.02</v>
      </c>
      <c r="AT8" s="166">
        <v>74.400000000000006</v>
      </c>
      <c r="AU8" s="166">
        <v>62</v>
      </c>
      <c r="AV8" s="166">
        <v>47.5</v>
      </c>
      <c r="AW8" s="166">
        <v>28.6</v>
      </c>
      <c r="AX8" s="166">
        <v>9.8000000000000007</v>
      </c>
      <c r="AY8" s="166">
        <v>5.2</v>
      </c>
      <c r="AZ8" s="166">
        <v>4.3</v>
      </c>
      <c r="BA8" s="166">
        <v>372.3</v>
      </c>
      <c r="BB8" s="166">
        <v>0.3</v>
      </c>
      <c r="BC8" s="166">
        <v>168.8</v>
      </c>
      <c r="BD8" s="166">
        <v>0.3</v>
      </c>
      <c r="BE8" s="166">
        <v>1987.6</v>
      </c>
      <c r="BF8" s="166">
        <v>162.6</v>
      </c>
      <c r="BG8" s="166">
        <v>512.6</v>
      </c>
      <c r="BH8" s="166">
        <v>162.6</v>
      </c>
      <c r="BI8" s="166">
        <v>305.7</v>
      </c>
      <c r="BJ8" s="166">
        <v>0</v>
      </c>
      <c r="BK8" s="166">
        <v>0</v>
      </c>
      <c r="BL8" s="166">
        <v>0</v>
      </c>
      <c r="BM8" s="166">
        <v>357.4</v>
      </c>
      <c r="BN8" s="166">
        <v>327.39999999999998</v>
      </c>
      <c r="BO8" s="166">
        <v>359.4</v>
      </c>
      <c r="BP8" s="166">
        <v>346.8</v>
      </c>
      <c r="BQ8" s="166">
        <v>2550.9</v>
      </c>
      <c r="BR8" s="166">
        <v>361.7</v>
      </c>
      <c r="BS8" s="166">
        <v>361.8</v>
      </c>
      <c r="BT8" s="166">
        <v>348.35</v>
      </c>
      <c r="BU8" s="166">
        <v>379.8</v>
      </c>
      <c r="BV8" s="166">
        <v>341.7</v>
      </c>
      <c r="BW8" s="166">
        <v>334.6</v>
      </c>
      <c r="BX8" s="166">
        <v>324.7</v>
      </c>
      <c r="BY8" s="166">
        <v>395.4</v>
      </c>
      <c r="BZ8" s="166">
        <v>424.54</v>
      </c>
      <c r="CA8" s="166">
        <v>447.56</v>
      </c>
      <c r="CB8" s="166">
        <v>451.14</v>
      </c>
      <c r="CC8" s="166">
        <v>376.3</v>
      </c>
      <c r="CD8" s="166">
        <v>457.01</v>
      </c>
      <c r="CE8" s="166">
        <v>511.32</v>
      </c>
      <c r="CF8" s="166">
        <v>485.37</v>
      </c>
      <c r="CG8" s="166">
        <v>144.69999999999999</v>
      </c>
      <c r="CH8" s="166">
        <v>408.09</v>
      </c>
      <c r="CI8" s="166">
        <v>371.99</v>
      </c>
      <c r="CJ8" s="166">
        <v>366.19</v>
      </c>
      <c r="CK8" s="166">
        <v>203.96</v>
      </c>
      <c r="CL8" s="166">
        <v>450.43</v>
      </c>
      <c r="CM8" s="166">
        <v>285.44</v>
      </c>
      <c r="CN8" s="166">
        <v>465.95</v>
      </c>
      <c r="CO8" s="166">
        <v>532.29</v>
      </c>
      <c r="CP8" s="166">
        <v>539.9</v>
      </c>
      <c r="CQ8" s="166">
        <v>529.25</v>
      </c>
      <c r="CR8" s="166">
        <v>532.20000000000005</v>
      </c>
      <c r="CS8" s="166">
        <v>408.5</v>
      </c>
      <c r="CT8" s="166">
        <v>583.55999999999995</v>
      </c>
      <c r="CU8" s="166">
        <v>763.45</v>
      </c>
      <c r="CV8" s="166">
        <v>889.86</v>
      </c>
      <c r="CW8" s="166">
        <v>1015.093</v>
      </c>
      <c r="CX8" s="166">
        <v>4377.9930000000004</v>
      </c>
      <c r="CY8" s="166">
        <v>707.83299999999997</v>
      </c>
      <c r="CZ8" s="166">
        <v>937.98299999999995</v>
      </c>
      <c r="DA8" s="166">
        <v>952.92</v>
      </c>
      <c r="DB8" s="166">
        <v>1957.91</v>
      </c>
      <c r="DC8" s="166">
        <v>5037.63</v>
      </c>
      <c r="DD8" s="166">
        <v>2704.77</v>
      </c>
      <c r="DE8" s="166">
        <v>9243.25</v>
      </c>
      <c r="DF8" s="166">
        <v>3599.5</v>
      </c>
      <c r="DG8" s="166">
        <v>4033.33</v>
      </c>
      <c r="DH8" s="166">
        <v>8196.74</v>
      </c>
      <c r="DI8" s="166">
        <v>17542.91</v>
      </c>
      <c r="DJ8" s="166">
        <v>9584.26</v>
      </c>
      <c r="DK8" s="166">
        <v>9696.89</v>
      </c>
      <c r="DL8" s="166">
        <v>15877.55</v>
      </c>
      <c r="DM8" s="166">
        <v>19991.05</v>
      </c>
      <c r="DN8" s="166">
        <v>21289.32</v>
      </c>
      <c r="DO8" s="166">
        <v>11621.69</v>
      </c>
      <c r="DP8" s="166">
        <v>10280.540000000001</v>
      </c>
      <c r="DQ8" s="166">
        <v>30386.59</v>
      </c>
      <c r="DR8" s="166">
        <v>29792.85</v>
      </c>
      <c r="DS8" s="166">
        <v>16994.93</v>
      </c>
    </row>
    <row r="9" spans="1:123" x14ac:dyDescent="0.2">
      <c r="A9" s="166" t="s">
        <v>488</v>
      </c>
      <c r="B9" s="166" t="s">
        <v>418</v>
      </c>
      <c r="C9" s="166" t="s">
        <v>418</v>
      </c>
      <c r="D9" s="166" t="s">
        <v>418</v>
      </c>
      <c r="E9" s="166" t="s">
        <v>418</v>
      </c>
      <c r="F9" s="166" t="s">
        <v>418</v>
      </c>
      <c r="G9" s="166" t="s">
        <v>418</v>
      </c>
      <c r="H9" s="166" t="s">
        <v>418</v>
      </c>
      <c r="I9" s="166" t="s">
        <v>418</v>
      </c>
      <c r="J9" s="166" t="s">
        <v>418</v>
      </c>
      <c r="K9" s="166" t="s">
        <v>418</v>
      </c>
      <c r="L9" s="166" t="s">
        <v>418</v>
      </c>
      <c r="M9" s="166" t="s">
        <v>418</v>
      </c>
      <c r="N9" s="166" t="s">
        <v>418</v>
      </c>
      <c r="O9" s="166" t="s">
        <v>418</v>
      </c>
      <c r="P9" s="166" t="s">
        <v>418</v>
      </c>
      <c r="Q9" s="166" t="s">
        <v>418</v>
      </c>
      <c r="R9" s="166" t="s">
        <v>418</v>
      </c>
      <c r="S9" s="166" t="s">
        <v>418</v>
      </c>
      <c r="T9" s="166" t="s">
        <v>418</v>
      </c>
      <c r="U9" s="166" t="s">
        <v>418</v>
      </c>
      <c r="V9" s="166">
        <v>6525.9</v>
      </c>
      <c r="W9" s="166">
        <v>7662.9</v>
      </c>
      <c r="X9" s="166">
        <v>9050.1</v>
      </c>
      <c r="Y9" s="166">
        <v>10338.299999999999</v>
      </c>
      <c r="Z9" s="166">
        <v>12063.2</v>
      </c>
      <c r="AA9" s="166">
        <v>12605.7</v>
      </c>
      <c r="AB9" s="166">
        <v>13264.5</v>
      </c>
      <c r="AC9" s="166">
        <v>17290.77</v>
      </c>
      <c r="AD9" s="166">
        <v>18646.947459999999</v>
      </c>
      <c r="AE9" s="166">
        <v>19679.25001</v>
      </c>
      <c r="AF9" s="166">
        <v>19841.647710000001</v>
      </c>
      <c r="AG9" s="166">
        <v>20680.47595</v>
      </c>
      <c r="AH9" s="166">
        <v>21800.61939</v>
      </c>
      <c r="AI9" s="166">
        <v>22567.134300000002</v>
      </c>
      <c r="AJ9" s="166">
        <v>23351.55602</v>
      </c>
      <c r="AK9" s="166">
        <v>24211.35</v>
      </c>
      <c r="AL9" s="166">
        <v>25988.553230000001</v>
      </c>
      <c r="AM9" s="166">
        <v>26708.18059</v>
      </c>
      <c r="AN9" s="166">
        <v>27746.855759999999</v>
      </c>
      <c r="AO9" s="166">
        <v>26556.67</v>
      </c>
      <c r="AP9" s="166">
        <v>25784.463230000001</v>
      </c>
      <c r="AQ9" s="166">
        <v>28646.388449999999</v>
      </c>
      <c r="AR9" s="166">
        <v>27460.834989999999</v>
      </c>
      <c r="AS9" s="166">
        <v>28424.7</v>
      </c>
      <c r="AT9" s="166">
        <v>27652.7</v>
      </c>
      <c r="AU9" s="166">
        <v>27391</v>
      </c>
      <c r="AV9" s="166">
        <v>27477.8</v>
      </c>
      <c r="AW9" s="166">
        <v>26462.7</v>
      </c>
      <c r="AX9" s="166">
        <v>26628.3</v>
      </c>
      <c r="AY9" s="166">
        <v>24815.1</v>
      </c>
      <c r="AZ9" s="166">
        <v>27105.1</v>
      </c>
      <c r="BA9" s="166">
        <v>27753.200000000001</v>
      </c>
      <c r="BB9" s="166">
        <v>28218.2</v>
      </c>
      <c r="BC9" s="166">
        <v>27702.9</v>
      </c>
      <c r="BD9" s="166">
        <v>30318.54</v>
      </c>
      <c r="BE9" s="166">
        <v>33351.5</v>
      </c>
      <c r="BF9" s="166">
        <v>34637.199999999997</v>
      </c>
      <c r="BG9" s="166">
        <v>33656.199999999997</v>
      </c>
      <c r="BH9" s="166">
        <v>48991.7</v>
      </c>
      <c r="BI9" s="166">
        <v>53356.800000000003</v>
      </c>
      <c r="BJ9" s="166">
        <v>61138.5</v>
      </c>
      <c r="BK9" s="166">
        <v>66064.2</v>
      </c>
      <c r="BL9" s="166">
        <v>68772.84</v>
      </c>
      <c r="BM9" s="166">
        <v>70089.119999999995</v>
      </c>
      <c r="BN9" s="166">
        <v>70833.2</v>
      </c>
      <c r="BO9" s="166">
        <v>73974.2</v>
      </c>
      <c r="BP9" s="166">
        <v>71483.7</v>
      </c>
      <c r="BQ9" s="166">
        <v>75574.8</v>
      </c>
      <c r="BR9" s="166">
        <v>75222</v>
      </c>
      <c r="BS9" s="166">
        <v>78104.800000000003</v>
      </c>
      <c r="BT9" s="166">
        <v>78717.95</v>
      </c>
      <c r="BU9" s="166">
        <v>78723.399999999994</v>
      </c>
      <c r="BV9" s="166">
        <v>76979.5</v>
      </c>
      <c r="BW9" s="166">
        <v>76083.5</v>
      </c>
      <c r="BX9" s="166">
        <v>75710.100000000006</v>
      </c>
      <c r="BY9" s="166">
        <v>78359.31</v>
      </c>
      <c r="BZ9" s="166">
        <v>76570.64</v>
      </c>
      <c r="CA9" s="166">
        <v>75040.070000000007</v>
      </c>
      <c r="CB9" s="166">
        <v>73706.740000000005</v>
      </c>
      <c r="CC9" s="166">
        <v>73956.89</v>
      </c>
      <c r="CD9" s="166">
        <v>65031.43</v>
      </c>
      <c r="CE9" s="166">
        <v>67937.34</v>
      </c>
      <c r="CF9" s="166">
        <v>66763.33</v>
      </c>
      <c r="CG9" s="166">
        <v>68646.7</v>
      </c>
      <c r="CH9" s="166">
        <v>67052</v>
      </c>
      <c r="CI9" s="166">
        <v>66882.429999999993</v>
      </c>
      <c r="CJ9" s="166">
        <v>65057.09</v>
      </c>
      <c r="CK9" s="166">
        <v>65372.05</v>
      </c>
      <c r="CL9" s="166">
        <v>64603.660519999998</v>
      </c>
      <c r="CM9" s="166">
        <v>62728.215120000001</v>
      </c>
      <c r="CN9" s="166">
        <v>59443.179920000002</v>
      </c>
      <c r="CO9" s="166">
        <v>58855.287799999998</v>
      </c>
      <c r="CP9" s="166">
        <v>52698.155980000003</v>
      </c>
      <c r="CQ9" s="166">
        <v>52183.858719999997</v>
      </c>
      <c r="CR9" s="166">
        <v>51971.373149999999</v>
      </c>
      <c r="CS9" s="166">
        <v>52711.660709999996</v>
      </c>
      <c r="CT9" s="166">
        <v>54195.040849999998</v>
      </c>
      <c r="CU9" s="166">
        <v>48845.124389999997</v>
      </c>
      <c r="CV9" s="166">
        <v>49047.007339999996</v>
      </c>
      <c r="CW9" s="166">
        <v>49730.82026</v>
      </c>
      <c r="CX9" s="166">
        <v>51892.937489999997</v>
      </c>
      <c r="CY9" s="166">
        <v>53786.239159999997</v>
      </c>
      <c r="CZ9" s="166">
        <v>54521.931340000003</v>
      </c>
      <c r="DA9" s="166">
        <v>70349.512419999999</v>
      </c>
      <c r="DB9" s="166">
        <v>70395.624049999999</v>
      </c>
      <c r="DC9" s="166">
        <v>70153.29264</v>
      </c>
      <c r="DD9" s="166">
        <v>70615.399099999995</v>
      </c>
      <c r="DE9" s="166">
        <v>78204.036619999999</v>
      </c>
      <c r="DF9" s="166">
        <v>87879.114239999995</v>
      </c>
      <c r="DG9" s="166">
        <v>93569.919139999998</v>
      </c>
      <c r="DH9" s="166">
        <v>90784.910059999995</v>
      </c>
      <c r="DI9" s="166">
        <v>97388.191219999993</v>
      </c>
      <c r="DJ9" s="166">
        <v>96288.116250000006</v>
      </c>
      <c r="DK9" s="166">
        <v>96761.433409999998</v>
      </c>
      <c r="DL9" s="166">
        <v>101508.99</v>
      </c>
      <c r="DM9" s="166">
        <v>108408.69207</v>
      </c>
      <c r="DN9" s="166">
        <v>111393.88765</v>
      </c>
      <c r="DO9" s="166">
        <v>112358.25965000001</v>
      </c>
      <c r="DP9" s="166">
        <v>114515.0276</v>
      </c>
      <c r="DQ9" s="166">
        <v>128800.86133</v>
      </c>
      <c r="DR9" s="166">
        <v>134073.37750999999</v>
      </c>
      <c r="DS9" s="166">
        <v>146284.80682</v>
      </c>
    </row>
    <row r="10" spans="1:123" x14ac:dyDescent="0.2">
      <c r="A10" s="166" t="s">
        <v>489</v>
      </c>
      <c r="B10" s="166" t="s">
        <v>418</v>
      </c>
      <c r="C10" s="166" t="s">
        <v>418</v>
      </c>
      <c r="D10" s="166" t="s">
        <v>418</v>
      </c>
      <c r="E10" s="166" t="s">
        <v>418</v>
      </c>
      <c r="F10" s="166" t="s">
        <v>418</v>
      </c>
      <c r="G10" s="166" t="s">
        <v>418</v>
      </c>
      <c r="H10" s="166" t="s">
        <v>418</v>
      </c>
      <c r="I10" s="166" t="s">
        <v>418</v>
      </c>
      <c r="J10" s="166" t="s">
        <v>418</v>
      </c>
      <c r="K10" s="166" t="s">
        <v>418</v>
      </c>
      <c r="L10" s="166" t="s">
        <v>418</v>
      </c>
      <c r="M10" s="166" t="s">
        <v>418</v>
      </c>
      <c r="N10" s="166" t="s">
        <v>418</v>
      </c>
      <c r="O10" s="166" t="s">
        <v>418</v>
      </c>
      <c r="P10" s="166" t="s">
        <v>418</v>
      </c>
      <c r="Q10" s="166" t="s">
        <v>418</v>
      </c>
      <c r="R10" s="166" t="s">
        <v>418</v>
      </c>
      <c r="S10" s="166" t="s">
        <v>418</v>
      </c>
      <c r="T10" s="166" t="s">
        <v>418</v>
      </c>
      <c r="U10" s="166" t="s">
        <v>418</v>
      </c>
      <c r="V10" s="166">
        <v>13511.9</v>
      </c>
      <c r="W10" s="166">
        <v>15051.4</v>
      </c>
      <c r="X10" s="166">
        <v>15964.9</v>
      </c>
      <c r="Y10" s="166">
        <v>18185.7</v>
      </c>
      <c r="Z10" s="166">
        <v>20859.599999999999</v>
      </c>
      <c r="AA10" s="166">
        <v>23900</v>
      </c>
      <c r="AB10" s="166">
        <v>25883.9</v>
      </c>
      <c r="AC10" s="166">
        <v>30368.456999999999</v>
      </c>
      <c r="AD10" s="166">
        <v>28734.582460000001</v>
      </c>
      <c r="AE10" s="166">
        <v>32467.73201</v>
      </c>
      <c r="AF10" s="166">
        <v>33149.709710000003</v>
      </c>
      <c r="AG10" s="166">
        <v>37794.909950000001</v>
      </c>
      <c r="AH10" s="166">
        <v>36848.081389999999</v>
      </c>
      <c r="AI10" s="166">
        <v>38915.169300000001</v>
      </c>
      <c r="AJ10" s="166">
        <v>40027.601020000002</v>
      </c>
      <c r="AK10" s="166">
        <v>42431.637999999999</v>
      </c>
      <c r="AL10" s="166">
        <v>44093.274230000003</v>
      </c>
      <c r="AM10" s="166">
        <v>46036.088589999999</v>
      </c>
      <c r="AN10" s="166">
        <v>48115.512759999998</v>
      </c>
      <c r="AO10" s="166">
        <v>46356.786</v>
      </c>
      <c r="AP10" s="166">
        <v>42330.793230000003</v>
      </c>
      <c r="AQ10" s="166">
        <v>46277.116549999999</v>
      </c>
      <c r="AR10" s="166">
        <v>44475.78499</v>
      </c>
      <c r="AS10" s="166">
        <v>45625.89</v>
      </c>
      <c r="AT10" s="166">
        <v>43239.6</v>
      </c>
      <c r="AU10" s="166">
        <v>41963.7</v>
      </c>
      <c r="AV10" s="166">
        <v>42027.3</v>
      </c>
      <c r="AW10" s="166">
        <v>42583.3</v>
      </c>
      <c r="AX10" s="166">
        <v>44498.39</v>
      </c>
      <c r="AY10" s="166">
        <v>44149.47</v>
      </c>
      <c r="AZ10" s="166">
        <v>45854.53</v>
      </c>
      <c r="BA10" s="166">
        <v>50866.49</v>
      </c>
      <c r="BB10" s="166">
        <v>50715.07</v>
      </c>
      <c r="BC10" s="166">
        <v>51094.81</v>
      </c>
      <c r="BD10" s="166">
        <v>53494.02</v>
      </c>
      <c r="BE10" s="166">
        <v>66570.05</v>
      </c>
      <c r="BF10" s="166">
        <v>79619.839999999997</v>
      </c>
      <c r="BG10" s="166">
        <v>85619.05</v>
      </c>
      <c r="BH10" s="166">
        <v>105370.95</v>
      </c>
      <c r="BI10" s="166">
        <v>115601.67</v>
      </c>
      <c r="BJ10" s="166">
        <v>131228.94</v>
      </c>
      <c r="BK10" s="166">
        <v>140501.67000000001</v>
      </c>
      <c r="BL10" s="166">
        <v>144795.57999999999</v>
      </c>
      <c r="BM10" s="166">
        <v>156521.35999999999</v>
      </c>
      <c r="BN10" s="166">
        <v>161049.31</v>
      </c>
      <c r="BO10" s="166">
        <v>179895.66699999999</v>
      </c>
      <c r="BP10" s="166">
        <v>179605.92</v>
      </c>
      <c r="BQ10" s="166">
        <v>189939.61499999999</v>
      </c>
      <c r="BR10" s="166">
        <v>208274.5</v>
      </c>
      <c r="BS10" s="166">
        <v>206559.15</v>
      </c>
      <c r="BT10" s="166">
        <v>207870.005</v>
      </c>
      <c r="BU10" s="166">
        <v>219751.6</v>
      </c>
      <c r="BV10" s="166">
        <v>227080</v>
      </c>
      <c r="BW10" s="166">
        <v>229993</v>
      </c>
      <c r="BX10" s="166">
        <v>235445.75</v>
      </c>
      <c r="BY10" s="166">
        <v>238639.35</v>
      </c>
      <c r="BZ10" s="166">
        <v>245668.45</v>
      </c>
      <c r="CA10" s="166">
        <v>247685.52</v>
      </c>
      <c r="CB10" s="166">
        <v>249033.34</v>
      </c>
      <c r="CC10" s="166">
        <v>261787.3</v>
      </c>
      <c r="CD10" s="166">
        <v>255648.75</v>
      </c>
      <c r="CE10" s="166">
        <v>254621.66</v>
      </c>
      <c r="CF10" s="166">
        <v>254053.19</v>
      </c>
      <c r="CG10" s="166">
        <v>268711.26</v>
      </c>
      <c r="CH10" s="166">
        <v>265807.64</v>
      </c>
      <c r="CI10" s="166">
        <v>268382.28999999998</v>
      </c>
      <c r="CJ10" s="166">
        <v>268961.07182999997</v>
      </c>
      <c r="CK10" s="166">
        <v>284559.59516999999</v>
      </c>
      <c r="CL10" s="166">
        <v>287519.98067999998</v>
      </c>
      <c r="CM10" s="166">
        <v>295238.75608999998</v>
      </c>
      <c r="CN10" s="166">
        <v>293755.63694</v>
      </c>
      <c r="CO10" s="166">
        <v>300300.59314000001</v>
      </c>
      <c r="CP10" s="166">
        <v>300833.16564999998</v>
      </c>
      <c r="CQ10" s="166">
        <v>305305.03746999998</v>
      </c>
      <c r="CR10" s="166">
        <v>312865.43638000003</v>
      </c>
      <c r="CS10" s="166">
        <v>329887.55804999999</v>
      </c>
      <c r="CT10" s="166">
        <v>328708.20500000002</v>
      </c>
      <c r="CU10" s="166">
        <v>337291.51987999998</v>
      </c>
      <c r="CV10" s="166">
        <v>359807.87092000002</v>
      </c>
      <c r="CW10" s="166">
        <v>372902.64835999999</v>
      </c>
      <c r="CX10" s="166">
        <v>400917.91514</v>
      </c>
      <c r="CY10" s="166">
        <v>427588.62565</v>
      </c>
      <c r="CZ10" s="166">
        <v>449929.89659000002</v>
      </c>
      <c r="DA10" s="166">
        <v>498571.26967000001</v>
      </c>
      <c r="DB10" s="166">
        <v>504935.89334000001</v>
      </c>
      <c r="DC10" s="166">
        <v>524699.66619999998</v>
      </c>
      <c r="DD10" s="166">
        <v>554964.34765000001</v>
      </c>
      <c r="DE10" s="166">
        <v>576338.72777</v>
      </c>
      <c r="DF10" s="166">
        <v>593085.90954000002</v>
      </c>
      <c r="DG10" s="166">
        <v>620918.92061000003</v>
      </c>
      <c r="DH10" s="166">
        <v>647151.82301000005</v>
      </c>
      <c r="DI10" s="166">
        <v>665490.78790999996</v>
      </c>
      <c r="DJ10" s="166">
        <v>714861.36153999995</v>
      </c>
      <c r="DK10" s="166">
        <v>724566.75341</v>
      </c>
      <c r="DL10" s="166">
        <v>759655.1</v>
      </c>
      <c r="DM10" s="166">
        <v>784235.28673000005</v>
      </c>
      <c r="DN10" s="166">
        <v>845527.88540999999</v>
      </c>
      <c r="DO10" s="166">
        <v>860397.56386999995</v>
      </c>
      <c r="DP10" s="166">
        <v>916404.18224999995</v>
      </c>
      <c r="DQ10" s="166">
        <v>964807.87219000002</v>
      </c>
      <c r="DR10" s="166">
        <v>998186.44484000001</v>
      </c>
      <c r="DS10" s="166">
        <v>1039857.45527</v>
      </c>
    </row>
    <row r="11" spans="1:123" x14ac:dyDescent="0.2">
      <c r="A11" s="166" t="s">
        <v>490</v>
      </c>
      <c r="B11" s="166" t="s">
        <v>418</v>
      </c>
      <c r="C11" s="166" t="s">
        <v>418</v>
      </c>
      <c r="D11" s="166" t="s">
        <v>418</v>
      </c>
      <c r="E11" s="166" t="s">
        <v>418</v>
      </c>
      <c r="F11" s="166" t="s">
        <v>418</v>
      </c>
      <c r="G11" s="166" t="s">
        <v>418</v>
      </c>
      <c r="H11" s="166" t="s">
        <v>418</v>
      </c>
      <c r="I11" s="166" t="s">
        <v>418</v>
      </c>
      <c r="J11" s="166" t="s">
        <v>418</v>
      </c>
      <c r="K11" s="166" t="s">
        <v>418</v>
      </c>
      <c r="L11" s="166" t="s">
        <v>418</v>
      </c>
      <c r="M11" s="166" t="s">
        <v>418</v>
      </c>
      <c r="N11" s="166" t="s">
        <v>418</v>
      </c>
      <c r="O11" s="166" t="s">
        <v>418</v>
      </c>
      <c r="P11" s="166" t="s">
        <v>418</v>
      </c>
      <c r="Q11" s="166" t="s">
        <v>418</v>
      </c>
      <c r="R11" s="166" t="s">
        <v>418</v>
      </c>
      <c r="S11" s="166" t="s">
        <v>418</v>
      </c>
      <c r="T11" s="166" t="s">
        <v>418</v>
      </c>
      <c r="U11" s="166" t="s">
        <v>418</v>
      </c>
      <c r="V11" s="166">
        <v>957.8</v>
      </c>
      <c r="W11" s="166">
        <v>1003.2</v>
      </c>
      <c r="X11" s="166">
        <v>1033</v>
      </c>
      <c r="Y11" s="166">
        <v>1340.9</v>
      </c>
      <c r="Z11" s="166">
        <v>1508</v>
      </c>
      <c r="AA11" s="166">
        <v>1582.4</v>
      </c>
      <c r="AB11" s="166">
        <v>1685.8</v>
      </c>
      <c r="AC11" s="166">
        <v>3053.7</v>
      </c>
      <c r="AD11" s="166">
        <v>3156.6</v>
      </c>
      <c r="AE11" s="166">
        <v>3651</v>
      </c>
      <c r="AF11" s="166">
        <v>4062.5</v>
      </c>
      <c r="AG11" s="166">
        <v>4624.8</v>
      </c>
      <c r="AH11" s="166">
        <v>4466.7</v>
      </c>
      <c r="AI11" s="166">
        <v>4502.5</v>
      </c>
      <c r="AJ11" s="166">
        <v>4551.7</v>
      </c>
      <c r="AK11" s="166">
        <v>4979.1000000000004</v>
      </c>
      <c r="AL11" s="166">
        <v>4554.7</v>
      </c>
      <c r="AM11" s="166">
        <v>4646.6000000000004</v>
      </c>
      <c r="AN11" s="166">
        <v>4670.1000000000004</v>
      </c>
      <c r="AO11" s="166">
        <v>5107.2</v>
      </c>
      <c r="AP11" s="166">
        <v>5556.6</v>
      </c>
      <c r="AQ11" s="166">
        <v>6040.3</v>
      </c>
      <c r="AR11" s="166">
        <v>6027.1</v>
      </c>
      <c r="AS11" s="166">
        <v>7101</v>
      </c>
      <c r="AT11" s="166">
        <v>7880.7</v>
      </c>
      <c r="AU11" s="166">
        <v>9099.7000000000007</v>
      </c>
      <c r="AV11" s="166">
        <v>12589.2</v>
      </c>
      <c r="AW11" s="166">
        <v>11518.56</v>
      </c>
      <c r="AX11" s="166">
        <v>12083.29</v>
      </c>
      <c r="AY11" s="166">
        <v>13302.67</v>
      </c>
      <c r="AZ11" s="166">
        <v>14630.65</v>
      </c>
      <c r="BA11" s="166">
        <v>15753.31</v>
      </c>
      <c r="BB11" s="166">
        <v>17177.900000000001</v>
      </c>
      <c r="BC11" s="166">
        <v>15703.47</v>
      </c>
      <c r="BD11" s="166">
        <v>15978.88</v>
      </c>
      <c r="BE11" s="166">
        <v>13519.927</v>
      </c>
      <c r="BF11" s="166">
        <v>14022.77</v>
      </c>
      <c r="BG11" s="166">
        <v>12697.78</v>
      </c>
      <c r="BH11" s="166">
        <v>13956.74</v>
      </c>
      <c r="BI11" s="166">
        <v>10929.39</v>
      </c>
      <c r="BJ11" s="166">
        <v>11213.4</v>
      </c>
      <c r="BK11" s="166">
        <v>11270</v>
      </c>
      <c r="BL11" s="166">
        <v>13045.25</v>
      </c>
      <c r="BM11" s="166">
        <v>12187.82</v>
      </c>
      <c r="BN11" s="166">
        <v>14350.53</v>
      </c>
      <c r="BO11" s="166">
        <v>14626.14</v>
      </c>
      <c r="BP11" s="166">
        <v>13491.68</v>
      </c>
      <c r="BQ11" s="166">
        <v>14959.2</v>
      </c>
      <c r="BR11" s="166">
        <v>15379.6</v>
      </c>
      <c r="BS11" s="166">
        <v>13725.3</v>
      </c>
      <c r="BT11" s="166">
        <v>13464</v>
      </c>
      <c r="BU11" s="166">
        <v>12508.6</v>
      </c>
      <c r="BV11" s="166">
        <v>14938</v>
      </c>
      <c r="BW11" s="166">
        <v>14582.6</v>
      </c>
      <c r="BX11" s="166">
        <v>14811</v>
      </c>
      <c r="BY11" s="166">
        <v>12421.9</v>
      </c>
      <c r="BZ11" s="166">
        <v>14944.5</v>
      </c>
      <c r="CA11" s="166">
        <v>15229.9</v>
      </c>
      <c r="CB11" s="166">
        <v>15159.1</v>
      </c>
      <c r="CC11" s="166">
        <v>17071.78</v>
      </c>
      <c r="CD11" s="166">
        <v>18667.099999999999</v>
      </c>
      <c r="CE11" s="166">
        <v>19500.8</v>
      </c>
      <c r="CF11" s="166">
        <v>21827</v>
      </c>
      <c r="CG11" s="166">
        <v>22057.64</v>
      </c>
      <c r="CH11" s="166">
        <v>21533.97</v>
      </c>
      <c r="CI11" s="166">
        <v>23387.98</v>
      </c>
      <c r="CJ11" s="166">
        <v>24923.7</v>
      </c>
      <c r="CK11" s="166">
        <v>25761.56</v>
      </c>
      <c r="CL11" s="166">
        <v>28216.9</v>
      </c>
      <c r="CM11" s="166">
        <v>30557.4</v>
      </c>
      <c r="CN11" s="166">
        <v>31636.6</v>
      </c>
      <c r="CO11" s="166">
        <v>27888.2</v>
      </c>
      <c r="CP11" s="166">
        <v>31127.3</v>
      </c>
      <c r="CQ11" s="166">
        <v>33061.9</v>
      </c>
      <c r="CR11" s="166">
        <v>32333</v>
      </c>
      <c r="CS11" s="166">
        <v>30015.200000000001</v>
      </c>
      <c r="CT11" s="166">
        <v>33394.5</v>
      </c>
      <c r="CU11" s="166">
        <v>35010.49</v>
      </c>
      <c r="CV11" s="166">
        <v>34029.5</v>
      </c>
      <c r="CW11" s="166">
        <v>30815</v>
      </c>
      <c r="CX11" s="166">
        <v>30999.1</v>
      </c>
      <c r="CY11" s="166">
        <v>34106.9</v>
      </c>
      <c r="CZ11" s="166">
        <v>32850.65</v>
      </c>
      <c r="DA11" s="166">
        <v>31111.9</v>
      </c>
      <c r="DB11" s="166">
        <v>32626.799999999999</v>
      </c>
      <c r="DC11" s="166">
        <v>35032.21</v>
      </c>
      <c r="DD11" s="166">
        <v>36140.400000000001</v>
      </c>
      <c r="DE11" s="166">
        <v>34947.300000000003</v>
      </c>
      <c r="DF11" s="166">
        <v>39497.35</v>
      </c>
      <c r="DG11" s="166">
        <v>42938.559999999998</v>
      </c>
      <c r="DH11" s="166">
        <v>44649.06</v>
      </c>
      <c r="DI11" s="166">
        <v>39781.550000000003</v>
      </c>
      <c r="DJ11" s="166">
        <v>45481.15</v>
      </c>
      <c r="DK11" s="166">
        <v>46041.27</v>
      </c>
      <c r="DL11" s="166">
        <v>46725.43</v>
      </c>
      <c r="DM11" s="166">
        <v>46971.78</v>
      </c>
      <c r="DN11" s="166">
        <v>48760.01</v>
      </c>
      <c r="DO11" s="166">
        <v>48982.58</v>
      </c>
      <c r="DP11" s="166">
        <v>48169.96</v>
      </c>
      <c r="DQ11" s="166">
        <v>46747.785000000003</v>
      </c>
      <c r="DR11" s="166">
        <v>53466.239999999998</v>
      </c>
      <c r="DS11" s="166">
        <v>56836.67</v>
      </c>
    </row>
    <row r="12" spans="1:123" x14ac:dyDescent="0.2">
      <c r="A12" s="166" t="s">
        <v>491</v>
      </c>
      <c r="B12" s="166" t="s">
        <v>418</v>
      </c>
      <c r="C12" s="166" t="s">
        <v>418</v>
      </c>
      <c r="D12" s="166" t="s">
        <v>418</v>
      </c>
      <c r="E12" s="166" t="s">
        <v>418</v>
      </c>
      <c r="F12" s="166" t="s">
        <v>418</v>
      </c>
      <c r="G12" s="166" t="s">
        <v>418</v>
      </c>
      <c r="H12" s="166" t="s">
        <v>418</v>
      </c>
      <c r="I12" s="166" t="s">
        <v>418</v>
      </c>
      <c r="J12" s="166" t="s">
        <v>418</v>
      </c>
      <c r="K12" s="166" t="s">
        <v>418</v>
      </c>
      <c r="L12" s="166" t="s">
        <v>418</v>
      </c>
      <c r="M12" s="166" t="s">
        <v>418</v>
      </c>
      <c r="N12" s="166" t="s">
        <v>418</v>
      </c>
      <c r="O12" s="166" t="s">
        <v>418</v>
      </c>
      <c r="P12" s="166" t="s">
        <v>418</v>
      </c>
      <c r="Q12" s="166" t="s">
        <v>418</v>
      </c>
      <c r="R12" s="166" t="s">
        <v>418</v>
      </c>
      <c r="S12" s="166" t="s">
        <v>418</v>
      </c>
      <c r="T12" s="166" t="s">
        <v>418</v>
      </c>
      <c r="U12" s="166" t="s">
        <v>418</v>
      </c>
      <c r="V12" s="166">
        <v>0</v>
      </c>
      <c r="W12" s="166">
        <v>0</v>
      </c>
      <c r="X12" s="166">
        <v>0</v>
      </c>
      <c r="Y12" s="166">
        <v>0</v>
      </c>
      <c r="Z12" s="166">
        <v>0</v>
      </c>
      <c r="AA12" s="166">
        <v>0</v>
      </c>
      <c r="AB12" s="166">
        <v>0</v>
      </c>
      <c r="AC12" s="166">
        <v>0</v>
      </c>
      <c r="AD12" s="166">
        <v>0</v>
      </c>
      <c r="AE12" s="166">
        <v>0</v>
      </c>
      <c r="AF12" s="166">
        <v>0</v>
      </c>
      <c r="AG12" s="166">
        <v>0</v>
      </c>
      <c r="AH12" s="166">
        <v>0</v>
      </c>
      <c r="AI12" s="166">
        <v>0</v>
      </c>
      <c r="AJ12" s="166">
        <v>0</v>
      </c>
      <c r="AK12" s="166">
        <v>0</v>
      </c>
      <c r="AL12" s="166">
        <v>0</v>
      </c>
      <c r="AM12" s="166">
        <v>0</v>
      </c>
      <c r="AN12" s="166">
        <v>0</v>
      </c>
      <c r="AO12" s="166">
        <v>0</v>
      </c>
      <c r="AP12" s="166">
        <v>0</v>
      </c>
      <c r="AQ12" s="166">
        <v>0</v>
      </c>
      <c r="AR12" s="166">
        <v>0</v>
      </c>
      <c r="AS12" s="166">
        <v>0</v>
      </c>
      <c r="AT12" s="166">
        <v>0</v>
      </c>
      <c r="AU12" s="166">
        <v>0</v>
      </c>
      <c r="AV12" s="166">
        <v>0</v>
      </c>
      <c r="AW12" s="166">
        <v>0</v>
      </c>
      <c r="AX12" s="166">
        <v>0</v>
      </c>
      <c r="AY12" s="166">
        <v>0</v>
      </c>
      <c r="AZ12" s="166">
        <v>0</v>
      </c>
      <c r="BA12" s="166">
        <v>0</v>
      </c>
      <c r="BB12" s="166">
        <v>0</v>
      </c>
      <c r="BC12" s="166">
        <v>0</v>
      </c>
      <c r="BD12" s="166">
        <v>0</v>
      </c>
      <c r="BE12" s="166">
        <v>0</v>
      </c>
      <c r="BF12" s="166">
        <v>0</v>
      </c>
      <c r="BG12" s="166">
        <v>0</v>
      </c>
      <c r="BH12" s="166">
        <v>0</v>
      </c>
      <c r="BI12" s="166">
        <v>0</v>
      </c>
      <c r="BJ12" s="166">
        <v>0</v>
      </c>
      <c r="BK12" s="166">
        <v>0</v>
      </c>
      <c r="BL12" s="166">
        <v>0</v>
      </c>
      <c r="BM12" s="166">
        <v>0</v>
      </c>
      <c r="BN12" s="166">
        <v>0</v>
      </c>
      <c r="BO12" s="166">
        <v>0</v>
      </c>
      <c r="BP12" s="166">
        <v>0</v>
      </c>
      <c r="BQ12" s="166">
        <v>0</v>
      </c>
      <c r="BR12" s="166">
        <v>0</v>
      </c>
      <c r="BS12" s="166">
        <v>0</v>
      </c>
      <c r="BT12" s="166">
        <v>0</v>
      </c>
      <c r="BU12" s="166">
        <v>0</v>
      </c>
      <c r="BV12" s="166">
        <v>0</v>
      </c>
      <c r="BW12" s="166">
        <v>0</v>
      </c>
      <c r="BX12" s="166">
        <v>0</v>
      </c>
      <c r="BY12" s="166">
        <v>0</v>
      </c>
      <c r="BZ12" s="166">
        <v>0</v>
      </c>
      <c r="CA12" s="166">
        <v>0</v>
      </c>
      <c r="CB12" s="166">
        <v>0</v>
      </c>
      <c r="CC12" s="166">
        <v>0</v>
      </c>
      <c r="CD12" s="166">
        <v>0</v>
      </c>
      <c r="CE12" s="166">
        <v>0</v>
      </c>
      <c r="CF12" s="166">
        <v>0</v>
      </c>
      <c r="CG12" s="166">
        <v>0</v>
      </c>
      <c r="CH12" s="166">
        <v>0</v>
      </c>
      <c r="CI12" s="166">
        <v>0</v>
      </c>
      <c r="CJ12" s="166">
        <v>0</v>
      </c>
      <c r="CK12" s="166">
        <v>0</v>
      </c>
      <c r="CL12" s="166">
        <v>0</v>
      </c>
      <c r="CM12" s="166">
        <v>0</v>
      </c>
      <c r="CN12" s="166">
        <v>0</v>
      </c>
      <c r="CO12" s="166">
        <v>0</v>
      </c>
      <c r="CP12" s="166">
        <v>0</v>
      </c>
      <c r="CQ12" s="166">
        <v>0</v>
      </c>
      <c r="CR12" s="166">
        <v>0</v>
      </c>
      <c r="CS12" s="166">
        <v>0</v>
      </c>
      <c r="CT12" s="166">
        <v>0</v>
      </c>
      <c r="CU12" s="166">
        <v>0</v>
      </c>
      <c r="CV12" s="166">
        <v>0</v>
      </c>
      <c r="CW12" s="166">
        <v>0</v>
      </c>
      <c r="CX12" s="166">
        <v>0</v>
      </c>
      <c r="CY12" s="166">
        <v>0</v>
      </c>
      <c r="CZ12" s="166">
        <v>0</v>
      </c>
      <c r="DA12" s="166">
        <v>0</v>
      </c>
      <c r="DB12" s="166">
        <v>0</v>
      </c>
      <c r="DC12" s="166">
        <v>0</v>
      </c>
      <c r="DD12" s="166">
        <v>0</v>
      </c>
      <c r="DE12" s="166">
        <v>0</v>
      </c>
      <c r="DF12" s="166">
        <v>0</v>
      </c>
      <c r="DG12" s="166">
        <v>0</v>
      </c>
      <c r="DH12" s="166">
        <v>0</v>
      </c>
      <c r="DI12" s="166">
        <v>0</v>
      </c>
      <c r="DJ12" s="166">
        <v>0</v>
      </c>
      <c r="DK12" s="166">
        <v>0</v>
      </c>
      <c r="DL12" s="166">
        <v>0</v>
      </c>
      <c r="DM12" s="166">
        <v>0</v>
      </c>
      <c r="DN12" s="166">
        <v>0</v>
      </c>
      <c r="DO12" s="166">
        <v>0</v>
      </c>
      <c r="DP12" s="166">
        <v>0</v>
      </c>
      <c r="DQ12" s="166">
        <v>0</v>
      </c>
      <c r="DR12" s="166">
        <v>0</v>
      </c>
      <c r="DS12" s="166">
        <v>0</v>
      </c>
    </row>
    <row r="13" spans="1:123" x14ac:dyDescent="0.2">
      <c r="A13" s="166" t="s">
        <v>492</v>
      </c>
      <c r="B13" s="166" t="s">
        <v>418</v>
      </c>
      <c r="C13" s="166" t="s">
        <v>418</v>
      </c>
      <c r="D13" s="166" t="s">
        <v>418</v>
      </c>
      <c r="E13" s="166" t="s">
        <v>418</v>
      </c>
      <c r="F13" s="166" t="s">
        <v>418</v>
      </c>
      <c r="G13" s="166" t="s">
        <v>418</v>
      </c>
      <c r="H13" s="166" t="s">
        <v>418</v>
      </c>
      <c r="I13" s="166" t="s">
        <v>418</v>
      </c>
      <c r="J13" s="166" t="s">
        <v>418</v>
      </c>
      <c r="K13" s="166" t="s">
        <v>418</v>
      </c>
      <c r="L13" s="166" t="s">
        <v>418</v>
      </c>
      <c r="M13" s="166" t="s">
        <v>418</v>
      </c>
      <c r="N13" s="166" t="s">
        <v>418</v>
      </c>
      <c r="O13" s="166" t="s">
        <v>418</v>
      </c>
      <c r="P13" s="166" t="s">
        <v>418</v>
      </c>
      <c r="Q13" s="166" t="s">
        <v>418</v>
      </c>
      <c r="R13" s="166" t="s">
        <v>418</v>
      </c>
      <c r="S13" s="166" t="s">
        <v>418</v>
      </c>
      <c r="T13" s="166" t="s">
        <v>418</v>
      </c>
      <c r="U13" s="166" t="s">
        <v>418</v>
      </c>
      <c r="V13" s="166">
        <v>6897.1</v>
      </c>
      <c r="W13" s="166">
        <v>7254.2</v>
      </c>
      <c r="X13" s="166">
        <v>6750.7</v>
      </c>
      <c r="Y13" s="166">
        <v>7375.4</v>
      </c>
      <c r="Z13" s="166">
        <v>8550.2999999999993</v>
      </c>
      <c r="AA13" s="166">
        <v>10973.8</v>
      </c>
      <c r="AB13" s="166">
        <v>12195.5</v>
      </c>
      <c r="AC13" s="166">
        <v>12435.287</v>
      </c>
      <c r="AD13" s="166">
        <v>9697.7350000000006</v>
      </c>
      <c r="AE13" s="166">
        <v>12268.182000000001</v>
      </c>
      <c r="AF13" s="166">
        <v>12704.162</v>
      </c>
      <c r="AG13" s="166">
        <v>16307.984</v>
      </c>
      <c r="AH13" s="166">
        <v>14361.611999999999</v>
      </c>
      <c r="AI13" s="166">
        <v>15586.385</v>
      </c>
      <c r="AJ13" s="166">
        <v>15813.195</v>
      </c>
      <c r="AK13" s="166">
        <v>16891.038</v>
      </c>
      <c r="AL13" s="166">
        <v>17205.271000000001</v>
      </c>
      <c r="AM13" s="166">
        <v>18335.008000000002</v>
      </c>
      <c r="AN13" s="166">
        <v>19161.087</v>
      </c>
      <c r="AO13" s="166">
        <v>18180.446</v>
      </c>
      <c r="AP13" s="166">
        <v>14654.01</v>
      </c>
      <c r="AQ13" s="166">
        <v>13572.408100000001</v>
      </c>
      <c r="AR13" s="166">
        <v>13126.1</v>
      </c>
      <c r="AS13" s="166">
        <v>12277.1</v>
      </c>
      <c r="AT13" s="166">
        <v>11846.4</v>
      </c>
      <c r="AU13" s="166">
        <v>10864.5</v>
      </c>
      <c r="AV13" s="166">
        <v>10788.1</v>
      </c>
      <c r="AW13" s="166">
        <v>10308.9</v>
      </c>
      <c r="AX13" s="166">
        <v>14217.8</v>
      </c>
      <c r="AY13" s="166">
        <v>15834.5</v>
      </c>
      <c r="AZ13" s="166">
        <v>15047.18</v>
      </c>
      <c r="BA13" s="166">
        <v>16018.18</v>
      </c>
      <c r="BB13" s="166">
        <v>18163.34</v>
      </c>
      <c r="BC13" s="166">
        <v>19021.59</v>
      </c>
      <c r="BD13" s="166">
        <v>18874.759999999998</v>
      </c>
      <c r="BE13" s="166">
        <v>25732.720000000001</v>
      </c>
      <c r="BF13" s="166">
        <v>40579.94</v>
      </c>
      <c r="BG13" s="166">
        <v>47480.47</v>
      </c>
      <c r="BH13" s="166">
        <v>51644.15</v>
      </c>
      <c r="BI13" s="166">
        <v>56748.9</v>
      </c>
      <c r="BJ13" s="166">
        <v>66111.34</v>
      </c>
      <c r="BK13" s="166">
        <v>69783.27</v>
      </c>
      <c r="BL13" s="166">
        <v>70697.47</v>
      </c>
      <c r="BM13" s="166">
        <v>78394.64</v>
      </c>
      <c r="BN13" s="166">
        <v>83290.58</v>
      </c>
      <c r="BO13" s="166">
        <v>98598.87</v>
      </c>
      <c r="BP13" s="166">
        <v>100915.44</v>
      </c>
      <c r="BQ13" s="166">
        <v>102263.73</v>
      </c>
      <c r="BR13" s="166">
        <v>125608.55</v>
      </c>
      <c r="BS13" s="166">
        <v>121083.1</v>
      </c>
      <c r="BT13" s="166">
        <v>121381.31</v>
      </c>
      <c r="BU13" s="166">
        <v>132513.1</v>
      </c>
      <c r="BV13" s="166">
        <v>142737.4</v>
      </c>
      <c r="BW13" s="166">
        <v>146206</v>
      </c>
      <c r="BX13" s="166">
        <v>151945.15</v>
      </c>
      <c r="BY13" s="166">
        <v>152544.91</v>
      </c>
      <c r="BZ13" s="166">
        <v>162075.69</v>
      </c>
      <c r="CA13" s="166">
        <v>164818.09</v>
      </c>
      <c r="CB13" s="166">
        <v>167687.10999999999</v>
      </c>
      <c r="CC13" s="166">
        <v>177627.15</v>
      </c>
      <c r="CD13" s="166">
        <v>183026.43</v>
      </c>
      <c r="CE13" s="166">
        <v>178033.06</v>
      </c>
      <c r="CF13" s="166">
        <v>177456.14</v>
      </c>
      <c r="CG13" s="166">
        <v>188181.34</v>
      </c>
      <c r="CH13" s="166">
        <v>190607.07</v>
      </c>
      <c r="CI13" s="166">
        <v>193226.23</v>
      </c>
      <c r="CJ13" s="166">
        <v>194950.07177000001</v>
      </c>
      <c r="CK13" s="166">
        <v>207644.44712999999</v>
      </c>
      <c r="CL13" s="166">
        <v>214505.77489</v>
      </c>
      <c r="CM13" s="166">
        <v>223300.70162000001</v>
      </c>
      <c r="CN13" s="166">
        <v>224739.99978000001</v>
      </c>
      <c r="CO13" s="166">
        <v>230644.88978999999</v>
      </c>
      <c r="CP13" s="166">
        <v>239682.31893000001</v>
      </c>
      <c r="CQ13" s="166">
        <v>242953.23126999999</v>
      </c>
      <c r="CR13" s="166">
        <v>250952.42504</v>
      </c>
      <c r="CS13" s="166">
        <v>267021.22227000003</v>
      </c>
      <c r="CT13" s="166">
        <v>264763.24169</v>
      </c>
      <c r="CU13" s="166">
        <v>277139.53318000003</v>
      </c>
      <c r="CV13" s="166">
        <v>298707.8101</v>
      </c>
      <c r="CW13" s="166">
        <v>310211.82383000001</v>
      </c>
      <c r="CX13" s="166">
        <v>335659.66282999999</v>
      </c>
      <c r="CY13" s="166">
        <v>363640.73887</v>
      </c>
      <c r="CZ13" s="166">
        <v>383881.1459</v>
      </c>
      <c r="DA13" s="166">
        <v>413714.77739</v>
      </c>
      <c r="DB13" s="166">
        <v>423042.54693999997</v>
      </c>
      <c r="DC13" s="166">
        <v>439180.52875</v>
      </c>
      <c r="DD13" s="166">
        <v>470531.12628000003</v>
      </c>
      <c r="DE13" s="166">
        <v>474320.13879</v>
      </c>
      <c r="DF13" s="166">
        <v>488838.24595999997</v>
      </c>
      <c r="DG13" s="166">
        <v>509192.76617000002</v>
      </c>
      <c r="DH13" s="166">
        <v>532959.70033999998</v>
      </c>
      <c r="DI13" s="166">
        <v>533685.69160000002</v>
      </c>
      <c r="DJ13" s="166">
        <v>595344.75416000001</v>
      </c>
      <c r="DK13" s="166">
        <v>603549.68000000005</v>
      </c>
      <c r="DL13" s="166">
        <v>626301.81000000006</v>
      </c>
      <c r="DM13" s="166">
        <v>633382.61</v>
      </c>
      <c r="DN13" s="166">
        <v>695818.59</v>
      </c>
      <c r="DO13" s="166">
        <v>717956.37</v>
      </c>
      <c r="DP13" s="166">
        <v>771467.38708999997</v>
      </c>
      <c r="DQ13" s="166">
        <v>782993.74534000002</v>
      </c>
      <c r="DR13" s="166">
        <v>813275.48320000002</v>
      </c>
      <c r="DS13" s="166">
        <v>852962.67744</v>
      </c>
    </row>
    <row r="14" spans="1:123" x14ac:dyDescent="0.2">
      <c r="A14" s="166" t="s">
        <v>493</v>
      </c>
      <c r="B14" s="166" t="s">
        <v>418</v>
      </c>
      <c r="C14" s="166" t="s">
        <v>418</v>
      </c>
      <c r="D14" s="166" t="s">
        <v>418</v>
      </c>
      <c r="E14" s="166" t="s">
        <v>418</v>
      </c>
      <c r="F14" s="166" t="s">
        <v>418</v>
      </c>
      <c r="G14" s="166" t="s">
        <v>418</v>
      </c>
      <c r="H14" s="166" t="s">
        <v>418</v>
      </c>
      <c r="I14" s="166" t="s">
        <v>418</v>
      </c>
      <c r="J14" s="166" t="s">
        <v>418</v>
      </c>
      <c r="K14" s="166" t="s">
        <v>418</v>
      </c>
      <c r="L14" s="166" t="s">
        <v>418</v>
      </c>
      <c r="M14" s="166" t="s">
        <v>418</v>
      </c>
      <c r="N14" s="166" t="s">
        <v>418</v>
      </c>
      <c r="O14" s="166" t="s">
        <v>418</v>
      </c>
      <c r="P14" s="166" t="s">
        <v>418</v>
      </c>
      <c r="Q14" s="166" t="s">
        <v>418</v>
      </c>
      <c r="R14" s="166" t="s">
        <v>418</v>
      </c>
      <c r="S14" s="166" t="s">
        <v>418</v>
      </c>
      <c r="T14" s="166" t="s">
        <v>418</v>
      </c>
      <c r="U14" s="166" t="s">
        <v>418</v>
      </c>
      <c r="V14" s="166">
        <v>3151.6</v>
      </c>
      <c r="W14" s="166">
        <v>3886.7</v>
      </c>
      <c r="X14" s="166">
        <v>3480.5</v>
      </c>
      <c r="Y14" s="166">
        <v>5044.6000000000004</v>
      </c>
      <c r="Z14" s="166">
        <v>3961.9</v>
      </c>
      <c r="AA14" s="166">
        <v>4221.6000000000004</v>
      </c>
      <c r="AB14" s="166">
        <v>5565.1</v>
      </c>
      <c r="AC14" s="166">
        <v>5595.36</v>
      </c>
      <c r="AD14" s="166">
        <v>3748.52</v>
      </c>
      <c r="AE14" s="166">
        <v>4919.7299999999996</v>
      </c>
      <c r="AF14" s="166">
        <v>5038.49</v>
      </c>
      <c r="AG14" s="166">
        <v>8592.69</v>
      </c>
      <c r="AH14" s="166">
        <v>6624.49</v>
      </c>
      <c r="AI14" s="166">
        <v>6776.58</v>
      </c>
      <c r="AJ14" s="166">
        <v>4354.2</v>
      </c>
      <c r="AK14" s="166">
        <v>4185.1899999999996</v>
      </c>
      <c r="AL14" s="166">
        <v>4645.24</v>
      </c>
      <c r="AM14" s="166">
        <v>5894.53</v>
      </c>
      <c r="AN14" s="166">
        <v>6735.24</v>
      </c>
      <c r="AO14" s="166">
        <v>6156.4</v>
      </c>
      <c r="AP14" s="166">
        <v>2979.08</v>
      </c>
      <c r="AQ14" s="166">
        <v>1115.58</v>
      </c>
      <c r="AR14" s="166">
        <v>43.9</v>
      </c>
      <c r="AS14" s="166">
        <v>0</v>
      </c>
      <c r="AT14" s="166">
        <v>0</v>
      </c>
      <c r="AU14" s="166">
        <v>0</v>
      </c>
      <c r="AV14" s="166">
        <v>0</v>
      </c>
      <c r="AW14" s="166">
        <v>0</v>
      </c>
      <c r="AX14" s="166">
        <v>1891.6</v>
      </c>
      <c r="AY14" s="166">
        <v>2709.1</v>
      </c>
      <c r="AZ14" s="166">
        <v>1514.58</v>
      </c>
      <c r="BA14" s="166">
        <v>1813.08</v>
      </c>
      <c r="BB14" s="166">
        <v>2931.45</v>
      </c>
      <c r="BC14" s="166">
        <v>4164.0200000000004</v>
      </c>
      <c r="BD14" s="166">
        <v>3525.8</v>
      </c>
      <c r="BE14" s="166">
        <v>7605.47</v>
      </c>
      <c r="BF14" s="166">
        <v>21707.83</v>
      </c>
      <c r="BG14" s="166">
        <v>26417.3</v>
      </c>
      <c r="BH14" s="166">
        <v>26027.360000000001</v>
      </c>
      <c r="BI14" s="166">
        <v>24245.32</v>
      </c>
      <c r="BJ14" s="166">
        <v>27798.81</v>
      </c>
      <c r="BK14" s="166">
        <v>27992.5</v>
      </c>
      <c r="BL14" s="166">
        <v>31642.99</v>
      </c>
      <c r="BM14" s="166">
        <v>33909.78</v>
      </c>
      <c r="BN14" s="166">
        <v>35649.86</v>
      </c>
      <c r="BO14" s="166">
        <v>36884.339999999997</v>
      </c>
      <c r="BP14" s="166">
        <v>33138.730000000003</v>
      </c>
      <c r="BQ14" s="166">
        <v>35095.21</v>
      </c>
      <c r="BR14" s="166">
        <v>41600.25</v>
      </c>
      <c r="BS14" s="166">
        <v>31810.3</v>
      </c>
      <c r="BT14" s="166">
        <v>26920.9</v>
      </c>
      <c r="BU14" s="166">
        <v>28425.9</v>
      </c>
      <c r="BV14" s="166">
        <v>20043.8</v>
      </c>
      <c r="BW14" s="166">
        <v>13985.5</v>
      </c>
      <c r="BX14" s="166">
        <v>11649.7</v>
      </c>
      <c r="BY14" s="166">
        <v>10304.57</v>
      </c>
      <c r="BZ14" s="166">
        <v>7824.07</v>
      </c>
      <c r="CA14" s="166">
        <v>9659.3700000000008</v>
      </c>
      <c r="CB14" s="166">
        <v>9924.14</v>
      </c>
      <c r="CC14" s="166">
        <v>10381.58</v>
      </c>
      <c r="CD14" s="166">
        <v>11310.02</v>
      </c>
      <c r="CE14" s="166">
        <v>9623.09</v>
      </c>
      <c r="CF14" s="166">
        <v>8548.66</v>
      </c>
      <c r="CG14" s="166">
        <v>8191.8</v>
      </c>
      <c r="CH14" s="166">
        <v>9169.23</v>
      </c>
      <c r="CI14" s="166">
        <v>10378.93</v>
      </c>
      <c r="CJ14" s="166">
        <v>11205.023300000001</v>
      </c>
      <c r="CK14" s="166">
        <v>10958.44457</v>
      </c>
      <c r="CL14" s="166">
        <v>10989.39539</v>
      </c>
      <c r="CM14" s="166">
        <v>9851.2705800000003</v>
      </c>
      <c r="CN14" s="166">
        <v>9189.6684299999997</v>
      </c>
      <c r="CO14" s="166">
        <v>7009.9984100000001</v>
      </c>
      <c r="CP14" s="166">
        <v>5248.7102199999999</v>
      </c>
      <c r="CQ14" s="166">
        <v>2894.9068200000002</v>
      </c>
      <c r="CR14" s="166">
        <v>1726.1808699999999</v>
      </c>
      <c r="CS14" s="166">
        <v>3268.1549199999999</v>
      </c>
      <c r="CT14" s="166">
        <v>2450.8033799999998</v>
      </c>
      <c r="CU14" s="166">
        <v>2500.4950399999998</v>
      </c>
      <c r="CV14" s="166">
        <v>2261.5103300000001</v>
      </c>
      <c r="CW14" s="166">
        <v>1286.76028</v>
      </c>
      <c r="CX14" s="166">
        <v>2517.7384900000002</v>
      </c>
      <c r="CY14" s="166">
        <v>6001.3999599999997</v>
      </c>
      <c r="CZ14" s="166">
        <v>5769.4199600000002</v>
      </c>
      <c r="DA14" s="166">
        <v>5282.51649</v>
      </c>
      <c r="DB14" s="166">
        <v>6748.4564899999996</v>
      </c>
      <c r="DC14" s="166">
        <v>6883.0316000000003</v>
      </c>
      <c r="DD14" s="166">
        <v>8168.2442300000002</v>
      </c>
      <c r="DE14" s="166">
        <v>7592.3641900000002</v>
      </c>
      <c r="DF14" s="166">
        <v>6018.07996</v>
      </c>
      <c r="DG14" s="166">
        <v>5526.1711599999999</v>
      </c>
      <c r="DH14" s="166">
        <v>6584.7690000000002</v>
      </c>
      <c r="DI14" s="166">
        <v>8564.4676400000008</v>
      </c>
      <c r="DJ14" s="166">
        <v>9615.07</v>
      </c>
      <c r="DK14" s="166">
        <v>7937.53</v>
      </c>
      <c r="DL14" s="166">
        <v>9369.41</v>
      </c>
      <c r="DM14" s="166">
        <v>11252.84</v>
      </c>
      <c r="DN14" s="166">
        <v>14461.94</v>
      </c>
      <c r="DO14" s="166">
        <v>23879.97</v>
      </c>
      <c r="DP14" s="166">
        <v>29323.317609999998</v>
      </c>
      <c r="DQ14" s="166">
        <v>30080.85701</v>
      </c>
      <c r="DR14" s="166">
        <v>28105.413929999999</v>
      </c>
      <c r="DS14" s="166">
        <v>26834.889220000001</v>
      </c>
    </row>
    <row r="15" spans="1:123" x14ac:dyDescent="0.2">
      <c r="A15" s="166" t="s">
        <v>494</v>
      </c>
      <c r="B15" s="166" t="s">
        <v>418</v>
      </c>
      <c r="C15" s="166" t="s">
        <v>418</v>
      </c>
      <c r="D15" s="166" t="s">
        <v>418</v>
      </c>
      <c r="E15" s="166" t="s">
        <v>418</v>
      </c>
      <c r="F15" s="166" t="s">
        <v>418</v>
      </c>
      <c r="G15" s="166" t="s">
        <v>418</v>
      </c>
      <c r="H15" s="166" t="s">
        <v>418</v>
      </c>
      <c r="I15" s="166" t="s">
        <v>418</v>
      </c>
      <c r="J15" s="166" t="s">
        <v>418</v>
      </c>
      <c r="K15" s="166" t="s">
        <v>418</v>
      </c>
      <c r="L15" s="166" t="s">
        <v>418</v>
      </c>
      <c r="M15" s="166" t="s">
        <v>418</v>
      </c>
      <c r="N15" s="166" t="s">
        <v>418</v>
      </c>
      <c r="O15" s="166" t="s">
        <v>418</v>
      </c>
      <c r="P15" s="166" t="s">
        <v>418</v>
      </c>
      <c r="Q15" s="166" t="s">
        <v>418</v>
      </c>
      <c r="R15" s="166" t="s">
        <v>418</v>
      </c>
      <c r="S15" s="166" t="s">
        <v>418</v>
      </c>
      <c r="T15" s="166" t="s">
        <v>418</v>
      </c>
      <c r="U15" s="166" t="s">
        <v>418</v>
      </c>
      <c r="V15" s="166">
        <v>3745.5</v>
      </c>
      <c r="W15" s="166">
        <v>3367.5</v>
      </c>
      <c r="X15" s="166">
        <v>3270.2</v>
      </c>
      <c r="Y15" s="166">
        <v>2330.8000000000002</v>
      </c>
      <c r="Z15" s="166">
        <v>4588.3999999999996</v>
      </c>
      <c r="AA15" s="166">
        <v>6752.2</v>
      </c>
      <c r="AB15" s="166">
        <v>6630.4</v>
      </c>
      <c r="AC15" s="166">
        <v>6839.9269999999997</v>
      </c>
      <c r="AD15" s="166">
        <v>5949.2150000000001</v>
      </c>
      <c r="AE15" s="166">
        <v>7348.4520000000002</v>
      </c>
      <c r="AF15" s="166">
        <v>7665.6719999999996</v>
      </c>
      <c r="AG15" s="166">
        <v>7715.2939999999999</v>
      </c>
      <c r="AH15" s="166">
        <v>7737.1220000000003</v>
      </c>
      <c r="AI15" s="166">
        <v>8809.8050000000003</v>
      </c>
      <c r="AJ15" s="166">
        <v>11458.995000000001</v>
      </c>
      <c r="AK15" s="166">
        <v>12705.848</v>
      </c>
      <c r="AL15" s="166">
        <v>12560.031000000001</v>
      </c>
      <c r="AM15" s="166">
        <v>12440.477999999999</v>
      </c>
      <c r="AN15" s="166">
        <v>12425.847</v>
      </c>
      <c r="AO15" s="166">
        <v>12024.046</v>
      </c>
      <c r="AP15" s="166">
        <v>11674.93</v>
      </c>
      <c r="AQ15" s="166">
        <v>12456.828100000001</v>
      </c>
      <c r="AR15" s="166">
        <v>13082.2</v>
      </c>
      <c r="AS15" s="166">
        <v>12277.1</v>
      </c>
      <c r="AT15" s="166">
        <v>11846.4</v>
      </c>
      <c r="AU15" s="166">
        <v>10864.5</v>
      </c>
      <c r="AV15" s="166">
        <v>10788.1</v>
      </c>
      <c r="AW15" s="166">
        <v>10308.9</v>
      </c>
      <c r="AX15" s="166">
        <v>12326.2</v>
      </c>
      <c r="AY15" s="166">
        <v>13125.4</v>
      </c>
      <c r="AZ15" s="166">
        <v>13532.6</v>
      </c>
      <c r="BA15" s="166">
        <v>14205.1</v>
      </c>
      <c r="BB15" s="166">
        <v>15231.89</v>
      </c>
      <c r="BC15" s="166">
        <v>14857.57</v>
      </c>
      <c r="BD15" s="166">
        <v>15348.96</v>
      </c>
      <c r="BE15" s="166">
        <v>18127.25</v>
      </c>
      <c r="BF15" s="166">
        <v>18872.11</v>
      </c>
      <c r="BG15" s="166">
        <v>21063.17</v>
      </c>
      <c r="BH15" s="166">
        <v>25616.79</v>
      </c>
      <c r="BI15" s="166">
        <v>32503.58</v>
      </c>
      <c r="BJ15" s="166">
        <v>38312.53</v>
      </c>
      <c r="BK15" s="166">
        <v>41790.769999999997</v>
      </c>
      <c r="BL15" s="166">
        <v>39054.480000000003</v>
      </c>
      <c r="BM15" s="166">
        <v>44484.86</v>
      </c>
      <c r="BN15" s="166">
        <v>47640.72</v>
      </c>
      <c r="BO15" s="166">
        <v>61714.53</v>
      </c>
      <c r="BP15" s="166">
        <v>67776.710000000006</v>
      </c>
      <c r="BQ15" s="166">
        <v>67168.52</v>
      </c>
      <c r="BR15" s="166">
        <v>84008.3</v>
      </c>
      <c r="BS15" s="166">
        <v>89272.8</v>
      </c>
      <c r="BT15" s="166">
        <v>94460.41</v>
      </c>
      <c r="BU15" s="166">
        <v>104087.2</v>
      </c>
      <c r="BV15" s="166">
        <v>122693.6</v>
      </c>
      <c r="BW15" s="166">
        <v>132220.5</v>
      </c>
      <c r="BX15" s="166">
        <v>140295.45000000001</v>
      </c>
      <c r="BY15" s="166">
        <v>142240.34</v>
      </c>
      <c r="BZ15" s="166">
        <v>154251.62</v>
      </c>
      <c r="CA15" s="166">
        <v>155158.72</v>
      </c>
      <c r="CB15" s="166">
        <v>157762.97</v>
      </c>
      <c r="CC15" s="166">
        <v>167245.57</v>
      </c>
      <c r="CD15" s="166">
        <v>171716.41</v>
      </c>
      <c r="CE15" s="166">
        <v>168409.97</v>
      </c>
      <c r="CF15" s="166">
        <v>168907.48</v>
      </c>
      <c r="CG15" s="166">
        <v>179989.54</v>
      </c>
      <c r="CH15" s="166">
        <v>181437.84</v>
      </c>
      <c r="CI15" s="166">
        <v>182847.3</v>
      </c>
      <c r="CJ15" s="166">
        <v>183745.04847000001</v>
      </c>
      <c r="CK15" s="166">
        <v>196686.00255999999</v>
      </c>
      <c r="CL15" s="166">
        <v>203516.37950000001</v>
      </c>
      <c r="CM15" s="166">
        <v>213449.43103000001</v>
      </c>
      <c r="CN15" s="166">
        <v>215550.33134999999</v>
      </c>
      <c r="CO15" s="166">
        <v>223634.89139</v>
      </c>
      <c r="CP15" s="166">
        <v>234433.60870000001</v>
      </c>
      <c r="CQ15" s="166">
        <v>240058.32444999999</v>
      </c>
      <c r="CR15" s="166">
        <v>249226.24418000001</v>
      </c>
      <c r="CS15" s="166">
        <v>263753.06735000003</v>
      </c>
      <c r="CT15" s="166">
        <v>262312.43829999998</v>
      </c>
      <c r="CU15" s="166">
        <v>274639.03814999998</v>
      </c>
      <c r="CV15" s="166">
        <v>296446.29976999998</v>
      </c>
      <c r="CW15" s="166">
        <v>308925.06355000002</v>
      </c>
      <c r="CX15" s="166">
        <v>333141.92434000003</v>
      </c>
      <c r="CY15" s="166">
        <v>357639.33890999999</v>
      </c>
      <c r="CZ15" s="166">
        <v>378111.72593999997</v>
      </c>
      <c r="DA15" s="166">
        <v>408432.26089999999</v>
      </c>
      <c r="DB15" s="166">
        <v>416294.09045000002</v>
      </c>
      <c r="DC15" s="166">
        <v>432297.49715000001</v>
      </c>
      <c r="DD15" s="166">
        <v>462362.88205000001</v>
      </c>
      <c r="DE15" s="166">
        <v>466727.7746</v>
      </c>
      <c r="DF15" s="166">
        <v>482820.16600000003</v>
      </c>
      <c r="DG15" s="166">
        <v>503666.59500999999</v>
      </c>
      <c r="DH15" s="166">
        <v>526374.93134000001</v>
      </c>
      <c r="DI15" s="166">
        <v>525121.22395999997</v>
      </c>
      <c r="DJ15" s="166">
        <v>585729.68415999995</v>
      </c>
      <c r="DK15" s="166">
        <v>595612.15</v>
      </c>
      <c r="DL15" s="166">
        <v>616932.4</v>
      </c>
      <c r="DM15" s="166">
        <v>622129.77</v>
      </c>
      <c r="DN15" s="166">
        <v>681356.65</v>
      </c>
      <c r="DO15" s="166">
        <v>694076.4</v>
      </c>
      <c r="DP15" s="166">
        <v>742144.06947999995</v>
      </c>
      <c r="DQ15" s="166">
        <v>752912.88832999999</v>
      </c>
      <c r="DR15" s="166">
        <v>785170.06926999998</v>
      </c>
      <c r="DS15" s="166">
        <v>826127.78821999999</v>
      </c>
    </row>
    <row r="16" spans="1:123" x14ac:dyDescent="0.2">
      <c r="A16" s="166" t="s">
        <v>495</v>
      </c>
      <c r="B16" s="166" t="s">
        <v>418</v>
      </c>
      <c r="C16" s="166" t="s">
        <v>418</v>
      </c>
      <c r="D16" s="166" t="s">
        <v>418</v>
      </c>
      <c r="E16" s="166" t="s">
        <v>418</v>
      </c>
      <c r="F16" s="166" t="s">
        <v>418</v>
      </c>
      <c r="G16" s="166" t="s">
        <v>418</v>
      </c>
      <c r="H16" s="166" t="s">
        <v>418</v>
      </c>
      <c r="I16" s="166" t="s">
        <v>418</v>
      </c>
      <c r="J16" s="166" t="s">
        <v>418</v>
      </c>
      <c r="K16" s="166" t="s">
        <v>418</v>
      </c>
      <c r="L16" s="166" t="s">
        <v>418</v>
      </c>
      <c r="M16" s="166" t="s">
        <v>418</v>
      </c>
      <c r="N16" s="166" t="s">
        <v>418</v>
      </c>
      <c r="O16" s="166" t="s">
        <v>418</v>
      </c>
      <c r="P16" s="166" t="s">
        <v>418</v>
      </c>
      <c r="Q16" s="166" t="s">
        <v>418</v>
      </c>
      <c r="R16" s="166" t="s">
        <v>418</v>
      </c>
      <c r="S16" s="166" t="s">
        <v>418</v>
      </c>
      <c r="T16" s="166" t="s">
        <v>418</v>
      </c>
      <c r="U16" s="166" t="s">
        <v>418</v>
      </c>
      <c r="V16" s="166">
        <v>6304.9</v>
      </c>
      <c r="W16" s="166">
        <v>7406.9</v>
      </c>
      <c r="X16" s="166">
        <v>8723.2000000000007</v>
      </c>
      <c r="Y16" s="166">
        <v>9966.1</v>
      </c>
      <c r="Z16" s="166">
        <v>11607.5</v>
      </c>
      <c r="AA16" s="166">
        <v>12106.5</v>
      </c>
      <c r="AB16" s="166">
        <v>12705.1</v>
      </c>
      <c r="AC16" s="166">
        <v>16661.29</v>
      </c>
      <c r="AD16" s="166">
        <v>18068.945459999999</v>
      </c>
      <c r="AE16" s="166">
        <v>19041.70001</v>
      </c>
      <c r="AF16" s="166">
        <v>19190.17871</v>
      </c>
      <c r="AG16" s="166">
        <v>19877.485949999998</v>
      </c>
      <c r="AH16" s="166">
        <v>21065.717390000002</v>
      </c>
      <c r="AI16" s="166">
        <v>21820.7163</v>
      </c>
      <c r="AJ16" s="166">
        <v>22551.802019999999</v>
      </c>
      <c r="AK16" s="166">
        <v>23156.91</v>
      </c>
      <c r="AL16" s="166">
        <v>24806.113229999999</v>
      </c>
      <c r="AM16" s="166">
        <v>25408.792590000001</v>
      </c>
      <c r="AN16" s="166">
        <v>26364.142759999999</v>
      </c>
      <c r="AO16" s="166">
        <v>25416.62</v>
      </c>
      <c r="AP16" s="166">
        <v>24467.06323</v>
      </c>
      <c r="AQ16" s="166">
        <v>27314.138449999999</v>
      </c>
      <c r="AR16" s="166">
        <v>25927.844990000001</v>
      </c>
      <c r="AS16" s="166">
        <v>26889.91</v>
      </c>
      <c r="AT16" s="166">
        <v>25965.9</v>
      </c>
      <c r="AU16" s="166">
        <v>25639.1</v>
      </c>
      <c r="AV16" s="166">
        <v>25251.7</v>
      </c>
      <c r="AW16" s="166">
        <v>24165.4</v>
      </c>
      <c r="AX16" s="166">
        <v>23973.7</v>
      </c>
      <c r="AY16" s="166">
        <v>22028.5</v>
      </c>
      <c r="AZ16" s="166">
        <v>23615</v>
      </c>
      <c r="BA16" s="166">
        <v>23623.08</v>
      </c>
      <c r="BB16" s="166">
        <v>23602.7</v>
      </c>
      <c r="BC16" s="166">
        <v>22936.720000000001</v>
      </c>
      <c r="BD16" s="166">
        <v>24107.9</v>
      </c>
      <c r="BE16" s="166">
        <v>28172.1</v>
      </c>
      <c r="BF16" s="166">
        <v>27265.4</v>
      </c>
      <c r="BG16" s="166">
        <v>26412.3</v>
      </c>
      <c r="BH16" s="166">
        <v>40980.6</v>
      </c>
      <c r="BI16" s="166">
        <v>44765.9</v>
      </c>
      <c r="BJ16" s="166">
        <v>52470.7</v>
      </c>
      <c r="BK16" s="166">
        <v>57161.1</v>
      </c>
      <c r="BL16" s="166">
        <v>59572.3</v>
      </c>
      <c r="BM16" s="166">
        <v>60503.199999999997</v>
      </c>
      <c r="BN16" s="166">
        <v>61712</v>
      </c>
      <c r="BO16" s="166">
        <v>64792.9</v>
      </c>
      <c r="BP16" s="166">
        <v>62130</v>
      </c>
      <c r="BQ16" s="166">
        <v>67163.7</v>
      </c>
      <c r="BR16" s="166">
        <v>64722.400000000001</v>
      </c>
      <c r="BS16" s="166">
        <v>67150.3</v>
      </c>
      <c r="BT16" s="166">
        <v>67485.7</v>
      </c>
      <c r="BU16" s="166">
        <v>66927</v>
      </c>
      <c r="BV16" s="166">
        <v>65355.6</v>
      </c>
      <c r="BW16" s="166">
        <v>64515.4</v>
      </c>
      <c r="BX16" s="166">
        <v>63871.4</v>
      </c>
      <c r="BY16" s="166">
        <v>66339.649999999994</v>
      </c>
      <c r="BZ16" s="166">
        <v>64552.24</v>
      </c>
      <c r="CA16" s="166">
        <v>63176.65</v>
      </c>
      <c r="CB16" s="166">
        <v>61814.81</v>
      </c>
      <c r="CC16" s="166">
        <v>61265.24</v>
      </c>
      <c r="CD16" s="166">
        <v>52984.04</v>
      </c>
      <c r="CE16" s="166">
        <v>55951.63</v>
      </c>
      <c r="CF16" s="166">
        <v>54726.35</v>
      </c>
      <c r="CG16" s="166">
        <v>55979.13</v>
      </c>
      <c r="CH16" s="166">
        <v>54744.37</v>
      </c>
      <c r="CI16" s="166">
        <v>54711.42</v>
      </c>
      <c r="CJ16" s="166">
        <v>53064.56</v>
      </c>
      <c r="CK16" s="166">
        <v>52967.06</v>
      </c>
      <c r="CL16" s="166">
        <v>52657.439409999999</v>
      </c>
      <c r="CM16" s="166">
        <v>50832.110690000001</v>
      </c>
      <c r="CN16" s="166">
        <v>47802.823510000002</v>
      </c>
      <c r="CO16" s="166">
        <v>47485.769010000004</v>
      </c>
      <c r="CP16" s="166">
        <v>41560.200779999999</v>
      </c>
      <c r="CQ16" s="166">
        <v>41109.414019999997</v>
      </c>
      <c r="CR16" s="166">
        <v>40858.712480000002</v>
      </c>
      <c r="CS16" s="166">
        <v>41369.040480000003</v>
      </c>
      <c r="CT16" s="166">
        <v>42995.94556</v>
      </c>
      <c r="CU16" s="166">
        <v>38076.481899999999</v>
      </c>
      <c r="CV16" s="166">
        <v>38365.109909999999</v>
      </c>
      <c r="CW16" s="166">
        <v>38591.563439999998</v>
      </c>
      <c r="CX16" s="166">
        <v>44054.255120000002</v>
      </c>
      <c r="CY16" s="166">
        <v>41872.345809999999</v>
      </c>
      <c r="CZ16" s="166">
        <v>42528.781799999997</v>
      </c>
      <c r="DA16" s="166">
        <v>56915.006609999997</v>
      </c>
      <c r="DB16" s="166">
        <v>58508.397850000001</v>
      </c>
      <c r="DC16" s="166">
        <v>61467.022989999998</v>
      </c>
      <c r="DD16" s="166">
        <v>59496.774140000001</v>
      </c>
      <c r="DE16" s="166">
        <v>72383.651150000005</v>
      </c>
      <c r="DF16" s="166">
        <v>77143.475890000002</v>
      </c>
      <c r="DG16" s="166">
        <v>82621.220440000005</v>
      </c>
      <c r="DH16" s="166">
        <v>83619.370809999993</v>
      </c>
      <c r="DI16" s="166">
        <v>98023.282560000007</v>
      </c>
      <c r="DJ16" s="166">
        <v>89044.575320000004</v>
      </c>
      <c r="DK16" s="166">
        <v>90200.892449999999</v>
      </c>
      <c r="DL16" s="166">
        <v>101179.65</v>
      </c>
      <c r="DM16" s="166">
        <v>109601.2</v>
      </c>
      <c r="DN16" s="166">
        <v>113990.95</v>
      </c>
      <c r="DO16" s="166">
        <v>104973.35537</v>
      </c>
      <c r="DP16" s="166">
        <v>105100.75532</v>
      </c>
      <c r="DQ16" s="166">
        <v>137501.48991999999</v>
      </c>
      <c r="DR16" s="166">
        <v>142968.40087000001</v>
      </c>
      <c r="DS16" s="166">
        <v>142417.75171000001</v>
      </c>
    </row>
    <row r="17" spans="1:123" x14ac:dyDescent="0.2">
      <c r="A17" s="166" t="s">
        <v>496</v>
      </c>
      <c r="B17" s="166" t="s">
        <v>418</v>
      </c>
      <c r="C17" s="166" t="s">
        <v>418</v>
      </c>
      <c r="D17" s="166" t="s">
        <v>418</v>
      </c>
      <c r="E17" s="166" t="s">
        <v>418</v>
      </c>
      <c r="F17" s="166" t="s">
        <v>418</v>
      </c>
      <c r="G17" s="166" t="s">
        <v>418</v>
      </c>
      <c r="H17" s="166" t="s">
        <v>418</v>
      </c>
      <c r="I17" s="166" t="s">
        <v>418</v>
      </c>
      <c r="J17" s="166" t="s">
        <v>418</v>
      </c>
      <c r="K17" s="166" t="s">
        <v>418</v>
      </c>
      <c r="L17" s="166" t="s">
        <v>418</v>
      </c>
      <c r="M17" s="166" t="s">
        <v>418</v>
      </c>
      <c r="N17" s="166" t="s">
        <v>418</v>
      </c>
      <c r="O17" s="166" t="s">
        <v>418</v>
      </c>
      <c r="P17" s="166" t="s">
        <v>418</v>
      </c>
      <c r="Q17" s="166" t="s">
        <v>418</v>
      </c>
      <c r="R17" s="166" t="s">
        <v>418</v>
      </c>
      <c r="S17" s="166" t="s">
        <v>418</v>
      </c>
      <c r="T17" s="166" t="s">
        <v>418</v>
      </c>
      <c r="U17" s="166" t="s">
        <v>418</v>
      </c>
      <c r="V17" s="166">
        <v>0</v>
      </c>
      <c r="W17" s="166">
        <v>0</v>
      </c>
      <c r="X17" s="166">
        <v>0</v>
      </c>
      <c r="Y17" s="166">
        <v>0</v>
      </c>
      <c r="Z17" s="166">
        <v>0</v>
      </c>
      <c r="AA17" s="166">
        <v>0</v>
      </c>
      <c r="AB17" s="166">
        <v>0</v>
      </c>
      <c r="AC17" s="166">
        <v>0</v>
      </c>
      <c r="AD17" s="166">
        <v>0</v>
      </c>
      <c r="AE17" s="166">
        <v>0</v>
      </c>
      <c r="AF17" s="166">
        <v>0</v>
      </c>
      <c r="AG17" s="166">
        <v>0</v>
      </c>
      <c r="AH17" s="166">
        <v>0</v>
      </c>
      <c r="AI17" s="166">
        <v>0</v>
      </c>
      <c r="AJ17" s="166">
        <v>0</v>
      </c>
      <c r="AK17" s="166">
        <v>0</v>
      </c>
      <c r="AL17" s="166">
        <v>0</v>
      </c>
      <c r="AM17" s="166">
        <v>0</v>
      </c>
      <c r="AN17" s="166">
        <v>0</v>
      </c>
      <c r="AO17" s="166">
        <v>0</v>
      </c>
      <c r="AP17" s="166">
        <v>0</v>
      </c>
      <c r="AQ17" s="166">
        <v>0</v>
      </c>
      <c r="AR17" s="166">
        <v>0</v>
      </c>
      <c r="AS17" s="166">
        <v>0</v>
      </c>
      <c r="AT17" s="166">
        <v>0</v>
      </c>
      <c r="AU17" s="166">
        <v>0</v>
      </c>
      <c r="AV17" s="166">
        <v>0</v>
      </c>
      <c r="AW17" s="166">
        <v>0</v>
      </c>
      <c r="AX17" s="166">
        <v>0</v>
      </c>
      <c r="AY17" s="166">
        <v>0</v>
      </c>
      <c r="AZ17" s="166">
        <v>0</v>
      </c>
      <c r="BA17" s="166">
        <v>371.58</v>
      </c>
      <c r="BB17" s="166">
        <v>0</v>
      </c>
      <c r="BC17" s="166">
        <v>168.52</v>
      </c>
      <c r="BD17" s="166">
        <v>0</v>
      </c>
      <c r="BE17" s="166">
        <v>1987.5</v>
      </c>
      <c r="BF17" s="166">
        <v>162.5</v>
      </c>
      <c r="BG17" s="166">
        <v>512.5</v>
      </c>
      <c r="BH17" s="166">
        <v>162.5</v>
      </c>
      <c r="BI17" s="166">
        <v>305.39999999999998</v>
      </c>
      <c r="BJ17" s="166">
        <v>0</v>
      </c>
      <c r="BK17" s="166">
        <v>0</v>
      </c>
      <c r="BL17" s="166">
        <v>0</v>
      </c>
      <c r="BM17" s="166">
        <v>356.9</v>
      </c>
      <c r="BN17" s="166">
        <v>327.3</v>
      </c>
      <c r="BO17" s="166">
        <v>359.3</v>
      </c>
      <c r="BP17" s="166">
        <v>346.7</v>
      </c>
      <c r="BQ17" s="166">
        <v>2548.4</v>
      </c>
      <c r="BR17" s="166">
        <v>361.6</v>
      </c>
      <c r="BS17" s="166">
        <v>361.7</v>
      </c>
      <c r="BT17" s="166">
        <v>348.3</v>
      </c>
      <c r="BU17" s="166">
        <v>369.9</v>
      </c>
      <c r="BV17" s="166">
        <v>335.2</v>
      </c>
      <c r="BW17" s="166">
        <v>329.5</v>
      </c>
      <c r="BX17" s="166">
        <v>318.10000000000002</v>
      </c>
      <c r="BY17" s="166">
        <v>381.5</v>
      </c>
      <c r="BZ17" s="166">
        <v>376.05</v>
      </c>
      <c r="CA17" s="166">
        <v>401.1</v>
      </c>
      <c r="CB17" s="166">
        <v>406.7</v>
      </c>
      <c r="CC17" s="166">
        <v>323.7</v>
      </c>
      <c r="CD17" s="166">
        <v>413.3</v>
      </c>
      <c r="CE17" s="166">
        <v>467.62</v>
      </c>
      <c r="CF17" s="166">
        <v>448.24</v>
      </c>
      <c r="CG17" s="166">
        <v>121.3</v>
      </c>
      <c r="CH17" s="166">
        <v>382.59</v>
      </c>
      <c r="CI17" s="166">
        <v>347.89</v>
      </c>
      <c r="CJ17" s="166">
        <v>342.99</v>
      </c>
      <c r="CK17" s="166">
        <v>184.26</v>
      </c>
      <c r="CL17" s="166">
        <v>422.83</v>
      </c>
      <c r="CM17" s="166">
        <v>257.74</v>
      </c>
      <c r="CN17" s="166">
        <v>436.45</v>
      </c>
      <c r="CO17" s="166">
        <v>506.49</v>
      </c>
      <c r="CP17" s="166">
        <v>509.4</v>
      </c>
      <c r="CQ17" s="166">
        <v>498.2</v>
      </c>
      <c r="CR17" s="166">
        <v>503.2</v>
      </c>
      <c r="CS17" s="166">
        <v>391.1</v>
      </c>
      <c r="CT17" s="166">
        <v>551.6</v>
      </c>
      <c r="CU17" s="166">
        <v>730.59</v>
      </c>
      <c r="CV17" s="166">
        <v>859.4</v>
      </c>
      <c r="CW17" s="166">
        <v>987.6</v>
      </c>
      <c r="CX17" s="166">
        <v>4350.3</v>
      </c>
      <c r="CY17" s="166">
        <v>678.54</v>
      </c>
      <c r="CZ17" s="166">
        <v>892.89</v>
      </c>
      <c r="DA17" s="166">
        <v>910.67</v>
      </c>
      <c r="DB17" s="166">
        <v>1915.76</v>
      </c>
      <c r="DC17" s="166">
        <v>5004.38</v>
      </c>
      <c r="DD17" s="166">
        <v>2674.92</v>
      </c>
      <c r="DE17" s="166">
        <v>9200.67</v>
      </c>
      <c r="DF17" s="166">
        <v>3561.12</v>
      </c>
      <c r="DG17" s="166">
        <v>4002.25</v>
      </c>
      <c r="DH17" s="166">
        <v>8157.86</v>
      </c>
      <c r="DI17" s="166">
        <v>17504.990000000002</v>
      </c>
      <c r="DJ17" s="166">
        <v>9541.0400000000009</v>
      </c>
      <c r="DK17" s="166">
        <v>9647.9599999999991</v>
      </c>
      <c r="DL17" s="166">
        <v>15827.02</v>
      </c>
      <c r="DM17" s="166">
        <v>19953.5</v>
      </c>
      <c r="DN17" s="166">
        <v>21259.32</v>
      </c>
      <c r="DO17" s="166">
        <v>11586.88</v>
      </c>
      <c r="DP17" s="166">
        <v>10246.64</v>
      </c>
      <c r="DQ17" s="166">
        <v>30367.29</v>
      </c>
      <c r="DR17" s="166">
        <v>29770.65</v>
      </c>
      <c r="DS17" s="166">
        <v>16982.13</v>
      </c>
    </row>
    <row r="18" spans="1:123" x14ac:dyDescent="0.2">
      <c r="A18" s="166" t="s">
        <v>497</v>
      </c>
      <c r="B18" s="166" t="s">
        <v>418</v>
      </c>
      <c r="C18" s="166" t="s">
        <v>418</v>
      </c>
      <c r="D18" s="166" t="s">
        <v>418</v>
      </c>
      <c r="E18" s="166" t="s">
        <v>418</v>
      </c>
      <c r="F18" s="166" t="s">
        <v>418</v>
      </c>
      <c r="G18" s="166" t="s">
        <v>418</v>
      </c>
      <c r="H18" s="166" t="s">
        <v>418</v>
      </c>
      <c r="I18" s="166" t="s">
        <v>418</v>
      </c>
      <c r="J18" s="166" t="s">
        <v>418</v>
      </c>
      <c r="K18" s="166" t="s">
        <v>418</v>
      </c>
      <c r="L18" s="166" t="s">
        <v>418</v>
      </c>
      <c r="M18" s="166" t="s">
        <v>418</v>
      </c>
      <c r="N18" s="166" t="s">
        <v>418</v>
      </c>
      <c r="O18" s="166" t="s">
        <v>418</v>
      </c>
      <c r="P18" s="166" t="s">
        <v>418</v>
      </c>
      <c r="Q18" s="166" t="s">
        <v>418</v>
      </c>
      <c r="R18" s="166" t="s">
        <v>418</v>
      </c>
      <c r="S18" s="166" t="s">
        <v>418</v>
      </c>
      <c r="T18" s="166" t="s">
        <v>418</v>
      </c>
      <c r="U18" s="166" t="s">
        <v>418</v>
      </c>
      <c r="V18" s="166">
        <v>6304.9</v>
      </c>
      <c r="W18" s="166">
        <v>7406.9</v>
      </c>
      <c r="X18" s="166">
        <v>8723.2000000000007</v>
      </c>
      <c r="Y18" s="166">
        <v>9966.1</v>
      </c>
      <c r="Z18" s="166">
        <v>11607.5</v>
      </c>
      <c r="AA18" s="166">
        <v>12106.5</v>
      </c>
      <c r="AB18" s="166">
        <v>12705.1</v>
      </c>
      <c r="AC18" s="166">
        <v>16661.29</v>
      </c>
      <c r="AD18" s="166">
        <v>18068.945459999999</v>
      </c>
      <c r="AE18" s="166">
        <v>19041.70001</v>
      </c>
      <c r="AF18" s="166">
        <v>19190.17871</v>
      </c>
      <c r="AG18" s="166">
        <v>19877.485949999998</v>
      </c>
      <c r="AH18" s="166">
        <v>21065.717390000002</v>
      </c>
      <c r="AI18" s="166">
        <v>21820.7163</v>
      </c>
      <c r="AJ18" s="166">
        <v>22551.802019999999</v>
      </c>
      <c r="AK18" s="166">
        <v>23156.91</v>
      </c>
      <c r="AL18" s="166">
        <v>24806.113229999999</v>
      </c>
      <c r="AM18" s="166">
        <v>25408.792590000001</v>
      </c>
      <c r="AN18" s="166">
        <v>26364.142759999999</v>
      </c>
      <c r="AO18" s="166">
        <v>25416.62</v>
      </c>
      <c r="AP18" s="166">
        <v>24467.06323</v>
      </c>
      <c r="AQ18" s="166">
        <v>27314.138449999999</v>
      </c>
      <c r="AR18" s="166">
        <v>25927.844990000001</v>
      </c>
      <c r="AS18" s="166">
        <v>26889.91</v>
      </c>
      <c r="AT18" s="166">
        <v>25965.9</v>
      </c>
      <c r="AU18" s="166">
        <v>25639.1</v>
      </c>
      <c r="AV18" s="166">
        <v>25251.7</v>
      </c>
      <c r="AW18" s="166">
        <v>24165.4</v>
      </c>
      <c r="AX18" s="166">
        <v>23973.7</v>
      </c>
      <c r="AY18" s="166">
        <v>22028.5</v>
      </c>
      <c r="AZ18" s="166">
        <v>23615</v>
      </c>
      <c r="BA18" s="166">
        <v>23251.5</v>
      </c>
      <c r="BB18" s="166">
        <v>23602.7</v>
      </c>
      <c r="BC18" s="166">
        <v>22768.2</v>
      </c>
      <c r="BD18" s="166">
        <v>24107.9</v>
      </c>
      <c r="BE18" s="166">
        <v>26184.6</v>
      </c>
      <c r="BF18" s="166">
        <v>27102.9</v>
      </c>
      <c r="BG18" s="166">
        <v>25899.8</v>
      </c>
      <c r="BH18" s="166">
        <v>40818.1</v>
      </c>
      <c r="BI18" s="166">
        <v>44460.5</v>
      </c>
      <c r="BJ18" s="166">
        <v>52470.7</v>
      </c>
      <c r="BK18" s="166">
        <v>57161.1</v>
      </c>
      <c r="BL18" s="166">
        <v>59572.3</v>
      </c>
      <c r="BM18" s="166">
        <v>60146.3</v>
      </c>
      <c r="BN18" s="166">
        <v>61384.7</v>
      </c>
      <c r="BO18" s="166">
        <v>64433.599999999999</v>
      </c>
      <c r="BP18" s="166">
        <v>61783.3</v>
      </c>
      <c r="BQ18" s="166">
        <v>64615.3</v>
      </c>
      <c r="BR18" s="166">
        <v>64360.800000000003</v>
      </c>
      <c r="BS18" s="166">
        <v>66788.600000000006</v>
      </c>
      <c r="BT18" s="166">
        <v>67137.399999999994</v>
      </c>
      <c r="BU18" s="166">
        <v>66557.100000000006</v>
      </c>
      <c r="BV18" s="166">
        <v>65020.4</v>
      </c>
      <c r="BW18" s="166">
        <v>64185.9</v>
      </c>
      <c r="BX18" s="166">
        <v>63553.3</v>
      </c>
      <c r="BY18" s="166">
        <v>65958.149999999994</v>
      </c>
      <c r="BZ18" s="166">
        <v>64176.19</v>
      </c>
      <c r="CA18" s="166">
        <v>62775.55</v>
      </c>
      <c r="CB18" s="166">
        <v>61408.11</v>
      </c>
      <c r="CC18" s="166">
        <v>60941.54</v>
      </c>
      <c r="CD18" s="166">
        <v>52570.74</v>
      </c>
      <c r="CE18" s="166">
        <v>55484.01</v>
      </c>
      <c r="CF18" s="166">
        <v>54278.11</v>
      </c>
      <c r="CG18" s="166">
        <v>55857.83</v>
      </c>
      <c r="CH18" s="166">
        <v>54361.78</v>
      </c>
      <c r="CI18" s="166">
        <v>54363.53</v>
      </c>
      <c r="CJ18" s="166">
        <v>52721.57</v>
      </c>
      <c r="CK18" s="166">
        <v>52782.8</v>
      </c>
      <c r="CL18" s="166">
        <v>52234.609409999997</v>
      </c>
      <c r="CM18" s="166">
        <v>50574.370690000003</v>
      </c>
      <c r="CN18" s="166">
        <v>47366.373509999998</v>
      </c>
      <c r="CO18" s="166">
        <v>46979.279009999998</v>
      </c>
      <c r="CP18" s="166">
        <v>41050.800779999998</v>
      </c>
      <c r="CQ18" s="166">
        <v>40611.214019999999</v>
      </c>
      <c r="CR18" s="166">
        <v>40355.512479999998</v>
      </c>
      <c r="CS18" s="166">
        <v>40977.940479999997</v>
      </c>
      <c r="CT18" s="166">
        <v>42444.345560000002</v>
      </c>
      <c r="CU18" s="166">
        <v>37345.891900000002</v>
      </c>
      <c r="CV18" s="166">
        <v>37505.709909999998</v>
      </c>
      <c r="CW18" s="166">
        <v>37603.96344</v>
      </c>
      <c r="CX18" s="166">
        <v>39703.955119999999</v>
      </c>
      <c r="CY18" s="166">
        <v>41193.805809999998</v>
      </c>
      <c r="CZ18" s="166">
        <v>41635.891799999998</v>
      </c>
      <c r="DA18" s="166">
        <v>56004.336609999998</v>
      </c>
      <c r="DB18" s="166">
        <v>56592.637849999999</v>
      </c>
      <c r="DC18" s="166">
        <v>56462.64299</v>
      </c>
      <c r="DD18" s="166">
        <v>56821.854140000003</v>
      </c>
      <c r="DE18" s="166">
        <v>63182.98115</v>
      </c>
      <c r="DF18" s="166">
        <v>73582.355890000006</v>
      </c>
      <c r="DG18" s="166">
        <v>78618.970440000005</v>
      </c>
      <c r="DH18" s="166">
        <v>75461.510810000007</v>
      </c>
      <c r="DI18" s="166">
        <v>80518.292560000002</v>
      </c>
      <c r="DJ18" s="166">
        <v>79503.535319999995</v>
      </c>
      <c r="DK18" s="166">
        <v>80552.932449999993</v>
      </c>
      <c r="DL18" s="166">
        <v>85352.63</v>
      </c>
      <c r="DM18" s="166">
        <v>89647.7</v>
      </c>
      <c r="DN18" s="166">
        <v>92731.63</v>
      </c>
      <c r="DO18" s="166">
        <v>93386.47537</v>
      </c>
      <c r="DP18" s="166">
        <v>94854.115319999997</v>
      </c>
      <c r="DQ18" s="166">
        <v>107134.19992</v>
      </c>
      <c r="DR18" s="166">
        <v>113197.75087</v>
      </c>
      <c r="DS18" s="166">
        <v>125435.62171000001</v>
      </c>
    </row>
    <row r="19" spans="1:123" x14ac:dyDescent="0.2">
      <c r="A19" s="166" t="s">
        <v>498</v>
      </c>
      <c r="B19" s="166" t="s">
        <v>418</v>
      </c>
      <c r="C19" s="166" t="s">
        <v>418</v>
      </c>
      <c r="D19" s="166" t="s">
        <v>418</v>
      </c>
      <c r="E19" s="166" t="s">
        <v>418</v>
      </c>
      <c r="F19" s="166" t="s">
        <v>418</v>
      </c>
      <c r="G19" s="166" t="s">
        <v>418</v>
      </c>
      <c r="H19" s="166" t="s">
        <v>418</v>
      </c>
      <c r="I19" s="166" t="s">
        <v>418</v>
      </c>
      <c r="J19" s="166" t="s">
        <v>418</v>
      </c>
      <c r="K19" s="166" t="s">
        <v>418</v>
      </c>
      <c r="L19" s="166" t="s">
        <v>418</v>
      </c>
      <c r="M19" s="166" t="s">
        <v>418</v>
      </c>
      <c r="N19" s="166" t="s">
        <v>418</v>
      </c>
      <c r="O19" s="166" t="s">
        <v>418</v>
      </c>
      <c r="P19" s="166" t="s">
        <v>418</v>
      </c>
      <c r="Q19" s="166" t="s">
        <v>418</v>
      </c>
      <c r="R19" s="166" t="s">
        <v>418</v>
      </c>
      <c r="S19" s="166" t="s">
        <v>418</v>
      </c>
      <c r="T19" s="166" t="s">
        <v>418</v>
      </c>
      <c r="U19" s="166" t="s">
        <v>418</v>
      </c>
      <c r="V19" s="166">
        <v>14159.8</v>
      </c>
      <c r="W19" s="166">
        <v>15664.3</v>
      </c>
      <c r="X19" s="166">
        <v>16506.900000000001</v>
      </c>
      <c r="Y19" s="166">
        <v>18682.400000000001</v>
      </c>
      <c r="Z19" s="166">
        <v>21665.8</v>
      </c>
      <c r="AA19" s="166">
        <v>24662.7</v>
      </c>
      <c r="AB19" s="166">
        <v>26586.400000000001</v>
      </c>
      <c r="AC19" s="166">
        <v>32150.276999999998</v>
      </c>
      <c r="AD19" s="166">
        <v>30923.280460000002</v>
      </c>
      <c r="AE19" s="166">
        <v>34960.882010000001</v>
      </c>
      <c r="AF19" s="166">
        <v>35956.840709999997</v>
      </c>
      <c r="AG19" s="166">
        <v>40810.269950000002</v>
      </c>
      <c r="AH19" s="166">
        <v>39894.029390000003</v>
      </c>
      <c r="AI19" s="166">
        <v>41909.601300000002</v>
      </c>
      <c r="AJ19" s="166">
        <v>42916.69702</v>
      </c>
      <c r="AK19" s="166">
        <v>45027.048000000003</v>
      </c>
      <c r="AL19" s="166">
        <v>46566.08423</v>
      </c>
      <c r="AM19" s="166">
        <v>48390.400589999997</v>
      </c>
      <c r="AN19" s="166">
        <v>50195.329760000001</v>
      </c>
      <c r="AO19" s="166">
        <v>48704.266000000003</v>
      </c>
      <c r="AP19" s="166">
        <v>44677.67323</v>
      </c>
      <c r="AQ19" s="166">
        <v>46926.846550000002</v>
      </c>
      <c r="AR19" s="166">
        <v>45081.044990000002</v>
      </c>
      <c r="AS19" s="166">
        <v>46268.01</v>
      </c>
      <c r="AT19" s="166">
        <v>45693</v>
      </c>
      <c r="AU19" s="166">
        <v>45603.3</v>
      </c>
      <c r="AV19" s="166">
        <v>48629</v>
      </c>
      <c r="AW19" s="166">
        <v>45992.86</v>
      </c>
      <c r="AX19" s="166">
        <v>50274.79</v>
      </c>
      <c r="AY19" s="166">
        <v>51165.67</v>
      </c>
      <c r="AZ19" s="166">
        <v>53292.83</v>
      </c>
      <c r="BA19" s="166">
        <v>55394.57</v>
      </c>
      <c r="BB19" s="166">
        <v>58943.94</v>
      </c>
      <c r="BC19" s="166">
        <v>57661.78</v>
      </c>
      <c r="BD19" s="166">
        <v>58961.54</v>
      </c>
      <c r="BE19" s="166">
        <v>67424.747000000003</v>
      </c>
      <c r="BF19" s="166">
        <v>81868.11</v>
      </c>
      <c r="BG19" s="166">
        <v>86590.55</v>
      </c>
      <c r="BH19" s="166">
        <v>106581.49</v>
      </c>
      <c r="BI19" s="166">
        <v>112444.19</v>
      </c>
      <c r="BJ19" s="166">
        <v>129795.44</v>
      </c>
      <c r="BK19" s="166">
        <v>138214.37</v>
      </c>
      <c r="BL19" s="166">
        <v>143315.01999999999</v>
      </c>
      <c r="BM19" s="166">
        <v>151085.66</v>
      </c>
      <c r="BN19" s="166">
        <v>159353.10999999999</v>
      </c>
      <c r="BO19" s="166">
        <v>178017.91</v>
      </c>
      <c r="BP19" s="166">
        <v>176537.12</v>
      </c>
      <c r="BQ19" s="166">
        <v>184386.63</v>
      </c>
      <c r="BR19" s="166">
        <v>205710.55</v>
      </c>
      <c r="BS19" s="166">
        <v>201958.7</v>
      </c>
      <c r="BT19" s="166">
        <v>202331.01</v>
      </c>
      <c r="BU19" s="166">
        <v>211948.7</v>
      </c>
      <c r="BV19" s="166">
        <v>223031</v>
      </c>
      <c r="BW19" s="166">
        <v>225304</v>
      </c>
      <c r="BX19" s="166">
        <v>230627.55</v>
      </c>
      <c r="BY19" s="166">
        <v>231306.46</v>
      </c>
      <c r="BZ19" s="166">
        <v>241572.43</v>
      </c>
      <c r="CA19" s="166">
        <v>243224.64</v>
      </c>
      <c r="CB19" s="166">
        <v>244661.02</v>
      </c>
      <c r="CC19" s="166">
        <v>255964.17</v>
      </c>
      <c r="CD19" s="166">
        <v>254677.57</v>
      </c>
      <c r="CE19" s="166">
        <v>253485.49</v>
      </c>
      <c r="CF19" s="166">
        <v>254009.49</v>
      </c>
      <c r="CG19" s="166">
        <v>266218.11</v>
      </c>
      <c r="CH19" s="166">
        <v>266885.40999999997</v>
      </c>
      <c r="CI19" s="166">
        <v>271325.63</v>
      </c>
      <c r="CJ19" s="166">
        <v>272938.33176999999</v>
      </c>
      <c r="CK19" s="166">
        <v>286373.06712999998</v>
      </c>
      <c r="CL19" s="166">
        <v>295380.11430000002</v>
      </c>
      <c r="CM19" s="166">
        <v>304690.21230000001</v>
      </c>
      <c r="CN19" s="166">
        <v>304179.42329000001</v>
      </c>
      <c r="CO19" s="166">
        <v>306018.85879999999</v>
      </c>
      <c r="CP19" s="166">
        <v>312369.81971000001</v>
      </c>
      <c r="CQ19" s="166">
        <v>317124.54528999998</v>
      </c>
      <c r="CR19" s="166">
        <v>324144.13751999999</v>
      </c>
      <c r="CS19" s="166">
        <v>338405.46275000001</v>
      </c>
      <c r="CT19" s="166">
        <v>341153.68725000002</v>
      </c>
      <c r="CU19" s="166">
        <v>350226.50507999997</v>
      </c>
      <c r="CV19" s="166">
        <v>371102.42001</v>
      </c>
      <c r="CW19" s="166">
        <v>379618.38725999999</v>
      </c>
      <c r="CX19" s="166">
        <v>410713.01796000003</v>
      </c>
      <c r="CY19" s="166">
        <v>439619.98467999999</v>
      </c>
      <c r="CZ19" s="166">
        <v>459260.57770000002</v>
      </c>
      <c r="DA19" s="166">
        <v>501741.68398999999</v>
      </c>
      <c r="DB19" s="166">
        <v>514177.74479999999</v>
      </c>
      <c r="DC19" s="166">
        <v>535679.76173999999</v>
      </c>
      <c r="DD19" s="166">
        <v>566168.30041000003</v>
      </c>
      <c r="DE19" s="166">
        <v>581651.08993999998</v>
      </c>
      <c r="DF19" s="166">
        <v>605479.07184999995</v>
      </c>
      <c r="DG19" s="166">
        <v>634752.54660999996</v>
      </c>
      <c r="DH19" s="166">
        <v>661228.13115000003</v>
      </c>
      <c r="DI19" s="166">
        <v>671490.52416000003</v>
      </c>
      <c r="DJ19" s="166">
        <v>729870.47947999998</v>
      </c>
      <c r="DK19" s="166">
        <v>739791.84245</v>
      </c>
      <c r="DL19" s="166">
        <v>774206.89</v>
      </c>
      <c r="DM19" s="166">
        <v>789955.59</v>
      </c>
      <c r="DN19" s="166">
        <v>858569.55</v>
      </c>
      <c r="DO19" s="166">
        <v>871912.30536999996</v>
      </c>
      <c r="DP19" s="166">
        <v>924738.10241000005</v>
      </c>
      <c r="DQ19" s="166">
        <v>967243.02026000002</v>
      </c>
      <c r="DR19" s="166">
        <v>1009710.1240599999</v>
      </c>
      <c r="DS19" s="166">
        <v>1052217.0991499999</v>
      </c>
    </row>
    <row r="20" spans="1:123" x14ac:dyDescent="0.2">
      <c r="A20" s="166" t="s">
        <v>499</v>
      </c>
      <c r="B20" s="166" t="s">
        <v>418</v>
      </c>
      <c r="C20" s="166" t="s">
        <v>418</v>
      </c>
      <c r="D20" s="166" t="s">
        <v>418</v>
      </c>
      <c r="E20" s="166" t="s">
        <v>418</v>
      </c>
      <c r="F20" s="166" t="s">
        <v>418</v>
      </c>
      <c r="G20" s="166" t="s">
        <v>418</v>
      </c>
      <c r="H20" s="166" t="s">
        <v>418</v>
      </c>
      <c r="I20" s="166" t="s">
        <v>418</v>
      </c>
      <c r="J20" s="166" t="s">
        <v>418</v>
      </c>
      <c r="K20" s="166" t="s">
        <v>418</v>
      </c>
      <c r="L20" s="166" t="s">
        <v>418</v>
      </c>
      <c r="M20" s="166" t="s">
        <v>418</v>
      </c>
      <c r="N20" s="166" t="s">
        <v>418</v>
      </c>
      <c r="O20" s="166" t="s">
        <v>418</v>
      </c>
      <c r="P20" s="166" t="s">
        <v>418</v>
      </c>
      <c r="Q20" s="166" t="s">
        <v>418</v>
      </c>
      <c r="R20" s="166" t="s">
        <v>418</v>
      </c>
      <c r="S20" s="166" t="s">
        <v>418</v>
      </c>
      <c r="T20" s="166" t="s">
        <v>418</v>
      </c>
      <c r="U20" s="166" t="s">
        <v>418</v>
      </c>
      <c r="V20" s="166">
        <v>0</v>
      </c>
      <c r="W20" s="166">
        <v>0</v>
      </c>
      <c r="X20" s="166">
        <v>0</v>
      </c>
      <c r="Y20" s="166">
        <v>0</v>
      </c>
      <c r="Z20" s="166">
        <v>0</v>
      </c>
      <c r="AA20" s="166">
        <v>0</v>
      </c>
      <c r="AB20" s="166">
        <v>0</v>
      </c>
      <c r="AC20" s="166">
        <v>0</v>
      </c>
      <c r="AD20" s="166">
        <v>0</v>
      </c>
      <c r="AE20" s="166">
        <v>0</v>
      </c>
      <c r="AF20" s="166">
        <v>0</v>
      </c>
      <c r="AG20" s="166">
        <v>0</v>
      </c>
      <c r="AH20" s="166">
        <v>0</v>
      </c>
      <c r="AI20" s="166">
        <v>0</v>
      </c>
      <c r="AJ20" s="166">
        <v>0</v>
      </c>
      <c r="AK20" s="166">
        <v>0</v>
      </c>
      <c r="AL20" s="166">
        <v>0</v>
      </c>
      <c r="AM20" s="166">
        <v>0</v>
      </c>
      <c r="AN20" s="166">
        <v>0</v>
      </c>
      <c r="AO20" s="166">
        <v>0</v>
      </c>
      <c r="AP20" s="166">
        <v>0</v>
      </c>
      <c r="AQ20" s="166">
        <v>0</v>
      </c>
      <c r="AR20" s="166">
        <v>0</v>
      </c>
      <c r="AS20" s="166">
        <v>0</v>
      </c>
      <c r="AT20" s="166">
        <v>0</v>
      </c>
      <c r="AU20" s="166">
        <v>0</v>
      </c>
      <c r="AV20" s="166">
        <v>0</v>
      </c>
      <c r="AW20" s="166">
        <v>0</v>
      </c>
      <c r="AX20" s="166">
        <v>0</v>
      </c>
      <c r="AY20" s="166">
        <v>0</v>
      </c>
      <c r="AZ20" s="166">
        <v>0</v>
      </c>
      <c r="BA20" s="166">
        <v>0</v>
      </c>
      <c r="BB20" s="166">
        <v>0</v>
      </c>
      <c r="BC20" s="166">
        <v>0</v>
      </c>
      <c r="BD20" s="166">
        <v>0</v>
      </c>
      <c r="BE20" s="166">
        <v>0</v>
      </c>
      <c r="BF20" s="166">
        <v>0</v>
      </c>
      <c r="BG20" s="166">
        <v>0</v>
      </c>
      <c r="BH20" s="166">
        <v>0</v>
      </c>
      <c r="BI20" s="166">
        <v>0</v>
      </c>
      <c r="BJ20" s="166">
        <v>0</v>
      </c>
      <c r="BK20" s="166">
        <v>0</v>
      </c>
      <c r="BL20" s="166">
        <v>0</v>
      </c>
      <c r="BM20" s="166">
        <v>0</v>
      </c>
      <c r="BN20" s="166">
        <v>0</v>
      </c>
      <c r="BO20" s="166">
        <v>0</v>
      </c>
      <c r="BP20" s="166">
        <v>0</v>
      </c>
      <c r="BQ20" s="166">
        <v>0</v>
      </c>
      <c r="BR20" s="166">
        <v>95277.484119999994</v>
      </c>
      <c r="BS20" s="166">
        <v>95277.386859999999</v>
      </c>
      <c r="BT20" s="166">
        <v>95277.404680000007</v>
      </c>
      <c r="BU20" s="166">
        <v>90220.684240000002</v>
      </c>
      <c r="BV20" s="166">
        <v>93060.752089999994</v>
      </c>
      <c r="BW20" s="166">
        <v>97215.545700000002</v>
      </c>
      <c r="BX20" s="166">
        <v>95665.514980000007</v>
      </c>
      <c r="BY20" s="166">
        <v>106852.13015</v>
      </c>
      <c r="BZ20" s="166">
        <v>104975.8</v>
      </c>
      <c r="CA20" s="166">
        <v>106965.4</v>
      </c>
      <c r="CB20" s="166">
        <v>110445</v>
      </c>
      <c r="CC20" s="166">
        <v>111420.79757</v>
      </c>
      <c r="CD20" s="166">
        <v>117397.77194000001</v>
      </c>
      <c r="CE20" s="166">
        <v>115607.47197</v>
      </c>
      <c r="CF20" s="166">
        <v>122153.44209</v>
      </c>
      <c r="CG20" s="166">
        <v>123794.03879999999</v>
      </c>
      <c r="CH20" s="166">
        <v>121012.49464</v>
      </c>
      <c r="CI20" s="166">
        <v>124447.12493999999</v>
      </c>
      <c r="CJ20" s="166">
        <v>128327.42251999999</v>
      </c>
      <c r="CK20" s="166">
        <v>136096.40599</v>
      </c>
      <c r="CL20" s="166">
        <v>138452.70263000001</v>
      </c>
      <c r="CM20" s="166">
        <v>141403.73350999999</v>
      </c>
      <c r="CN20" s="166">
        <v>143287.90582000001</v>
      </c>
      <c r="CO20" s="166">
        <v>144105.89314</v>
      </c>
      <c r="CP20" s="166">
        <v>142102.89564999999</v>
      </c>
      <c r="CQ20" s="167">
        <v>148857.69747000001</v>
      </c>
      <c r="CR20" s="166">
        <v>156112.70637999999</v>
      </c>
      <c r="CS20" s="166">
        <v>163598.69805000001</v>
      </c>
      <c r="CT20" s="166">
        <v>162668.61499999999</v>
      </c>
      <c r="CU20" s="166">
        <v>161828.19988</v>
      </c>
      <c r="CV20" s="166">
        <v>173565.70092</v>
      </c>
      <c r="CW20" s="166">
        <v>190926.49836</v>
      </c>
      <c r="CX20" s="166">
        <v>197627.60514</v>
      </c>
      <c r="CY20" s="166">
        <v>209680.30564999999</v>
      </c>
      <c r="CZ20" s="166">
        <v>223524.50659</v>
      </c>
      <c r="DA20" s="166">
        <v>237894.79967000001</v>
      </c>
      <c r="DB20" s="166">
        <v>241987.90333999999</v>
      </c>
      <c r="DC20" s="166">
        <v>248270.4062</v>
      </c>
      <c r="DD20" s="166">
        <v>255146.79764999999</v>
      </c>
      <c r="DE20" s="166">
        <v>268735.53777</v>
      </c>
      <c r="DF20" s="166">
        <v>262246.19954</v>
      </c>
      <c r="DG20" s="166">
        <v>272193.40061000001</v>
      </c>
      <c r="DH20" s="166">
        <v>285536.10301000002</v>
      </c>
      <c r="DI20" s="166">
        <v>307277.29791000002</v>
      </c>
      <c r="DJ20" s="166">
        <v>331345.59153999999</v>
      </c>
      <c r="DK20" s="166">
        <v>336904.40341000003</v>
      </c>
      <c r="DL20" s="166">
        <v>354389.87286</v>
      </c>
      <c r="DM20" s="166">
        <v>378324.84344000003</v>
      </c>
      <c r="DN20" s="166">
        <v>399976.39846</v>
      </c>
      <c r="DO20" s="166">
        <v>402866.69556000002</v>
      </c>
      <c r="DP20" s="166">
        <v>432794.1</v>
      </c>
      <c r="DQ20" s="166">
        <v>468021</v>
      </c>
      <c r="DR20" s="166">
        <v>479361.6</v>
      </c>
      <c r="DS20" s="166">
        <v>485461.8</v>
      </c>
    </row>
    <row r="21" spans="1:123" x14ac:dyDescent="0.2">
      <c r="A21" s="166" t="s">
        <v>500</v>
      </c>
      <c r="B21" s="166" t="s">
        <v>418</v>
      </c>
      <c r="C21" s="166" t="s">
        <v>418</v>
      </c>
      <c r="D21" s="166" t="s">
        <v>418</v>
      </c>
      <c r="E21" s="166" t="s">
        <v>418</v>
      </c>
      <c r="F21" s="166" t="s">
        <v>418</v>
      </c>
      <c r="G21" s="166" t="s">
        <v>418</v>
      </c>
      <c r="H21" s="166" t="s">
        <v>418</v>
      </c>
      <c r="I21" s="166" t="s">
        <v>418</v>
      </c>
      <c r="J21" s="166" t="s">
        <v>418</v>
      </c>
      <c r="K21" s="166" t="s">
        <v>418</v>
      </c>
      <c r="L21" s="166" t="s">
        <v>418</v>
      </c>
      <c r="M21" s="166" t="s">
        <v>418</v>
      </c>
      <c r="N21" s="166" t="s">
        <v>418</v>
      </c>
      <c r="O21" s="166" t="s">
        <v>418</v>
      </c>
      <c r="P21" s="166" t="s">
        <v>418</v>
      </c>
      <c r="Q21" s="166" t="s">
        <v>418</v>
      </c>
      <c r="R21" s="166" t="s">
        <v>418</v>
      </c>
      <c r="S21" s="166" t="s">
        <v>418</v>
      </c>
      <c r="T21" s="166" t="s">
        <v>418</v>
      </c>
      <c r="U21" s="166" t="s">
        <v>418</v>
      </c>
      <c r="V21" s="166">
        <v>0</v>
      </c>
      <c r="W21" s="166">
        <v>0</v>
      </c>
      <c r="X21" s="166">
        <v>0</v>
      </c>
      <c r="Y21" s="166">
        <v>0</v>
      </c>
      <c r="Z21" s="166">
        <v>0</v>
      </c>
      <c r="AA21" s="166">
        <v>0</v>
      </c>
      <c r="AB21" s="166">
        <v>0</v>
      </c>
      <c r="AC21" s="166">
        <v>0</v>
      </c>
      <c r="AD21" s="166">
        <v>0</v>
      </c>
      <c r="AE21" s="166">
        <v>0</v>
      </c>
      <c r="AF21" s="166">
        <v>0</v>
      </c>
      <c r="AG21" s="166">
        <v>0</v>
      </c>
      <c r="AH21" s="166">
        <v>0</v>
      </c>
      <c r="AI21" s="166">
        <v>0</v>
      </c>
      <c r="AJ21" s="166">
        <v>0</v>
      </c>
      <c r="AK21" s="166">
        <v>0</v>
      </c>
      <c r="AL21" s="166">
        <v>0</v>
      </c>
      <c r="AM21" s="166">
        <v>0</v>
      </c>
      <c r="AN21" s="166">
        <v>0</v>
      </c>
      <c r="AO21" s="166">
        <v>0</v>
      </c>
      <c r="AP21" s="166">
        <v>0</v>
      </c>
      <c r="AQ21" s="166">
        <v>0</v>
      </c>
      <c r="AR21" s="166">
        <v>0</v>
      </c>
      <c r="AS21" s="166">
        <v>0</v>
      </c>
      <c r="AT21" s="166">
        <v>0</v>
      </c>
      <c r="AU21" s="166">
        <v>0</v>
      </c>
      <c r="AV21" s="166">
        <v>0</v>
      </c>
      <c r="AW21" s="166">
        <v>0</v>
      </c>
      <c r="AX21" s="166">
        <v>0</v>
      </c>
      <c r="AY21" s="166">
        <v>0</v>
      </c>
      <c r="AZ21" s="166">
        <v>0</v>
      </c>
      <c r="BA21" s="166">
        <v>0</v>
      </c>
      <c r="BB21" s="166">
        <v>0</v>
      </c>
      <c r="BC21" s="166">
        <v>0</v>
      </c>
      <c r="BD21" s="166">
        <v>0</v>
      </c>
      <c r="BE21" s="166">
        <v>0</v>
      </c>
      <c r="BF21" s="166">
        <v>0</v>
      </c>
      <c r="BG21" s="166">
        <v>0</v>
      </c>
      <c r="BH21" s="166">
        <v>0</v>
      </c>
      <c r="BI21" s="166">
        <v>0</v>
      </c>
      <c r="BJ21" s="166">
        <v>0</v>
      </c>
      <c r="BK21" s="166">
        <v>0</v>
      </c>
      <c r="BL21" s="166">
        <v>0</v>
      </c>
      <c r="BM21" s="166">
        <v>0</v>
      </c>
      <c r="BN21" s="166">
        <v>0</v>
      </c>
      <c r="BO21" s="166">
        <v>0</v>
      </c>
      <c r="BP21" s="166">
        <v>0</v>
      </c>
      <c r="BQ21" s="166">
        <v>0</v>
      </c>
      <c r="BR21" s="166">
        <v>112997.01588000001</v>
      </c>
      <c r="BS21" s="166">
        <v>111281.76314</v>
      </c>
      <c r="BT21" s="166">
        <v>112592.60032</v>
      </c>
      <c r="BU21" s="166">
        <v>129530.91576</v>
      </c>
      <c r="BV21" s="166">
        <v>134019.24791000001</v>
      </c>
      <c r="BW21" s="166">
        <v>132777.45430000001</v>
      </c>
      <c r="BX21" s="166">
        <v>139780.23501999999</v>
      </c>
      <c r="BY21" s="166">
        <v>131787.21984999999</v>
      </c>
      <c r="BZ21" s="166">
        <v>140692.65</v>
      </c>
      <c r="CA21" s="166">
        <v>140720.12</v>
      </c>
      <c r="CB21" s="166">
        <v>138588.34</v>
      </c>
      <c r="CC21" s="166">
        <v>150366.50242999999</v>
      </c>
      <c r="CD21" s="166">
        <v>138250.97805999999</v>
      </c>
      <c r="CE21" s="166">
        <v>139014.18802999999</v>
      </c>
      <c r="CF21" s="166">
        <v>131899.74791999999</v>
      </c>
      <c r="CG21" s="166">
        <v>144917.22120999999</v>
      </c>
      <c r="CH21" s="166">
        <v>144795.14535999999</v>
      </c>
      <c r="CI21" s="166">
        <v>143935.16506</v>
      </c>
      <c r="CJ21" s="166">
        <v>140633.64932</v>
      </c>
      <c r="CK21" s="166">
        <v>148463.18917999999</v>
      </c>
      <c r="CL21" s="166">
        <v>149067.27804999999</v>
      </c>
      <c r="CM21" s="166">
        <v>153835.02257999999</v>
      </c>
      <c r="CN21" s="166">
        <v>150467.73110999999</v>
      </c>
      <c r="CO21" s="166">
        <v>156194.70000000001</v>
      </c>
      <c r="CP21" s="166">
        <v>158730.26999999999</v>
      </c>
      <c r="CQ21" s="167">
        <v>156447.34</v>
      </c>
      <c r="CR21" s="166">
        <v>156752.73000000001</v>
      </c>
      <c r="CS21" s="166">
        <v>166288.85999999999</v>
      </c>
      <c r="CT21" s="166">
        <v>166039.59</v>
      </c>
      <c r="CU21" s="166">
        <v>175463.32</v>
      </c>
      <c r="CV21" s="166">
        <v>186242.17</v>
      </c>
      <c r="CW21" s="166">
        <v>181976.15</v>
      </c>
      <c r="CX21" s="166">
        <v>203290.31</v>
      </c>
      <c r="CY21" s="166">
        <v>217908.32</v>
      </c>
      <c r="CZ21" s="166">
        <v>226405.39</v>
      </c>
      <c r="DA21" s="166">
        <v>260676.47</v>
      </c>
      <c r="DB21" s="166">
        <v>262947.99</v>
      </c>
      <c r="DC21" s="166">
        <v>276429.26</v>
      </c>
      <c r="DD21" s="166">
        <v>299817.55</v>
      </c>
      <c r="DE21" s="166">
        <v>307603.19</v>
      </c>
      <c r="DF21" s="166">
        <v>330839.71000000002</v>
      </c>
      <c r="DG21" s="166">
        <v>348725.52</v>
      </c>
      <c r="DH21" s="166">
        <v>361615.72</v>
      </c>
      <c r="DI21" s="166">
        <v>358213.49</v>
      </c>
      <c r="DJ21" s="166">
        <v>383515.77</v>
      </c>
      <c r="DK21" s="166">
        <v>387662.35</v>
      </c>
      <c r="DL21" s="166">
        <v>405265.22713999997</v>
      </c>
      <c r="DM21" s="166">
        <v>405910.44</v>
      </c>
      <c r="DN21" s="166">
        <v>445551.49</v>
      </c>
      <c r="DO21" s="166">
        <v>457530.87</v>
      </c>
      <c r="DP21" s="166">
        <v>483610.08</v>
      </c>
      <c r="DQ21" s="166">
        <v>496786.87</v>
      </c>
      <c r="DR21" s="166">
        <v>518824.84</v>
      </c>
      <c r="DS21" s="166">
        <v>554395.66</v>
      </c>
    </row>
    <row r="22" spans="1:123" x14ac:dyDescent="0.2">
      <c r="A22" s="166" t="s">
        <v>501</v>
      </c>
      <c r="B22" s="166" t="s">
        <v>418</v>
      </c>
      <c r="C22" s="166" t="s">
        <v>418</v>
      </c>
      <c r="D22" s="166" t="s">
        <v>418</v>
      </c>
      <c r="E22" s="166" t="s">
        <v>418</v>
      </c>
      <c r="F22" s="166" t="s">
        <v>418</v>
      </c>
      <c r="G22" s="166" t="s">
        <v>418</v>
      </c>
      <c r="H22" s="166" t="s">
        <v>418</v>
      </c>
      <c r="I22" s="166" t="s">
        <v>418</v>
      </c>
      <c r="J22" s="166" t="s">
        <v>418</v>
      </c>
      <c r="K22" s="166" t="s">
        <v>418</v>
      </c>
      <c r="L22" s="166" t="s">
        <v>418</v>
      </c>
      <c r="M22" s="166" t="s">
        <v>418</v>
      </c>
      <c r="N22" s="166" t="s">
        <v>418</v>
      </c>
      <c r="O22" s="166" t="s">
        <v>418</v>
      </c>
      <c r="P22" s="166" t="s">
        <v>418</v>
      </c>
      <c r="Q22" s="166" t="s">
        <v>418</v>
      </c>
      <c r="R22" s="166" t="s">
        <v>418</v>
      </c>
      <c r="S22" s="166" t="s">
        <v>418</v>
      </c>
      <c r="T22" s="166" t="s">
        <v>418</v>
      </c>
      <c r="U22" s="166" t="s">
        <v>418</v>
      </c>
      <c r="V22" s="166">
        <v>0</v>
      </c>
      <c r="W22" s="166">
        <v>0</v>
      </c>
      <c r="X22" s="166">
        <v>0</v>
      </c>
      <c r="Y22" s="166">
        <v>0</v>
      </c>
      <c r="Z22" s="166">
        <v>0</v>
      </c>
      <c r="AA22" s="166">
        <v>0</v>
      </c>
      <c r="AB22" s="166">
        <v>0</v>
      </c>
      <c r="AC22" s="166">
        <v>0</v>
      </c>
      <c r="AD22" s="166">
        <v>0</v>
      </c>
      <c r="AE22" s="166">
        <v>0</v>
      </c>
      <c r="AF22" s="166">
        <v>0</v>
      </c>
      <c r="AG22" s="166">
        <v>0</v>
      </c>
      <c r="AH22" s="166">
        <v>0</v>
      </c>
      <c r="AI22" s="166">
        <v>0</v>
      </c>
      <c r="AJ22" s="166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66">
        <v>0</v>
      </c>
      <c r="AR22" s="166">
        <v>0</v>
      </c>
      <c r="AS22" s="166">
        <v>0</v>
      </c>
      <c r="AT22" s="166">
        <v>0</v>
      </c>
      <c r="AU22" s="166">
        <v>0</v>
      </c>
      <c r="AV22" s="166">
        <v>0</v>
      </c>
      <c r="AW22" s="166">
        <v>0</v>
      </c>
      <c r="AX22" s="166">
        <v>0</v>
      </c>
      <c r="AY22" s="166">
        <v>0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6">
        <v>0</v>
      </c>
      <c r="BH22" s="166">
        <v>0</v>
      </c>
      <c r="BI22" s="166">
        <v>0</v>
      </c>
      <c r="BJ22" s="166">
        <v>0</v>
      </c>
      <c r="BK22" s="166">
        <v>0</v>
      </c>
      <c r="BL22" s="166">
        <v>0</v>
      </c>
      <c r="BM22" s="166">
        <v>0</v>
      </c>
      <c r="BN22" s="166">
        <v>0</v>
      </c>
      <c r="BO22" s="166">
        <v>0</v>
      </c>
      <c r="BP22" s="166">
        <v>0</v>
      </c>
      <c r="BQ22" s="166">
        <v>0</v>
      </c>
      <c r="BR22" s="166">
        <v>99896.11</v>
      </c>
      <c r="BS22" s="166">
        <v>96714.476859999995</v>
      </c>
      <c r="BT22" s="166">
        <v>92276.45968</v>
      </c>
      <c r="BU22" s="166">
        <v>87922.204240000006</v>
      </c>
      <c r="BV22" s="166">
        <v>93673.152090000003</v>
      </c>
      <c r="BW22" s="166">
        <v>96411.845700000005</v>
      </c>
      <c r="BX22" s="166">
        <v>95312.114979999998</v>
      </c>
      <c r="BY22" s="166">
        <v>102163.56015</v>
      </c>
      <c r="BZ22" s="166">
        <v>106472.13</v>
      </c>
      <c r="CA22" s="166">
        <v>110253.48</v>
      </c>
      <c r="CB22" s="166">
        <v>113931.08</v>
      </c>
      <c r="CC22" s="166">
        <v>113369.31349</v>
      </c>
      <c r="CD22" s="166">
        <v>124015.82012</v>
      </c>
      <c r="CE22" s="166">
        <v>119811.6281</v>
      </c>
      <c r="CF22" s="166">
        <v>126606.01996000001</v>
      </c>
      <c r="CG22" s="166">
        <v>125256.4</v>
      </c>
      <c r="CH22" s="166">
        <v>127397.11691</v>
      </c>
      <c r="CI22" s="166">
        <v>132611.25453000001</v>
      </c>
      <c r="CJ22" s="166">
        <v>137324.92311</v>
      </c>
      <c r="CK22" s="166">
        <v>143061.89014999999</v>
      </c>
      <c r="CL22" s="166">
        <v>151231.95934999999</v>
      </c>
      <c r="CM22" s="166">
        <v>155619.41805000001</v>
      </c>
      <c r="CN22" s="166">
        <v>158362.78604000001</v>
      </c>
      <c r="CO22" s="166">
        <v>154453.1888</v>
      </c>
      <c r="CP22" s="166">
        <v>158107.51970999999</v>
      </c>
      <c r="CQ22" s="166">
        <v>165031.13529000001</v>
      </c>
      <c r="CR22" s="166">
        <v>171672.02752</v>
      </c>
      <c r="CS22" s="166">
        <v>176620.52275</v>
      </c>
      <c r="CT22" s="166">
        <v>180548.63725</v>
      </c>
      <c r="CU22" s="166">
        <v>179233.82508000001</v>
      </c>
      <c r="CV22" s="166">
        <v>189229.41000999999</v>
      </c>
      <c r="CW22" s="166">
        <v>201559.82725999999</v>
      </c>
      <c r="CX22" s="166">
        <v>212104.05796000001</v>
      </c>
      <c r="CY22" s="166">
        <v>227415.33468</v>
      </c>
      <c r="CZ22" s="166">
        <v>237694.5477</v>
      </c>
      <c r="DA22" s="166">
        <v>245217.87398999999</v>
      </c>
      <c r="DB22" s="166">
        <v>258083.84479999999</v>
      </c>
      <c r="DC22" s="166">
        <v>264335.13173999998</v>
      </c>
      <c r="DD22" s="166">
        <v>271528.43040999997</v>
      </c>
      <c r="DE22" s="166">
        <v>278590.03993999999</v>
      </c>
      <c r="DF22" s="166">
        <v>279000.69185</v>
      </c>
      <c r="DG22" s="166">
        <v>291031.06660999998</v>
      </c>
      <c r="DH22" s="166">
        <v>311884.90114999999</v>
      </c>
      <c r="DI22" s="166">
        <v>317535.49416</v>
      </c>
      <c r="DJ22" s="166">
        <v>350606.15947999997</v>
      </c>
      <c r="DK22" s="166">
        <v>356271.58244999999</v>
      </c>
      <c r="DL22" s="166">
        <v>371884.81</v>
      </c>
      <c r="DM22" s="166">
        <v>388370.01</v>
      </c>
      <c r="DN22" s="166">
        <v>417527.25</v>
      </c>
      <c r="DO22" s="166">
        <v>418923.5</v>
      </c>
      <c r="DP22" s="166">
        <v>445962.1</v>
      </c>
      <c r="DQ22" s="166">
        <v>475630.4</v>
      </c>
      <c r="DR22" s="166">
        <v>496071.6</v>
      </c>
      <c r="DS22" s="166">
        <v>502764</v>
      </c>
    </row>
    <row r="23" spans="1:123" x14ac:dyDescent="0.2">
      <c r="A23" s="166" t="s">
        <v>502</v>
      </c>
      <c r="B23" s="166" t="s">
        <v>418</v>
      </c>
      <c r="C23" s="166" t="s">
        <v>418</v>
      </c>
      <c r="D23" s="166" t="s">
        <v>418</v>
      </c>
      <c r="E23" s="166" t="s">
        <v>418</v>
      </c>
      <c r="F23" s="166" t="s">
        <v>418</v>
      </c>
      <c r="G23" s="166" t="s">
        <v>418</v>
      </c>
      <c r="H23" s="166" t="s">
        <v>418</v>
      </c>
      <c r="I23" s="166" t="s">
        <v>418</v>
      </c>
      <c r="J23" s="166" t="s">
        <v>418</v>
      </c>
      <c r="K23" s="166" t="s">
        <v>418</v>
      </c>
      <c r="L23" s="166" t="s">
        <v>418</v>
      </c>
      <c r="M23" s="166" t="s">
        <v>418</v>
      </c>
      <c r="N23" s="166" t="s">
        <v>418</v>
      </c>
      <c r="O23" s="166" t="s">
        <v>418</v>
      </c>
      <c r="P23" s="166" t="s">
        <v>418</v>
      </c>
      <c r="Q23" s="166" t="s">
        <v>418</v>
      </c>
      <c r="R23" s="166" t="s">
        <v>418</v>
      </c>
      <c r="S23" s="166" t="s">
        <v>418</v>
      </c>
      <c r="T23" s="166" t="s">
        <v>418</v>
      </c>
      <c r="U23" s="166" t="s">
        <v>418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66">
        <v>0</v>
      </c>
      <c r="AC23" s="166">
        <v>0</v>
      </c>
      <c r="AD23" s="166">
        <v>0</v>
      </c>
      <c r="AE23" s="166">
        <v>0</v>
      </c>
      <c r="AF23" s="166">
        <v>0</v>
      </c>
      <c r="AG23" s="166">
        <v>0</v>
      </c>
      <c r="AH23" s="166">
        <v>0</v>
      </c>
      <c r="AI23" s="166">
        <v>0</v>
      </c>
      <c r="AJ23" s="166">
        <v>0</v>
      </c>
      <c r="AK23" s="166">
        <v>0</v>
      </c>
      <c r="AL23" s="166">
        <v>0</v>
      </c>
      <c r="AM23" s="166">
        <v>0</v>
      </c>
      <c r="AN23" s="166">
        <v>0</v>
      </c>
      <c r="AO23" s="166">
        <v>0</v>
      </c>
      <c r="AP23" s="166">
        <v>0</v>
      </c>
      <c r="AQ23" s="166">
        <v>0</v>
      </c>
      <c r="AR23" s="166">
        <v>0</v>
      </c>
      <c r="AS23" s="166">
        <v>0</v>
      </c>
      <c r="AT23" s="166">
        <v>0</v>
      </c>
      <c r="AU23" s="166">
        <v>0</v>
      </c>
      <c r="AV23" s="166">
        <v>0</v>
      </c>
      <c r="AW23" s="166">
        <v>0</v>
      </c>
      <c r="AX23" s="166">
        <v>0</v>
      </c>
      <c r="AY23" s="166">
        <v>0</v>
      </c>
      <c r="AZ23" s="166">
        <v>0</v>
      </c>
      <c r="BA23" s="166">
        <v>0</v>
      </c>
      <c r="BB23" s="166">
        <v>0</v>
      </c>
      <c r="BC23" s="166">
        <v>0</v>
      </c>
      <c r="BD23" s="166">
        <v>0</v>
      </c>
      <c r="BE23" s="166">
        <v>0</v>
      </c>
      <c r="BF23" s="166">
        <v>0</v>
      </c>
      <c r="BG23" s="166">
        <v>0</v>
      </c>
      <c r="BH23" s="166">
        <v>0</v>
      </c>
      <c r="BI23" s="166">
        <v>0</v>
      </c>
      <c r="BJ23" s="166">
        <v>0</v>
      </c>
      <c r="BK23" s="166">
        <v>0</v>
      </c>
      <c r="BL23" s="166">
        <v>0</v>
      </c>
      <c r="BM23" s="166">
        <v>0</v>
      </c>
      <c r="BN23" s="166">
        <v>0</v>
      </c>
      <c r="BO23" s="166">
        <v>0</v>
      </c>
      <c r="BP23" s="166">
        <v>0</v>
      </c>
      <c r="BQ23" s="166">
        <v>0</v>
      </c>
      <c r="BR23" s="166">
        <v>105814.44</v>
      </c>
      <c r="BS23" s="166">
        <v>105244.22314</v>
      </c>
      <c r="BT23" s="166">
        <v>110054.55031999999</v>
      </c>
      <c r="BU23" s="166">
        <v>124026.49576000001</v>
      </c>
      <c r="BV23" s="166">
        <v>129357.84791</v>
      </c>
      <c r="BW23" s="166">
        <v>128892.15429999999</v>
      </c>
      <c r="BX23" s="166">
        <v>135315.43502</v>
      </c>
      <c r="BY23" s="166">
        <v>129142.89985</v>
      </c>
      <c r="BZ23" s="166">
        <v>135100.29999999999</v>
      </c>
      <c r="CA23" s="166">
        <v>132971.15</v>
      </c>
      <c r="CB23" s="166">
        <v>130729.93</v>
      </c>
      <c r="CC23" s="166">
        <v>142594.85651000001</v>
      </c>
      <c r="CD23" s="166">
        <v>130661.74988</v>
      </c>
      <c r="CE23" s="166">
        <v>133673.86189999999</v>
      </c>
      <c r="CF23" s="166">
        <v>127403.47005</v>
      </c>
      <c r="CG23" s="166">
        <v>140961.71</v>
      </c>
      <c r="CH23" s="166">
        <v>139488.29308999999</v>
      </c>
      <c r="CI23" s="166">
        <v>138714.37547</v>
      </c>
      <c r="CJ23" s="166">
        <v>135613.40865</v>
      </c>
      <c r="CK23" s="166">
        <v>143311.17697999999</v>
      </c>
      <c r="CL23" s="166">
        <v>144148.15495</v>
      </c>
      <c r="CM23" s="166">
        <v>149070.79426</v>
      </c>
      <c r="CN23" s="166">
        <v>145816.63725</v>
      </c>
      <c r="CO23" s="166">
        <v>151565.67000000001</v>
      </c>
      <c r="CP23" s="166">
        <v>154262.29999999999</v>
      </c>
      <c r="CQ23" s="166">
        <v>152093.41</v>
      </c>
      <c r="CR23" s="166">
        <v>152472.10999999999</v>
      </c>
      <c r="CS23" s="166">
        <v>161784.94</v>
      </c>
      <c r="CT23" s="166">
        <v>160605.04999999999</v>
      </c>
      <c r="CU23" s="166">
        <v>170992.68</v>
      </c>
      <c r="CV23" s="166">
        <v>181873.01</v>
      </c>
      <c r="CW23" s="166">
        <v>178058.56</v>
      </c>
      <c r="CX23" s="166">
        <v>198608.96</v>
      </c>
      <c r="CY23" s="166">
        <v>212204.65</v>
      </c>
      <c r="CZ23" s="166">
        <v>221566.03</v>
      </c>
      <c r="DA23" s="166">
        <v>256523.81</v>
      </c>
      <c r="DB23" s="166">
        <v>256093.9</v>
      </c>
      <c r="DC23" s="166">
        <v>271344.63</v>
      </c>
      <c r="DD23" s="166">
        <v>294639.87</v>
      </c>
      <c r="DE23" s="166">
        <v>303061.05</v>
      </c>
      <c r="DF23" s="166">
        <v>326478.38</v>
      </c>
      <c r="DG23" s="166">
        <v>343721.48</v>
      </c>
      <c r="DH23" s="166">
        <v>349343.23</v>
      </c>
      <c r="DI23" s="166">
        <v>353955.03</v>
      </c>
      <c r="DJ23" s="166">
        <v>379264.32</v>
      </c>
      <c r="DK23" s="166">
        <v>383520.26</v>
      </c>
      <c r="DL23" s="166">
        <v>402322.08</v>
      </c>
      <c r="DM23" s="166">
        <v>401585.58</v>
      </c>
      <c r="DN23" s="166">
        <v>441042.3</v>
      </c>
      <c r="DO23" s="166">
        <v>452988.81</v>
      </c>
      <c r="DP23" s="166">
        <v>478776</v>
      </c>
      <c r="DQ23" s="166">
        <v>491612.62</v>
      </c>
      <c r="DR23" s="166">
        <v>513638.52</v>
      </c>
      <c r="DS23" s="166">
        <v>549453.1</v>
      </c>
    </row>
    <row r="24" spans="1:123" x14ac:dyDescent="0.2">
      <c r="A24" s="166" t="s">
        <v>503</v>
      </c>
      <c r="B24" s="166" t="s">
        <v>418</v>
      </c>
      <c r="C24" s="166" t="s">
        <v>418</v>
      </c>
      <c r="D24" s="166" t="s">
        <v>418</v>
      </c>
      <c r="E24" s="166" t="s">
        <v>418</v>
      </c>
      <c r="F24" s="166" t="s">
        <v>418</v>
      </c>
      <c r="G24" s="166" t="s">
        <v>418</v>
      </c>
      <c r="H24" s="166" t="s">
        <v>418</v>
      </c>
      <c r="I24" s="166" t="s">
        <v>418</v>
      </c>
      <c r="J24" s="166" t="s">
        <v>418</v>
      </c>
      <c r="K24" s="166" t="s">
        <v>418</v>
      </c>
      <c r="L24" s="166" t="s">
        <v>418</v>
      </c>
      <c r="M24" s="166" t="s">
        <v>418</v>
      </c>
      <c r="N24" s="166" t="s">
        <v>418</v>
      </c>
      <c r="O24" s="166" t="s">
        <v>418</v>
      </c>
      <c r="P24" s="166" t="s">
        <v>418</v>
      </c>
      <c r="Q24" s="166" t="s">
        <v>418</v>
      </c>
      <c r="R24" s="166" t="s">
        <v>418</v>
      </c>
      <c r="S24" s="166" t="s">
        <v>418</v>
      </c>
      <c r="T24" s="166" t="s">
        <v>418</v>
      </c>
      <c r="U24" s="166" t="s">
        <v>418</v>
      </c>
      <c r="V24" s="166">
        <v>0</v>
      </c>
      <c r="W24" s="166">
        <v>0</v>
      </c>
      <c r="X24" s="166">
        <v>0</v>
      </c>
      <c r="Y24" s="166">
        <v>0</v>
      </c>
      <c r="Z24" s="166">
        <v>0</v>
      </c>
      <c r="AA24" s="166">
        <v>0</v>
      </c>
      <c r="AB24" s="166">
        <v>0</v>
      </c>
      <c r="AC24" s="166">
        <v>0</v>
      </c>
      <c r="AD24" s="166">
        <v>0</v>
      </c>
      <c r="AE24" s="166">
        <v>0</v>
      </c>
      <c r="AF24" s="166">
        <v>0</v>
      </c>
      <c r="AG24" s="166">
        <v>0</v>
      </c>
      <c r="AH24" s="166">
        <v>0</v>
      </c>
      <c r="AI24" s="166">
        <v>0</v>
      </c>
      <c r="AJ24" s="166">
        <v>0</v>
      </c>
      <c r="AK24" s="166">
        <v>0</v>
      </c>
      <c r="AL24" s="166">
        <v>0</v>
      </c>
      <c r="AM24" s="166">
        <v>0</v>
      </c>
      <c r="AN24" s="166">
        <v>0</v>
      </c>
      <c r="AO24" s="166">
        <v>0</v>
      </c>
      <c r="AP24" s="166">
        <v>0</v>
      </c>
      <c r="AQ24" s="166">
        <v>0</v>
      </c>
      <c r="AR24" s="166">
        <v>0</v>
      </c>
      <c r="AS24" s="166">
        <v>0</v>
      </c>
      <c r="AT24" s="166">
        <v>0</v>
      </c>
      <c r="AU24" s="166">
        <v>0</v>
      </c>
      <c r="AV24" s="166">
        <v>0</v>
      </c>
      <c r="AW24" s="166">
        <v>0</v>
      </c>
      <c r="AX24" s="166">
        <v>0</v>
      </c>
      <c r="AY24" s="166">
        <v>0</v>
      </c>
      <c r="AZ24" s="166">
        <v>0</v>
      </c>
      <c r="BA24" s="166">
        <v>0</v>
      </c>
      <c r="BB24" s="166">
        <v>0</v>
      </c>
      <c r="BC24" s="166">
        <v>0</v>
      </c>
      <c r="BD24" s="166">
        <v>0</v>
      </c>
      <c r="BE24" s="166">
        <v>0</v>
      </c>
      <c r="BF24" s="166">
        <v>0</v>
      </c>
      <c r="BG24" s="166">
        <v>0</v>
      </c>
      <c r="BH24" s="166">
        <v>0</v>
      </c>
      <c r="BI24" s="166">
        <v>0</v>
      </c>
      <c r="BJ24" s="166">
        <v>0</v>
      </c>
      <c r="BK24" s="166">
        <v>0</v>
      </c>
      <c r="BL24" s="166">
        <v>0</v>
      </c>
      <c r="BM24" s="166">
        <v>0</v>
      </c>
      <c r="BN24" s="166">
        <v>0</v>
      </c>
      <c r="BO24" s="166">
        <v>0</v>
      </c>
      <c r="BP24" s="166">
        <v>0</v>
      </c>
      <c r="BQ24" s="166">
        <v>0</v>
      </c>
      <c r="BR24" s="166">
        <v>106163.22412</v>
      </c>
      <c r="BS24" s="166">
        <v>105919.72686</v>
      </c>
      <c r="BT24" s="166">
        <v>104411.54468000001</v>
      </c>
      <c r="BU24" s="166">
        <v>108492.59424000001</v>
      </c>
      <c r="BV24" s="166">
        <v>101622.65209</v>
      </c>
      <c r="BW24" s="166">
        <v>103082.2457</v>
      </c>
      <c r="BX24" s="166">
        <v>104381.11498</v>
      </c>
      <c r="BY24" s="166">
        <v>108495.07015</v>
      </c>
      <c r="BZ24" s="166">
        <v>116256</v>
      </c>
      <c r="CA24" s="166">
        <v>116242.22</v>
      </c>
      <c r="CB24" s="166">
        <v>118745.64</v>
      </c>
      <c r="CC24" s="166">
        <v>125131.75519</v>
      </c>
      <c r="CD24" s="166">
        <v>129518.85</v>
      </c>
      <c r="CE24" s="166">
        <v>129000.86</v>
      </c>
      <c r="CF24" s="166">
        <v>129858.69</v>
      </c>
      <c r="CG24" s="166">
        <v>135641.56</v>
      </c>
      <c r="CH24" s="166">
        <v>133705.31505</v>
      </c>
      <c r="CI24" s="166">
        <v>137184.14652000001</v>
      </c>
      <c r="CJ24" s="166">
        <v>137464.09</v>
      </c>
      <c r="CK24" s="166">
        <v>147291.49517000001</v>
      </c>
      <c r="CL24" s="166">
        <v>149245.44</v>
      </c>
      <c r="CM24" s="166">
        <v>151637.35</v>
      </c>
      <c r="CN24" s="166">
        <v>152333.22</v>
      </c>
      <c r="CO24" s="166">
        <v>154187.97</v>
      </c>
      <c r="CP24" s="166">
        <v>152742.78</v>
      </c>
      <c r="CQ24" s="167">
        <v>156850.39799999999</v>
      </c>
      <c r="CR24" s="166">
        <v>165019.24</v>
      </c>
      <c r="CS24" s="166">
        <v>172003.3</v>
      </c>
      <c r="CT24" s="166">
        <v>170331.98</v>
      </c>
      <c r="CU24" s="166">
        <v>171466.76</v>
      </c>
      <c r="CV24" s="166">
        <v>184122.01</v>
      </c>
      <c r="CW24" s="166">
        <v>199899.913</v>
      </c>
      <c r="CX24" s="166">
        <v>207659.18621000001</v>
      </c>
      <c r="CY24" s="166">
        <v>217820.43299999999</v>
      </c>
      <c r="CZ24" s="166">
        <v>226894.43210000001</v>
      </c>
      <c r="DA24" s="166">
        <v>245143.92288</v>
      </c>
      <c r="DB24" s="166">
        <v>252778.00427999999</v>
      </c>
      <c r="DC24" s="166">
        <v>260219.71406</v>
      </c>
      <c r="DD24" s="166">
        <v>270809.99586000002</v>
      </c>
      <c r="DE24" s="166">
        <v>292719.03975</v>
      </c>
      <c r="DF24" s="166">
        <v>289812.11323000002</v>
      </c>
      <c r="DG24" s="166">
        <v>303676.01467</v>
      </c>
      <c r="DH24" s="166">
        <v>317138.50913000002</v>
      </c>
      <c r="DI24" s="166">
        <v>335305.87358999997</v>
      </c>
      <c r="DJ24" s="166">
        <v>343157.63718000002</v>
      </c>
      <c r="DK24" s="166">
        <v>344850.93239999999</v>
      </c>
      <c r="DL24" s="166">
        <v>363256.60535000003</v>
      </c>
      <c r="DM24" s="166">
        <v>385803.36670999997</v>
      </c>
      <c r="DN24" s="166">
        <v>411474.4</v>
      </c>
      <c r="DO24" s="166">
        <v>414925.93800000002</v>
      </c>
      <c r="DP24" s="166">
        <v>441685.70273000002</v>
      </c>
      <c r="DQ24" s="166">
        <v>485656.63006</v>
      </c>
      <c r="DR24" s="166">
        <v>502865.33600000001</v>
      </c>
      <c r="DS24" s="166">
        <v>522223.91009999998</v>
      </c>
    </row>
    <row r="25" spans="1:123" x14ac:dyDescent="0.2">
      <c r="A25" s="166" t="s">
        <v>504</v>
      </c>
      <c r="B25" s="166" t="s">
        <v>418</v>
      </c>
      <c r="C25" s="166" t="s">
        <v>418</v>
      </c>
      <c r="D25" s="166" t="s">
        <v>418</v>
      </c>
      <c r="E25" s="166" t="s">
        <v>418</v>
      </c>
      <c r="F25" s="166" t="s">
        <v>418</v>
      </c>
      <c r="G25" s="166" t="s">
        <v>418</v>
      </c>
      <c r="H25" s="166" t="s">
        <v>418</v>
      </c>
      <c r="I25" s="166" t="s">
        <v>418</v>
      </c>
      <c r="J25" s="166" t="s">
        <v>418</v>
      </c>
      <c r="K25" s="166" t="s">
        <v>418</v>
      </c>
      <c r="L25" s="166" t="s">
        <v>418</v>
      </c>
      <c r="M25" s="166" t="s">
        <v>418</v>
      </c>
      <c r="N25" s="166" t="s">
        <v>418</v>
      </c>
      <c r="O25" s="166" t="s">
        <v>418</v>
      </c>
      <c r="P25" s="166" t="s">
        <v>418</v>
      </c>
      <c r="Q25" s="166" t="s">
        <v>418</v>
      </c>
      <c r="R25" s="166" t="s">
        <v>418</v>
      </c>
      <c r="S25" s="166" t="s">
        <v>418</v>
      </c>
      <c r="T25" s="166" t="s">
        <v>418</v>
      </c>
      <c r="U25" s="166" t="s">
        <v>418</v>
      </c>
      <c r="V25" s="166">
        <v>0</v>
      </c>
      <c r="W25" s="166">
        <v>0</v>
      </c>
      <c r="X25" s="166">
        <v>0</v>
      </c>
      <c r="Y25" s="166">
        <v>0</v>
      </c>
      <c r="Z25" s="166">
        <v>0</v>
      </c>
      <c r="AA25" s="166">
        <v>0</v>
      </c>
      <c r="AB25" s="166">
        <v>0</v>
      </c>
      <c r="AC25" s="166">
        <v>0</v>
      </c>
      <c r="AD25" s="166">
        <v>0</v>
      </c>
      <c r="AE25" s="166">
        <v>0</v>
      </c>
      <c r="AF25" s="166">
        <v>0</v>
      </c>
      <c r="AG25" s="166">
        <v>0</v>
      </c>
      <c r="AH25" s="166">
        <v>0</v>
      </c>
      <c r="AI25" s="166">
        <v>0</v>
      </c>
      <c r="AJ25" s="166">
        <v>0</v>
      </c>
      <c r="AK25" s="166">
        <v>0</v>
      </c>
      <c r="AL25" s="166">
        <v>0</v>
      </c>
      <c r="AM25" s="166">
        <v>0</v>
      </c>
      <c r="AN25" s="166">
        <v>0</v>
      </c>
      <c r="AO25" s="166">
        <v>0</v>
      </c>
      <c r="AP25" s="166">
        <v>0</v>
      </c>
      <c r="AQ25" s="166">
        <v>0</v>
      </c>
      <c r="AR25" s="166">
        <v>0</v>
      </c>
      <c r="AS25" s="166">
        <v>0</v>
      </c>
      <c r="AT25" s="166">
        <v>0</v>
      </c>
      <c r="AU25" s="166">
        <v>0</v>
      </c>
      <c r="AV25" s="166">
        <v>0</v>
      </c>
      <c r="AW25" s="166">
        <v>0</v>
      </c>
      <c r="AX25" s="166">
        <v>0</v>
      </c>
      <c r="AY25" s="166">
        <v>0</v>
      </c>
      <c r="AZ25" s="166">
        <v>0</v>
      </c>
      <c r="BA25" s="166">
        <v>0</v>
      </c>
      <c r="BB25" s="166">
        <v>0</v>
      </c>
      <c r="BC25" s="166">
        <v>0</v>
      </c>
      <c r="BD25" s="166">
        <v>0</v>
      </c>
      <c r="BE25" s="166">
        <v>0</v>
      </c>
      <c r="BF25" s="166">
        <v>0</v>
      </c>
      <c r="BG25" s="166">
        <v>0</v>
      </c>
      <c r="BH25" s="166">
        <v>0</v>
      </c>
      <c r="BI25" s="166">
        <v>0</v>
      </c>
      <c r="BJ25" s="166">
        <v>0</v>
      </c>
      <c r="BK25" s="166">
        <v>0</v>
      </c>
      <c r="BL25" s="166">
        <v>0</v>
      </c>
      <c r="BM25" s="166">
        <v>0</v>
      </c>
      <c r="BN25" s="166">
        <v>0</v>
      </c>
      <c r="BO25" s="166">
        <v>0</v>
      </c>
      <c r="BP25" s="166">
        <v>0</v>
      </c>
      <c r="BQ25" s="166">
        <v>0</v>
      </c>
      <c r="BR25" s="166">
        <v>102111.27588</v>
      </c>
      <c r="BS25" s="166">
        <v>100639.42314</v>
      </c>
      <c r="BT25" s="166">
        <v>103458.46032</v>
      </c>
      <c r="BU25" s="166">
        <v>111259.00576</v>
      </c>
      <c r="BV25" s="166">
        <v>125457.34791</v>
      </c>
      <c r="BW25" s="166">
        <v>126910.7543</v>
      </c>
      <c r="BX25" s="166">
        <v>131064.63502</v>
      </c>
      <c r="BY25" s="166">
        <v>130144.27985000001</v>
      </c>
      <c r="BZ25" s="166">
        <v>129412.45</v>
      </c>
      <c r="CA25" s="166">
        <v>131443.29999999999</v>
      </c>
      <c r="CB25" s="166">
        <v>130287.7</v>
      </c>
      <c r="CC25" s="166">
        <v>136655.54480999999</v>
      </c>
      <c r="CD25" s="166">
        <v>126129.9</v>
      </c>
      <c r="CE25" s="166">
        <v>125620.8</v>
      </c>
      <c r="CF25" s="166">
        <v>124194.5</v>
      </c>
      <c r="CG25" s="166">
        <v>133069.70000000001</v>
      </c>
      <c r="CH25" s="166">
        <v>132102.32495000001</v>
      </c>
      <c r="CI25" s="166">
        <v>131198.14348</v>
      </c>
      <c r="CJ25" s="166">
        <v>131496.98183</v>
      </c>
      <c r="CK25" s="166">
        <v>137268.1</v>
      </c>
      <c r="CL25" s="166">
        <v>138274.54068000001</v>
      </c>
      <c r="CM25" s="166">
        <v>143601.40609</v>
      </c>
      <c r="CN25" s="166">
        <v>141422.41694</v>
      </c>
      <c r="CO25" s="166">
        <v>146112.62314000001</v>
      </c>
      <c r="CP25" s="166">
        <v>148090.38565000001</v>
      </c>
      <c r="CQ25" s="167">
        <v>148454.63946999999</v>
      </c>
      <c r="CR25" s="166">
        <v>147846.19638000001</v>
      </c>
      <c r="CS25" s="166">
        <v>157884.25805</v>
      </c>
      <c r="CT25" s="166">
        <v>158376.22500000001</v>
      </c>
      <c r="CU25" s="166">
        <v>165824.75988</v>
      </c>
      <c r="CV25" s="166">
        <v>175685.86092000001</v>
      </c>
      <c r="CW25" s="166">
        <v>173002.73535999999</v>
      </c>
      <c r="CX25" s="166">
        <v>193258.72893000001</v>
      </c>
      <c r="CY25" s="166">
        <v>209768.19265000001</v>
      </c>
      <c r="CZ25" s="166">
        <v>223035.46449000001</v>
      </c>
      <c r="DA25" s="166">
        <v>253427.34679000001</v>
      </c>
      <c r="DB25" s="166">
        <v>252157.88905999999</v>
      </c>
      <c r="DC25" s="166">
        <v>264479.95215000003</v>
      </c>
      <c r="DD25" s="166">
        <v>284154.35178000003</v>
      </c>
      <c r="DE25" s="166">
        <v>283619.68800999998</v>
      </c>
      <c r="DF25" s="166">
        <v>303273.79631000001</v>
      </c>
      <c r="DG25" s="166">
        <v>317242.90594000003</v>
      </c>
      <c r="DH25" s="166">
        <v>330013.31387999997</v>
      </c>
      <c r="DI25" s="166">
        <v>330184.91431999998</v>
      </c>
      <c r="DJ25" s="166">
        <v>371703.72435999999</v>
      </c>
      <c r="DK25" s="166">
        <v>379715.82101000001</v>
      </c>
      <c r="DL25" s="166">
        <v>396398.49465000001</v>
      </c>
      <c r="DM25" s="166">
        <v>398431.91673</v>
      </c>
      <c r="DN25" s="166">
        <v>434053.48846000002</v>
      </c>
      <c r="DO25" s="166">
        <v>445471.62755999999</v>
      </c>
      <c r="DP25" s="166">
        <v>474718.47950999998</v>
      </c>
      <c r="DQ25" s="166">
        <v>479151.24213000003</v>
      </c>
      <c r="DR25" s="166">
        <v>495321.10884</v>
      </c>
      <c r="DS25" s="166">
        <v>517633.54517</v>
      </c>
    </row>
    <row r="26" spans="1:123" x14ac:dyDescent="0.2">
      <c r="A26" s="166" t="s">
        <v>505</v>
      </c>
      <c r="B26" s="166" t="s">
        <v>418</v>
      </c>
      <c r="C26" s="166" t="s">
        <v>418</v>
      </c>
      <c r="D26" s="166" t="s">
        <v>418</v>
      </c>
      <c r="E26" s="166" t="s">
        <v>418</v>
      </c>
      <c r="F26" s="166" t="s">
        <v>418</v>
      </c>
      <c r="G26" s="166" t="s">
        <v>418</v>
      </c>
      <c r="H26" s="166" t="s">
        <v>418</v>
      </c>
      <c r="I26" s="166" t="s">
        <v>418</v>
      </c>
      <c r="J26" s="166" t="s">
        <v>418</v>
      </c>
      <c r="K26" s="166" t="s">
        <v>418</v>
      </c>
      <c r="L26" s="166" t="s">
        <v>418</v>
      </c>
      <c r="M26" s="166" t="s">
        <v>418</v>
      </c>
      <c r="N26" s="166" t="s">
        <v>418</v>
      </c>
      <c r="O26" s="166" t="s">
        <v>418</v>
      </c>
      <c r="P26" s="166" t="s">
        <v>418</v>
      </c>
      <c r="Q26" s="166" t="s">
        <v>418</v>
      </c>
      <c r="R26" s="166" t="s">
        <v>418</v>
      </c>
      <c r="S26" s="166" t="s">
        <v>418</v>
      </c>
      <c r="T26" s="166" t="s">
        <v>418</v>
      </c>
      <c r="U26" s="166" t="s">
        <v>418</v>
      </c>
      <c r="V26" s="166">
        <v>0</v>
      </c>
      <c r="W26" s="166">
        <v>0</v>
      </c>
      <c r="X26" s="166">
        <v>0</v>
      </c>
      <c r="Y26" s="166">
        <v>0</v>
      </c>
      <c r="Z26" s="166">
        <v>0</v>
      </c>
      <c r="AA26" s="166">
        <v>0</v>
      </c>
      <c r="AB26" s="166">
        <v>0</v>
      </c>
      <c r="AC26" s="166">
        <v>0</v>
      </c>
      <c r="AD26" s="166">
        <v>0</v>
      </c>
      <c r="AE26" s="166">
        <v>0</v>
      </c>
      <c r="AF26" s="166">
        <v>0</v>
      </c>
      <c r="AG26" s="166">
        <v>0</v>
      </c>
      <c r="AH26" s="166">
        <v>0</v>
      </c>
      <c r="AI26" s="166">
        <v>0</v>
      </c>
      <c r="AJ26" s="166">
        <v>0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66">
        <v>0</v>
      </c>
      <c r="AR26" s="166">
        <v>0</v>
      </c>
      <c r="AS26" s="166">
        <v>0</v>
      </c>
      <c r="AT26" s="166">
        <v>0</v>
      </c>
      <c r="AU26" s="166">
        <v>0</v>
      </c>
      <c r="AV26" s="166">
        <v>0</v>
      </c>
      <c r="AW26" s="166">
        <v>0</v>
      </c>
      <c r="AX26" s="166">
        <v>0</v>
      </c>
      <c r="AY26" s="166">
        <v>0</v>
      </c>
      <c r="AZ26" s="166">
        <v>0</v>
      </c>
      <c r="BA26" s="166">
        <v>0</v>
      </c>
      <c r="BB26" s="166">
        <v>0</v>
      </c>
      <c r="BC26" s="166">
        <v>0</v>
      </c>
      <c r="BD26" s="166">
        <v>0</v>
      </c>
      <c r="BE26" s="166">
        <v>0</v>
      </c>
      <c r="BF26" s="166">
        <v>0</v>
      </c>
      <c r="BG26" s="166">
        <v>0</v>
      </c>
      <c r="BH26" s="166">
        <v>0</v>
      </c>
      <c r="BI26" s="166">
        <v>0</v>
      </c>
      <c r="BJ26" s="166">
        <v>0</v>
      </c>
      <c r="BK26" s="166">
        <v>0</v>
      </c>
      <c r="BL26" s="166">
        <v>0</v>
      </c>
      <c r="BM26" s="166">
        <v>0</v>
      </c>
      <c r="BN26" s="166">
        <v>0</v>
      </c>
      <c r="BO26" s="166">
        <v>0</v>
      </c>
      <c r="BP26" s="166">
        <v>0</v>
      </c>
      <c r="BQ26" s="166">
        <v>0</v>
      </c>
      <c r="BR26" s="166">
        <v>109352.05</v>
      </c>
      <c r="BS26" s="166">
        <v>107381.97686</v>
      </c>
      <c r="BT26" s="166">
        <v>104945.54968</v>
      </c>
      <c r="BU26" s="166">
        <v>106682.61104</v>
      </c>
      <c r="BV26" s="166">
        <v>103514.95209000001</v>
      </c>
      <c r="BW26" s="166">
        <v>104306.9457</v>
      </c>
      <c r="BX26" s="166">
        <v>105701.31498</v>
      </c>
      <c r="BY26" s="166">
        <v>107375.78015000001</v>
      </c>
      <c r="BZ26" s="166">
        <v>118130.53</v>
      </c>
      <c r="CA26" s="166">
        <v>117827.84</v>
      </c>
      <c r="CB26" s="166">
        <v>120381.42</v>
      </c>
      <c r="CC26" s="166">
        <v>125630.44795</v>
      </c>
      <c r="CD26" s="166">
        <v>134746.10618</v>
      </c>
      <c r="CE26" s="166">
        <v>132758.76074999999</v>
      </c>
      <c r="CF26" s="166">
        <v>134805.80601999999</v>
      </c>
      <c r="CG26" s="166">
        <v>138195.60999999999</v>
      </c>
      <c r="CH26" s="166">
        <v>139715.98641000001</v>
      </c>
      <c r="CI26" s="166">
        <v>145009.89525999999</v>
      </c>
      <c r="CJ26" s="166">
        <v>146189.2499</v>
      </c>
      <c r="CK26" s="166">
        <v>153784.81427999999</v>
      </c>
      <c r="CL26" s="166">
        <v>161519.64000000001</v>
      </c>
      <c r="CM26" s="166">
        <v>165494.75</v>
      </c>
      <c r="CN26" s="166">
        <v>167102.42000000001</v>
      </c>
      <c r="CO26" s="166">
        <v>164079.23000000001</v>
      </c>
      <c r="CP26" s="166">
        <v>168290.14</v>
      </c>
      <c r="CQ26" s="167">
        <v>172671.6</v>
      </c>
      <c r="CR26" s="166">
        <v>180271.74</v>
      </c>
      <c r="CS26" s="166">
        <v>184611.4</v>
      </c>
      <c r="CT26" s="166">
        <v>186966.97</v>
      </c>
      <c r="CU26" s="166">
        <v>188468.15</v>
      </c>
      <c r="CV26" s="166">
        <v>199344.21</v>
      </c>
      <c r="CW26" s="166">
        <v>210658.43</v>
      </c>
      <c r="CX26" s="166">
        <v>221479.60321</v>
      </c>
      <c r="CY26" s="166">
        <v>234208.45</v>
      </c>
      <c r="CZ26" s="166">
        <v>240542.14509999999</v>
      </c>
      <c r="DA26" s="166">
        <v>253054.41287999999</v>
      </c>
      <c r="DB26" s="166">
        <v>266752.25427999999</v>
      </c>
      <c r="DC26" s="166">
        <v>275815.48405999999</v>
      </c>
      <c r="DD26" s="166">
        <v>286600.38585999998</v>
      </c>
      <c r="DE26" s="166">
        <v>303048.65974999999</v>
      </c>
      <c r="DF26" s="166">
        <v>306544.33322999999</v>
      </c>
      <c r="DG26" s="166">
        <v>322375.13467</v>
      </c>
      <c r="DH26" s="166">
        <v>336171.75913000002</v>
      </c>
      <c r="DI26" s="166">
        <v>346213.22459</v>
      </c>
      <c r="DJ26" s="166">
        <v>363005.89601000003</v>
      </c>
      <c r="DK26" s="166">
        <v>364836.68832000002</v>
      </c>
      <c r="DL26" s="166">
        <v>382124.30443999998</v>
      </c>
      <c r="DM26" s="166">
        <v>396457.01</v>
      </c>
      <c r="DN26" s="166">
        <v>429183.75</v>
      </c>
      <c r="DO26" s="166">
        <v>431092.71698000003</v>
      </c>
      <c r="DP26" s="166">
        <v>454968.94</v>
      </c>
      <c r="DQ26" s="166">
        <v>493338.0258</v>
      </c>
      <c r="DR26" s="166">
        <v>519621.53593999997</v>
      </c>
      <c r="DS26" s="166">
        <v>539416.19999999995</v>
      </c>
    </row>
    <row r="27" spans="1:123" x14ac:dyDescent="0.2">
      <c r="A27" s="166" t="s">
        <v>506</v>
      </c>
      <c r="B27" s="166" t="s">
        <v>418</v>
      </c>
      <c r="C27" s="166" t="s">
        <v>418</v>
      </c>
      <c r="D27" s="166" t="s">
        <v>418</v>
      </c>
      <c r="E27" s="166" t="s">
        <v>418</v>
      </c>
      <c r="F27" s="166" t="s">
        <v>418</v>
      </c>
      <c r="G27" s="166" t="s">
        <v>418</v>
      </c>
      <c r="H27" s="166" t="s">
        <v>418</v>
      </c>
      <c r="I27" s="166" t="s">
        <v>418</v>
      </c>
      <c r="J27" s="166" t="s">
        <v>418</v>
      </c>
      <c r="K27" s="166" t="s">
        <v>418</v>
      </c>
      <c r="L27" s="166" t="s">
        <v>418</v>
      </c>
      <c r="M27" s="166" t="s">
        <v>418</v>
      </c>
      <c r="N27" s="166" t="s">
        <v>418</v>
      </c>
      <c r="O27" s="166" t="s">
        <v>418</v>
      </c>
      <c r="P27" s="166" t="s">
        <v>418</v>
      </c>
      <c r="Q27" s="166" t="s">
        <v>418</v>
      </c>
      <c r="R27" s="166" t="s">
        <v>418</v>
      </c>
      <c r="S27" s="166" t="s">
        <v>418</v>
      </c>
      <c r="T27" s="166" t="s">
        <v>418</v>
      </c>
      <c r="U27" s="166" t="s">
        <v>418</v>
      </c>
      <c r="V27" s="166">
        <v>0</v>
      </c>
      <c r="W27" s="166">
        <v>0</v>
      </c>
      <c r="X27" s="166">
        <v>0</v>
      </c>
      <c r="Y27" s="166">
        <v>0</v>
      </c>
      <c r="Z27" s="166">
        <v>0</v>
      </c>
      <c r="AA27" s="166">
        <v>0</v>
      </c>
      <c r="AB27" s="166">
        <v>0</v>
      </c>
      <c r="AC27" s="166">
        <v>0</v>
      </c>
      <c r="AD27" s="166">
        <v>0</v>
      </c>
      <c r="AE27" s="166">
        <v>0</v>
      </c>
      <c r="AF27" s="166">
        <v>0</v>
      </c>
      <c r="AG27" s="166">
        <v>0</v>
      </c>
      <c r="AH27" s="166">
        <v>0</v>
      </c>
      <c r="AI27" s="166">
        <v>0</v>
      </c>
      <c r="AJ27" s="166">
        <v>0</v>
      </c>
      <c r="AK27" s="166">
        <v>0</v>
      </c>
      <c r="AL27" s="166">
        <v>0</v>
      </c>
      <c r="AM27" s="166">
        <v>0</v>
      </c>
      <c r="AN27" s="166">
        <v>0</v>
      </c>
      <c r="AO27" s="166">
        <v>0</v>
      </c>
      <c r="AP27" s="166">
        <v>0</v>
      </c>
      <c r="AQ27" s="166">
        <v>0</v>
      </c>
      <c r="AR27" s="166">
        <v>0</v>
      </c>
      <c r="AS27" s="166">
        <v>0</v>
      </c>
      <c r="AT27" s="166">
        <v>0</v>
      </c>
      <c r="AU27" s="166">
        <v>0</v>
      </c>
      <c r="AV27" s="166">
        <v>0</v>
      </c>
      <c r="AW27" s="166">
        <v>0</v>
      </c>
      <c r="AX27" s="166">
        <v>0</v>
      </c>
      <c r="AY27" s="166">
        <v>0</v>
      </c>
      <c r="AZ27" s="166">
        <v>0</v>
      </c>
      <c r="BA27" s="166">
        <v>0</v>
      </c>
      <c r="BB27" s="166">
        <v>0</v>
      </c>
      <c r="BC27" s="166">
        <v>0</v>
      </c>
      <c r="BD27" s="166">
        <v>0</v>
      </c>
      <c r="BE27" s="166">
        <v>0</v>
      </c>
      <c r="BF27" s="166">
        <v>0</v>
      </c>
      <c r="BG27" s="166">
        <v>0</v>
      </c>
      <c r="BH27" s="166">
        <v>0</v>
      </c>
      <c r="BI27" s="166">
        <v>0</v>
      </c>
      <c r="BJ27" s="166">
        <v>0</v>
      </c>
      <c r="BK27" s="166">
        <v>0</v>
      </c>
      <c r="BL27" s="166">
        <v>0</v>
      </c>
      <c r="BM27" s="166">
        <v>0</v>
      </c>
      <c r="BN27" s="166">
        <v>0</v>
      </c>
      <c r="BO27" s="166">
        <v>0</v>
      </c>
      <c r="BP27" s="166">
        <v>0</v>
      </c>
      <c r="BQ27" s="166">
        <v>0</v>
      </c>
      <c r="BR27" s="166">
        <v>96358.5</v>
      </c>
      <c r="BS27" s="166">
        <v>94576.723140000002</v>
      </c>
      <c r="BT27" s="166">
        <v>97385.460319999998</v>
      </c>
      <c r="BU27" s="166">
        <v>105266.08895999999</v>
      </c>
      <c r="BV27" s="166">
        <v>119516.04790999999</v>
      </c>
      <c r="BW27" s="166">
        <v>120997.0543</v>
      </c>
      <c r="BX27" s="166">
        <v>124926.23501999999</v>
      </c>
      <c r="BY27" s="166">
        <v>123930.67985</v>
      </c>
      <c r="BZ27" s="166">
        <v>123441.9</v>
      </c>
      <c r="CA27" s="166">
        <v>125396.8</v>
      </c>
      <c r="CB27" s="166">
        <v>124279.6</v>
      </c>
      <c r="CC27" s="166">
        <v>130333.72205</v>
      </c>
      <c r="CD27" s="166">
        <v>119931.46382</v>
      </c>
      <c r="CE27" s="166">
        <v>120726.72925</v>
      </c>
      <c r="CF27" s="166">
        <v>119203.68398</v>
      </c>
      <c r="CG27" s="166">
        <v>128022.5</v>
      </c>
      <c r="CH27" s="166">
        <v>127169.42359000001</v>
      </c>
      <c r="CI27" s="166">
        <v>126315.73474</v>
      </c>
      <c r="CJ27" s="166">
        <v>126749.08186999999</v>
      </c>
      <c r="CK27" s="166">
        <v>132588.25284999999</v>
      </c>
      <c r="CL27" s="166">
        <v>133860.4743</v>
      </c>
      <c r="CM27" s="166">
        <v>139195.46230000001</v>
      </c>
      <c r="CN27" s="166">
        <v>137077.00328999999</v>
      </c>
      <c r="CO27" s="166">
        <v>141939.62880000001</v>
      </c>
      <c r="CP27" s="166">
        <v>144079.67971</v>
      </c>
      <c r="CQ27" s="167">
        <v>144452.94529</v>
      </c>
      <c r="CR27" s="166">
        <v>143872.39752</v>
      </c>
      <c r="CS27" s="166">
        <v>153794.06275000001</v>
      </c>
      <c r="CT27" s="166">
        <v>154186.71724999999</v>
      </c>
      <c r="CU27" s="166">
        <v>161758.35508000001</v>
      </c>
      <c r="CV27" s="166">
        <v>171758.21001000001</v>
      </c>
      <c r="CW27" s="166">
        <v>168959.95726</v>
      </c>
      <c r="CX27" s="166">
        <v>189233.41474000001</v>
      </c>
      <c r="CY27" s="166">
        <v>205411.53468000001</v>
      </c>
      <c r="CZ27" s="166">
        <v>218718.43259000001</v>
      </c>
      <c r="DA27" s="166">
        <v>248687.27111</v>
      </c>
      <c r="DB27" s="166">
        <v>247425.49051999999</v>
      </c>
      <c r="DC27" s="166">
        <v>259864.27768</v>
      </c>
      <c r="DD27" s="166">
        <v>279567.91454999999</v>
      </c>
      <c r="DE27" s="166">
        <v>278602.43018000002</v>
      </c>
      <c r="DF27" s="166">
        <v>298934.73862000002</v>
      </c>
      <c r="DG27" s="166">
        <v>312377.41194000002</v>
      </c>
      <c r="DH27" s="166">
        <v>325056.37202000001</v>
      </c>
      <c r="DI27" s="166">
        <v>325277.29956999997</v>
      </c>
      <c r="DJ27" s="166">
        <v>366864.58347000001</v>
      </c>
      <c r="DK27" s="166">
        <v>374955.15412000002</v>
      </c>
      <c r="DL27" s="166">
        <v>392082.58555999998</v>
      </c>
      <c r="DM27" s="166">
        <v>393498.58</v>
      </c>
      <c r="DN27" s="166">
        <v>429385.8</v>
      </c>
      <c r="DO27" s="166">
        <v>440819.59</v>
      </c>
      <c r="DP27" s="166">
        <v>469769.16</v>
      </c>
      <c r="DQ27" s="166">
        <v>473904.99420000002</v>
      </c>
      <c r="DR27" s="166">
        <v>490088.58406000002</v>
      </c>
      <c r="DS27" s="166">
        <v>512800.9</v>
      </c>
    </row>
    <row r="28" spans="1:123" x14ac:dyDescent="0.2">
      <c r="A28" s="166" t="s">
        <v>507</v>
      </c>
      <c r="B28" s="166" t="s">
        <v>418</v>
      </c>
      <c r="C28" s="166" t="s">
        <v>418</v>
      </c>
      <c r="D28" s="166" t="s">
        <v>418</v>
      </c>
      <c r="E28" s="166" t="s">
        <v>418</v>
      </c>
      <c r="F28" s="166" t="s">
        <v>418</v>
      </c>
      <c r="G28" s="166" t="s">
        <v>418</v>
      </c>
      <c r="H28" s="166" t="s">
        <v>418</v>
      </c>
      <c r="I28" s="166" t="s">
        <v>418</v>
      </c>
      <c r="J28" s="166" t="s">
        <v>418</v>
      </c>
      <c r="K28" s="166" t="s">
        <v>418</v>
      </c>
      <c r="L28" s="166" t="s">
        <v>418</v>
      </c>
      <c r="M28" s="166" t="s">
        <v>418</v>
      </c>
      <c r="N28" s="166" t="s">
        <v>418</v>
      </c>
      <c r="O28" s="166" t="s">
        <v>418</v>
      </c>
      <c r="P28" s="166" t="s">
        <v>418</v>
      </c>
      <c r="Q28" s="166" t="s">
        <v>418</v>
      </c>
      <c r="R28" s="166" t="s">
        <v>418</v>
      </c>
      <c r="S28" s="166" t="s">
        <v>418</v>
      </c>
      <c r="T28" s="166" t="s">
        <v>418</v>
      </c>
      <c r="U28" s="166" t="s">
        <v>418</v>
      </c>
      <c r="V28" s="166" t="s">
        <v>418</v>
      </c>
      <c r="W28" s="166" t="s">
        <v>418</v>
      </c>
      <c r="X28" s="166" t="s">
        <v>418</v>
      </c>
      <c r="Y28" s="166" t="s">
        <v>418</v>
      </c>
      <c r="Z28" s="166" t="s">
        <v>418</v>
      </c>
      <c r="AA28" s="166" t="s">
        <v>418</v>
      </c>
      <c r="AB28" s="166" t="s">
        <v>418</v>
      </c>
      <c r="AC28" s="166" t="s">
        <v>418</v>
      </c>
      <c r="AD28" s="166" t="s">
        <v>418</v>
      </c>
      <c r="AE28" s="166" t="s">
        <v>418</v>
      </c>
      <c r="AF28" s="166" t="s">
        <v>418</v>
      </c>
      <c r="AG28" s="166" t="s">
        <v>418</v>
      </c>
      <c r="AH28" s="166" t="s">
        <v>418</v>
      </c>
      <c r="AI28" s="166" t="s">
        <v>418</v>
      </c>
      <c r="AJ28" s="166" t="s">
        <v>418</v>
      </c>
      <c r="AK28" s="166" t="s">
        <v>418</v>
      </c>
      <c r="AL28" s="166" t="s">
        <v>418</v>
      </c>
      <c r="AM28" s="166" t="s">
        <v>418</v>
      </c>
      <c r="AN28" s="166" t="s">
        <v>418</v>
      </c>
      <c r="AO28" s="166" t="s">
        <v>418</v>
      </c>
      <c r="AP28" s="166" t="s">
        <v>418</v>
      </c>
      <c r="AQ28" s="166" t="s">
        <v>418</v>
      </c>
      <c r="AR28" s="166" t="s">
        <v>418</v>
      </c>
      <c r="AS28" s="166" t="s">
        <v>418</v>
      </c>
      <c r="AT28" s="166" t="s">
        <v>418</v>
      </c>
      <c r="AU28" s="166" t="s">
        <v>418</v>
      </c>
      <c r="AV28" s="166" t="s">
        <v>418</v>
      </c>
      <c r="AW28" s="166" t="s">
        <v>418</v>
      </c>
      <c r="AX28" s="166" t="s">
        <v>418</v>
      </c>
      <c r="AY28" s="166" t="s">
        <v>418</v>
      </c>
      <c r="AZ28" s="166" t="s">
        <v>418</v>
      </c>
      <c r="BA28" s="166" t="s">
        <v>418</v>
      </c>
      <c r="BB28" s="166" t="s">
        <v>418</v>
      </c>
      <c r="BC28" s="166" t="s">
        <v>418</v>
      </c>
      <c r="BD28" s="166" t="s">
        <v>418</v>
      </c>
      <c r="BE28" s="166" t="s">
        <v>418</v>
      </c>
      <c r="BF28" s="166" t="s">
        <v>418</v>
      </c>
      <c r="BG28" s="166" t="s">
        <v>418</v>
      </c>
      <c r="BH28" s="166" t="s">
        <v>418</v>
      </c>
      <c r="BI28" s="166" t="s">
        <v>418</v>
      </c>
      <c r="BJ28" s="166" t="s">
        <v>418</v>
      </c>
      <c r="BK28" s="166" t="s">
        <v>418</v>
      </c>
      <c r="BL28" s="166" t="s">
        <v>418</v>
      </c>
      <c r="BM28" s="166" t="s">
        <v>418</v>
      </c>
      <c r="BN28" s="166" t="s">
        <v>418</v>
      </c>
      <c r="BO28" s="166" t="s">
        <v>418</v>
      </c>
      <c r="BP28" s="166" t="s">
        <v>418</v>
      </c>
      <c r="BQ28" s="166" t="s">
        <v>418</v>
      </c>
      <c r="BR28" s="166" t="s">
        <v>418</v>
      </c>
      <c r="BS28" s="166" t="s">
        <v>418</v>
      </c>
      <c r="BT28" s="166" t="s">
        <v>418</v>
      </c>
      <c r="BU28" s="166" t="s">
        <v>418</v>
      </c>
      <c r="BV28" s="166" t="s">
        <v>418</v>
      </c>
      <c r="BW28" s="166" t="s">
        <v>418</v>
      </c>
      <c r="BX28" s="166" t="s">
        <v>418</v>
      </c>
      <c r="BY28" s="166" t="s">
        <v>418</v>
      </c>
      <c r="BZ28" s="166" t="s">
        <v>418</v>
      </c>
      <c r="CA28" s="166" t="s">
        <v>418</v>
      </c>
      <c r="CB28" s="166" t="s">
        <v>418</v>
      </c>
      <c r="CC28" s="166" t="s">
        <v>418</v>
      </c>
      <c r="CD28" s="166" t="s">
        <v>418</v>
      </c>
      <c r="CE28" s="166" t="s">
        <v>418</v>
      </c>
      <c r="CF28" s="166" t="s">
        <v>418</v>
      </c>
      <c r="CG28" s="166" t="s">
        <v>418</v>
      </c>
      <c r="CH28" s="166" t="s">
        <v>418</v>
      </c>
      <c r="CI28" s="166" t="s">
        <v>418</v>
      </c>
      <c r="CJ28" s="166" t="s">
        <v>418</v>
      </c>
      <c r="CK28" s="166" t="s">
        <v>418</v>
      </c>
      <c r="CL28" s="166" t="s">
        <v>418</v>
      </c>
      <c r="CM28" s="166" t="s">
        <v>418</v>
      </c>
      <c r="CN28" s="166" t="s">
        <v>418</v>
      </c>
      <c r="CO28" s="166" t="s">
        <v>418</v>
      </c>
      <c r="CP28" s="166" t="s">
        <v>418</v>
      </c>
      <c r="CQ28" s="167" t="s">
        <v>418</v>
      </c>
      <c r="CR28" s="166" t="s">
        <v>418</v>
      </c>
      <c r="CS28" s="166" t="s">
        <v>418</v>
      </c>
      <c r="CT28" s="166" t="s">
        <v>418</v>
      </c>
      <c r="CU28" s="166" t="s">
        <v>418</v>
      </c>
      <c r="CV28" s="166" t="s">
        <v>418</v>
      </c>
      <c r="CW28" s="166" t="s">
        <v>418</v>
      </c>
      <c r="CX28" s="166" t="s">
        <v>418</v>
      </c>
      <c r="CY28" s="166" t="s">
        <v>418</v>
      </c>
      <c r="CZ28" s="166" t="s">
        <v>418</v>
      </c>
      <c r="DA28" s="166" t="s">
        <v>418</v>
      </c>
      <c r="DB28" s="166" t="s">
        <v>418</v>
      </c>
      <c r="DC28" s="166" t="s">
        <v>418</v>
      </c>
      <c r="DD28" s="166" t="s">
        <v>418</v>
      </c>
      <c r="DE28" s="166" t="s">
        <v>418</v>
      </c>
      <c r="DF28" s="166" t="s">
        <v>418</v>
      </c>
      <c r="DG28" s="166" t="s">
        <v>418</v>
      </c>
      <c r="DH28" s="166" t="s">
        <v>418</v>
      </c>
      <c r="DI28" s="166" t="s">
        <v>418</v>
      </c>
      <c r="DJ28" s="166" t="s">
        <v>418</v>
      </c>
      <c r="DK28" s="166" t="s">
        <v>418</v>
      </c>
      <c r="DL28" s="166" t="s">
        <v>418</v>
      </c>
      <c r="DM28" s="166" t="s">
        <v>418</v>
      </c>
      <c r="DN28" s="166" t="s">
        <v>418</v>
      </c>
      <c r="DO28" s="166" t="s">
        <v>418</v>
      </c>
      <c r="DP28" s="166" t="s">
        <v>418</v>
      </c>
      <c r="DQ28" s="166" t="s">
        <v>418</v>
      </c>
      <c r="DR28" s="166" t="s">
        <v>418</v>
      </c>
      <c r="DS28" s="166" t="s">
        <v>418</v>
      </c>
    </row>
    <row r="29" spans="1:123" x14ac:dyDescent="0.2">
      <c r="A29" s="166" t="s">
        <v>508</v>
      </c>
      <c r="B29" s="166" t="s">
        <v>418</v>
      </c>
      <c r="C29" s="166" t="s">
        <v>418</v>
      </c>
      <c r="D29" s="166" t="s">
        <v>418</v>
      </c>
      <c r="E29" s="166" t="s">
        <v>418</v>
      </c>
      <c r="F29" s="166" t="s">
        <v>418</v>
      </c>
      <c r="G29" s="166" t="s">
        <v>418</v>
      </c>
      <c r="H29" s="166" t="s">
        <v>418</v>
      </c>
      <c r="I29" s="166" t="s">
        <v>418</v>
      </c>
      <c r="J29" s="166" t="s">
        <v>418</v>
      </c>
      <c r="K29" s="166" t="s">
        <v>418</v>
      </c>
      <c r="L29" s="166" t="s">
        <v>418</v>
      </c>
      <c r="M29" s="166" t="s">
        <v>418</v>
      </c>
      <c r="N29" s="166" t="s">
        <v>418</v>
      </c>
      <c r="O29" s="166" t="s">
        <v>418</v>
      </c>
      <c r="P29" s="166" t="s">
        <v>418</v>
      </c>
      <c r="Q29" s="166" t="s">
        <v>418</v>
      </c>
      <c r="R29" s="166" t="s">
        <v>418</v>
      </c>
      <c r="S29" s="166" t="s">
        <v>418</v>
      </c>
      <c r="T29" s="166" t="s">
        <v>418</v>
      </c>
      <c r="U29" s="166" t="s">
        <v>418</v>
      </c>
      <c r="V29" s="166" t="s">
        <v>418</v>
      </c>
      <c r="W29" s="166" t="s">
        <v>418</v>
      </c>
      <c r="X29" s="166" t="s">
        <v>418</v>
      </c>
      <c r="Y29" s="166" t="s">
        <v>418</v>
      </c>
      <c r="Z29" s="166" t="s">
        <v>418</v>
      </c>
      <c r="AA29" s="166" t="s">
        <v>418</v>
      </c>
      <c r="AB29" s="166" t="s">
        <v>418</v>
      </c>
      <c r="AC29" s="166" t="s">
        <v>418</v>
      </c>
      <c r="AD29" s="166" t="s">
        <v>418</v>
      </c>
      <c r="AE29" s="166" t="s">
        <v>418</v>
      </c>
      <c r="AF29" s="166" t="s">
        <v>418</v>
      </c>
      <c r="AG29" s="166" t="s">
        <v>418</v>
      </c>
      <c r="AH29" s="166" t="s">
        <v>418</v>
      </c>
      <c r="AI29" s="166" t="s">
        <v>418</v>
      </c>
      <c r="AJ29" s="166" t="s">
        <v>418</v>
      </c>
      <c r="AK29" s="166" t="s">
        <v>418</v>
      </c>
      <c r="AL29" s="166" t="s">
        <v>418</v>
      </c>
      <c r="AM29" s="166" t="s">
        <v>418</v>
      </c>
      <c r="AN29" s="166" t="s">
        <v>418</v>
      </c>
      <c r="AO29" s="166" t="s">
        <v>418</v>
      </c>
      <c r="AP29" s="166" t="s">
        <v>418</v>
      </c>
      <c r="AQ29" s="166" t="s">
        <v>418</v>
      </c>
      <c r="AR29" s="166" t="s">
        <v>418</v>
      </c>
      <c r="AS29" s="166" t="s">
        <v>418</v>
      </c>
      <c r="AT29" s="166" t="s">
        <v>418</v>
      </c>
      <c r="AU29" s="166" t="s">
        <v>418</v>
      </c>
      <c r="AV29" s="166" t="s">
        <v>418</v>
      </c>
      <c r="AW29" s="166" t="s">
        <v>418</v>
      </c>
      <c r="AX29" s="166" t="s">
        <v>418</v>
      </c>
      <c r="AY29" s="166" t="s">
        <v>418</v>
      </c>
      <c r="AZ29" s="166" t="s">
        <v>418</v>
      </c>
      <c r="BA29" s="166" t="s">
        <v>418</v>
      </c>
      <c r="BB29" s="166" t="s">
        <v>418</v>
      </c>
      <c r="BC29" s="166" t="s">
        <v>418</v>
      </c>
      <c r="BD29" s="166" t="s">
        <v>418</v>
      </c>
      <c r="BE29" s="166" t="s">
        <v>418</v>
      </c>
      <c r="BF29" s="166" t="s">
        <v>418</v>
      </c>
      <c r="BG29" s="166" t="s">
        <v>418</v>
      </c>
      <c r="BH29" s="166" t="s">
        <v>418</v>
      </c>
      <c r="BI29" s="166" t="s">
        <v>418</v>
      </c>
      <c r="BJ29" s="166" t="s">
        <v>418</v>
      </c>
      <c r="BK29" s="166" t="s">
        <v>418</v>
      </c>
      <c r="BL29" s="166" t="s">
        <v>418</v>
      </c>
      <c r="BM29" s="166" t="s">
        <v>418</v>
      </c>
      <c r="BN29" s="166" t="s">
        <v>418</v>
      </c>
      <c r="BO29" s="166" t="s">
        <v>418</v>
      </c>
      <c r="BP29" s="166" t="s">
        <v>418</v>
      </c>
      <c r="BQ29" s="166" t="s">
        <v>418</v>
      </c>
      <c r="BR29" s="166" t="s">
        <v>418</v>
      </c>
      <c r="BS29" s="166" t="s">
        <v>418</v>
      </c>
      <c r="BT29" s="166" t="s">
        <v>418</v>
      </c>
      <c r="BU29" s="166" t="s">
        <v>418</v>
      </c>
      <c r="BV29" s="166" t="s">
        <v>418</v>
      </c>
      <c r="BW29" s="166" t="s">
        <v>418</v>
      </c>
      <c r="BX29" s="166" t="s">
        <v>418</v>
      </c>
      <c r="BY29" s="166" t="s">
        <v>418</v>
      </c>
      <c r="BZ29" s="166" t="s">
        <v>418</v>
      </c>
      <c r="CA29" s="166" t="s">
        <v>418</v>
      </c>
      <c r="CB29" s="166" t="s">
        <v>418</v>
      </c>
      <c r="CC29" s="166" t="s">
        <v>418</v>
      </c>
      <c r="CD29" s="166" t="s">
        <v>418</v>
      </c>
      <c r="CE29" s="166" t="s">
        <v>418</v>
      </c>
      <c r="CF29" s="166" t="s">
        <v>418</v>
      </c>
      <c r="CG29" s="166" t="s">
        <v>418</v>
      </c>
      <c r="CH29" s="166" t="s">
        <v>418</v>
      </c>
      <c r="CI29" s="166" t="s">
        <v>418</v>
      </c>
      <c r="CJ29" s="166" t="s">
        <v>418</v>
      </c>
      <c r="CK29" s="166" t="s">
        <v>418</v>
      </c>
      <c r="CL29" s="166" t="s">
        <v>418</v>
      </c>
      <c r="CM29" s="166" t="s">
        <v>418</v>
      </c>
      <c r="CN29" s="166" t="s">
        <v>418</v>
      </c>
      <c r="CO29" s="166" t="s">
        <v>418</v>
      </c>
      <c r="CP29" s="166" t="s">
        <v>418</v>
      </c>
      <c r="CQ29" s="167" t="s">
        <v>418</v>
      </c>
      <c r="CR29" s="166" t="s">
        <v>418</v>
      </c>
      <c r="CS29" s="166" t="s">
        <v>418</v>
      </c>
      <c r="CT29" s="166" t="s">
        <v>418</v>
      </c>
      <c r="CU29" s="166" t="s">
        <v>418</v>
      </c>
      <c r="CV29" s="166" t="s">
        <v>418</v>
      </c>
      <c r="CW29" s="166" t="s">
        <v>418</v>
      </c>
      <c r="CX29" s="166" t="s">
        <v>418</v>
      </c>
      <c r="CY29" s="166" t="s">
        <v>418</v>
      </c>
      <c r="CZ29" s="166" t="s">
        <v>418</v>
      </c>
      <c r="DA29" s="166" t="s">
        <v>418</v>
      </c>
      <c r="DB29" s="166" t="s">
        <v>418</v>
      </c>
      <c r="DC29" s="166" t="s">
        <v>418</v>
      </c>
      <c r="DD29" s="166" t="s">
        <v>418</v>
      </c>
      <c r="DE29" s="166" t="s">
        <v>418</v>
      </c>
      <c r="DF29" s="166" t="s">
        <v>418</v>
      </c>
      <c r="DG29" s="166" t="s">
        <v>418</v>
      </c>
      <c r="DH29" s="166" t="s">
        <v>418</v>
      </c>
      <c r="DI29" s="166" t="s">
        <v>418</v>
      </c>
      <c r="DJ29" s="166" t="s">
        <v>418</v>
      </c>
      <c r="DK29" s="166" t="s">
        <v>418</v>
      </c>
      <c r="DL29" s="166" t="s">
        <v>418</v>
      </c>
      <c r="DM29" s="166" t="s">
        <v>418</v>
      </c>
      <c r="DN29" s="166" t="s">
        <v>418</v>
      </c>
      <c r="DO29" s="166" t="s">
        <v>418</v>
      </c>
      <c r="DP29" s="166" t="s">
        <v>418</v>
      </c>
      <c r="DQ29" s="166" t="s">
        <v>418</v>
      </c>
      <c r="DR29" s="166" t="s">
        <v>418</v>
      </c>
      <c r="DS29" s="166" t="s">
        <v>418</v>
      </c>
    </row>
    <row r="30" spans="1:123" x14ac:dyDescent="0.2">
      <c r="A30" s="166" t="s">
        <v>509</v>
      </c>
      <c r="B30" s="166" t="s">
        <v>418</v>
      </c>
      <c r="C30" s="166" t="s">
        <v>418</v>
      </c>
      <c r="D30" s="166" t="s">
        <v>418</v>
      </c>
      <c r="E30" s="166" t="s">
        <v>418</v>
      </c>
      <c r="F30" s="166" t="s">
        <v>418</v>
      </c>
      <c r="G30" s="166" t="s">
        <v>418</v>
      </c>
      <c r="H30" s="166" t="s">
        <v>418</v>
      </c>
      <c r="I30" s="166" t="s">
        <v>418</v>
      </c>
      <c r="J30" s="166" t="s">
        <v>418</v>
      </c>
      <c r="K30" s="166" t="s">
        <v>418</v>
      </c>
      <c r="L30" s="166" t="s">
        <v>418</v>
      </c>
      <c r="M30" s="166" t="s">
        <v>418</v>
      </c>
      <c r="N30" s="166" t="s">
        <v>418</v>
      </c>
      <c r="O30" s="166" t="s">
        <v>418</v>
      </c>
      <c r="P30" s="166" t="s">
        <v>418</v>
      </c>
      <c r="Q30" s="166" t="s">
        <v>418</v>
      </c>
      <c r="R30" s="166" t="s">
        <v>418</v>
      </c>
      <c r="S30" s="166" t="s">
        <v>418</v>
      </c>
      <c r="T30" s="166" t="s">
        <v>418</v>
      </c>
      <c r="U30" s="166" t="s">
        <v>418</v>
      </c>
      <c r="V30" s="166" t="s">
        <v>418</v>
      </c>
      <c r="W30" s="166" t="s">
        <v>418</v>
      </c>
      <c r="X30" s="166" t="s">
        <v>418</v>
      </c>
      <c r="Y30" s="166" t="s">
        <v>418</v>
      </c>
      <c r="Z30" s="166" t="s">
        <v>418</v>
      </c>
      <c r="AA30" s="166" t="s">
        <v>418</v>
      </c>
      <c r="AB30" s="166" t="s">
        <v>418</v>
      </c>
      <c r="AC30" s="166" t="s">
        <v>418</v>
      </c>
      <c r="AD30" s="166" t="s">
        <v>418</v>
      </c>
      <c r="AE30" s="166" t="s">
        <v>418</v>
      </c>
      <c r="AF30" s="166" t="s">
        <v>418</v>
      </c>
      <c r="AG30" s="166" t="s">
        <v>418</v>
      </c>
      <c r="AH30" s="166" t="s">
        <v>418</v>
      </c>
      <c r="AI30" s="166" t="s">
        <v>418</v>
      </c>
      <c r="AJ30" s="166" t="s">
        <v>418</v>
      </c>
      <c r="AK30" s="166" t="s">
        <v>418</v>
      </c>
      <c r="AL30" s="166" t="s">
        <v>418</v>
      </c>
      <c r="AM30" s="166" t="s">
        <v>418</v>
      </c>
      <c r="AN30" s="166" t="s">
        <v>418</v>
      </c>
      <c r="AO30" s="166" t="s">
        <v>418</v>
      </c>
      <c r="AP30" s="166" t="s">
        <v>418</v>
      </c>
      <c r="AQ30" s="166" t="s">
        <v>418</v>
      </c>
      <c r="AR30" s="166" t="s">
        <v>418</v>
      </c>
      <c r="AS30" s="166" t="s">
        <v>418</v>
      </c>
      <c r="AT30" s="166" t="s">
        <v>418</v>
      </c>
      <c r="AU30" s="166" t="s">
        <v>418</v>
      </c>
      <c r="AV30" s="166" t="s">
        <v>418</v>
      </c>
      <c r="AW30" s="166" t="s">
        <v>418</v>
      </c>
      <c r="AX30" s="166" t="s">
        <v>418</v>
      </c>
      <c r="AY30" s="166" t="s">
        <v>418</v>
      </c>
      <c r="AZ30" s="166" t="s">
        <v>418</v>
      </c>
      <c r="BA30" s="166" t="s">
        <v>418</v>
      </c>
      <c r="BB30" s="166" t="s">
        <v>418</v>
      </c>
      <c r="BC30" s="166" t="s">
        <v>418</v>
      </c>
      <c r="BD30" s="166" t="s">
        <v>418</v>
      </c>
      <c r="BE30" s="166" t="s">
        <v>418</v>
      </c>
      <c r="BF30" s="166" t="s">
        <v>418</v>
      </c>
      <c r="BG30" s="166" t="s">
        <v>418</v>
      </c>
      <c r="BH30" s="166" t="s">
        <v>418</v>
      </c>
      <c r="BI30" s="166" t="s">
        <v>418</v>
      </c>
      <c r="BJ30" s="166" t="s">
        <v>418</v>
      </c>
      <c r="BK30" s="166" t="s">
        <v>418</v>
      </c>
      <c r="BL30" s="166" t="s">
        <v>418</v>
      </c>
      <c r="BM30" s="166" t="s">
        <v>418</v>
      </c>
      <c r="BN30" s="166" t="s">
        <v>418</v>
      </c>
      <c r="BO30" s="166" t="s">
        <v>418</v>
      </c>
      <c r="BP30" s="166" t="s">
        <v>418</v>
      </c>
      <c r="BQ30" s="166" t="s">
        <v>418</v>
      </c>
      <c r="BR30" s="166" t="s">
        <v>418</v>
      </c>
      <c r="BS30" s="166" t="s">
        <v>418</v>
      </c>
      <c r="BT30" s="166" t="s">
        <v>418</v>
      </c>
      <c r="BU30" s="166" t="s">
        <v>418</v>
      </c>
      <c r="BV30" s="166" t="s">
        <v>418</v>
      </c>
      <c r="BW30" s="166" t="s">
        <v>418</v>
      </c>
      <c r="BX30" s="166" t="s">
        <v>418</v>
      </c>
      <c r="BY30" s="166" t="s">
        <v>418</v>
      </c>
      <c r="BZ30" s="166" t="s">
        <v>418</v>
      </c>
      <c r="CA30" s="166" t="s">
        <v>418</v>
      </c>
      <c r="CB30" s="166" t="s">
        <v>418</v>
      </c>
      <c r="CC30" s="166" t="s">
        <v>418</v>
      </c>
      <c r="CD30" s="166" t="s">
        <v>418</v>
      </c>
      <c r="CE30" s="166" t="s">
        <v>418</v>
      </c>
      <c r="CF30" s="166" t="s">
        <v>418</v>
      </c>
      <c r="CG30" s="166" t="s">
        <v>418</v>
      </c>
      <c r="CH30" s="166" t="s">
        <v>418</v>
      </c>
      <c r="CI30" s="166" t="s">
        <v>418</v>
      </c>
      <c r="CJ30" s="166" t="s">
        <v>418</v>
      </c>
      <c r="CK30" s="166" t="s">
        <v>418</v>
      </c>
      <c r="CL30" s="166" t="s">
        <v>418</v>
      </c>
      <c r="CM30" s="166" t="s">
        <v>418</v>
      </c>
      <c r="CN30" s="166" t="s">
        <v>418</v>
      </c>
      <c r="CO30" s="166" t="s">
        <v>418</v>
      </c>
      <c r="CP30" s="166" t="s">
        <v>418</v>
      </c>
      <c r="CQ30" s="167" t="s">
        <v>418</v>
      </c>
      <c r="CR30" s="166" t="s">
        <v>418</v>
      </c>
      <c r="CS30" s="166" t="s">
        <v>418</v>
      </c>
      <c r="CT30" s="166" t="s">
        <v>418</v>
      </c>
      <c r="CU30" s="166" t="s">
        <v>418</v>
      </c>
      <c r="CV30" s="166" t="s">
        <v>418</v>
      </c>
      <c r="CW30" s="166" t="s">
        <v>418</v>
      </c>
      <c r="CX30" s="166" t="s">
        <v>418</v>
      </c>
      <c r="CY30" s="166" t="s">
        <v>418</v>
      </c>
      <c r="CZ30" s="166" t="s">
        <v>418</v>
      </c>
      <c r="DA30" s="166" t="s">
        <v>418</v>
      </c>
      <c r="DB30" s="166" t="s">
        <v>418</v>
      </c>
      <c r="DC30" s="166" t="s">
        <v>418</v>
      </c>
      <c r="DD30" s="166" t="s">
        <v>418</v>
      </c>
      <c r="DE30" s="166" t="s">
        <v>418</v>
      </c>
      <c r="DF30" s="166" t="s">
        <v>418</v>
      </c>
      <c r="DG30" s="166" t="s">
        <v>418</v>
      </c>
      <c r="DH30" s="166" t="s">
        <v>418</v>
      </c>
      <c r="DI30" s="166" t="s">
        <v>418</v>
      </c>
      <c r="DJ30" s="166" t="s">
        <v>418</v>
      </c>
      <c r="DK30" s="166" t="s">
        <v>418</v>
      </c>
      <c r="DL30" s="166" t="s">
        <v>418</v>
      </c>
      <c r="DM30" s="166" t="s">
        <v>418</v>
      </c>
      <c r="DN30" s="166" t="s">
        <v>418</v>
      </c>
      <c r="DO30" s="166" t="s">
        <v>418</v>
      </c>
      <c r="DP30" s="166" t="s">
        <v>418</v>
      </c>
      <c r="DQ30" s="166" t="s">
        <v>418</v>
      </c>
      <c r="DR30" s="166" t="s">
        <v>418</v>
      </c>
      <c r="DS30" s="166" t="s">
        <v>418</v>
      </c>
    </row>
    <row r="31" spans="1:123" x14ac:dyDescent="0.2">
      <c r="A31" s="166" t="s">
        <v>510</v>
      </c>
      <c r="B31" s="166" t="s">
        <v>418</v>
      </c>
      <c r="C31" s="166" t="s">
        <v>418</v>
      </c>
      <c r="D31" s="166" t="s">
        <v>418</v>
      </c>
      <c r="E31" s="166" t="s">
        <v>418</v>
      </c>
      <c r="F31" s="166" t="s">
        <v>418</v>
      </c>
      <c r="G31" s="166" t="s">
        <v>418</v>
      </c>
      <c r="H31" s="166" t="s">
        <v>418</v>
      </c>
      <c r="I31" s="166" t="s">
        <v>418</v>
      </c>
      <c r="J31" s="166" t="s">
        <v>418</v>
      </c>
      <c r="K31" s="166" t="s">
        <v>418</v>
      </c>
      <c r="L31" s="166" t="s">
        <v>418</v>
      </c>
      <c r="M31" s="166" t="s">
        <v>418</v>
      </c>
      <c r="N31" s="166" t="s">
        <v>418</v>
      </c>
      <c r="O31" s="166" t="s">
        <v>418</v>
      </c>
      <c r="P31" s="166" t="s">
        <v>418</v>
      </c>
      <c r="Q31" s="166" t="s">
        <v>418</v>
      </c>
      <c r="R31" s="166" t="s">
        <v>418</v>
      </c>
      <c r="S31" s="166" t="s">
        <v>418</v>
      </c>
      <c r="T31" s="166" t="s">
        <v>418</v>
      </c>
      <c r="U31" s="166" t="s">
        <v>418</v>
      </c>
      <c r="V31" s="166" t="s">
        <v>418</v>
      </c>
      <c r="W31" s="166" t="s">
        <v>418</v>
      </c>
      <c r="X31" s="166" t="s">
        <v>418</v>
      </c>
      <c r="Y31" s="166" t="s">
        <v>418</v>
      </c>
      <c r="Z31" s="166" t="s">
        <v>418</v>
      </c>
      <c r="AA31" s="166" t="s">
        <v>418</v>
      </c>
      <c r="AB31" s="166" t="s">
        <v>418</v>
      </c>
      <c r="AC31" s="166" t="s">
        <v>418</v>
      </c>
      <c r="AD31" s="166" t="s">
        <v>418</v>
      </c>
      <c r="AE31" s="166" t="s">
        <v>418</v>
      </c>
      <c r="AF31" s="166" t="s">
        <v>418</v>
      </c>
      <c r="AG31" s="166" t="s">
        <v>418</v>
      </c>
      <c r="AH31" s="166" t="s">
        <v>418</v>
      </c>
      <c r="AI31" s="166" t="s">
        <v>418</v>
      </c>
      <c r="AJ31" s="166" t="s">
        <v>418</v>
      </c>
      <c r="AK31" s="166" t="s">
        <v>418</v>
      </c>
      <c r="AL31" s="166" t="s">
        <v>418</v>
      </c>
      <c r="AM31" s="166" t="s">
        <v>418</v>
      </c>
      <c r="AN31" s="166" t="s">
        <v>418</v>
      </c>
      <c r="AO31" s="166" t="s">
        <v>418</v>
      </c>
      <c r="AP31" s="166" t="s">
        <v>418</v>
      </c>
      <c r="AQ31" s="166" t="s">
        <v>418</v>
      </c>
      <c r="AR31" s="166" t="s">
        <v>418</v>
      </c>
      <c r="AS31" s="166" t="s">
        <v>418</v>
      </c>
      <c r="AT31" s="166" t="s">
        <v>418</v>
      </c>
      <c r="AU31" s="166" t="s">
        <v>418</v>
      </c>
      <c r="AV31" s="166" t="s">
        <v>418</v>
      </c>
      <c r="AW31" s="166" t="s">
        <v>418</v>
      </c>
      <c r="AX31" s="166" t="s">
        <v>418</v>
      </c>
      <c r="AY31" s="166" t="s">
        <v>418</v>
      </c>
      <c r="AZ31" s="166" t="s">
        <v>418</v>
      </c>
      <c r="BA31" s="166" t="s">
        <v>418</v>
      </c>
      <c r="BB31" s="166" t="s">
        <v>418</v>
      </c>
      <c r="BC31" s="166" t="s">
        <v>418</v>
      </c>
      <c r="BD31" s="166" t="s">
        <v>418</v>
      </c>
      <c r="BE31" s="166" t="s">
        <v>418</v>
      </c>
      <c r="BF31" s="166" t="s">
        <v>418</v>
      </c>
      <c r="BG31" s="166" t="s">
        <v>418</v>
      </c>
      <c r="BH31" s="166" t="s">
        <v>418</v>
      </c>
      <c r="BI31" s="166" t="s">
        <v>418</v>
      </c>
      <c r="BJ31" s="166" t="s">
        <v>418</v>
      </c>
      <c r="BK31" s="166" t="s">
        <v>418</v>
      </c>
      <c r="BL31" s="166" t="s">
        <v>418</v>
      </c>
      <c r="BM31" s="166" t="s">
        <v>418</v>
      </c>
      <c r="BN31" s="166" t="s">
        <v>418</v>
      </c>
      <c r="BO31" s="166" t="s">
        <v>418</v>
      </c>
      <c r="BP31" s="166" t="s">
        <v>418</v>
      </c>
      <c r="BQ31" s="166" t="s">
        <v>418</v>
      </c>
      <c r="BR31" s="166" t="s">
        <v>418</v>
      </c>
      <c r="BS31" s="166" t="s">
        <v>418</v>
      </c>
      <c r="BT31" s="166" t="s">
        <v>418</v>
      </c>
      <c r="BU31" s="166" t="s">
        <v>418</v>
      </c>
      <c r="BV31" s="166" t="s">
        <v>418</v>
      </c>
      <c r="BW31" s="166" t="s">
        <v>418</v>
      </c>
      <c r="BX31" s="166" t="s">
        <v>418</v>
      </c>
      <c r="BY31" s="166" t="s">
        <v>418</v>
      </c>
      <c r="BZ31" s="166" t="s">
        <v>418</v>
      </c>
      <c r="CA31" s="166" t="s">
        <v>418</v>
      </c>
      <c r="CB31" s="166" t="s">
        <v>418</v>
      </c>
      <c r="CC31" s="166" t="s">
        <v>418</v>
      </c>
      <c r="CD31" s="166" t="s">
        <v>418</v>
      </c>
      <c r="CE31" s="166" t="s">
        <v>418</v>
      </c>
      <c r="CF31" s="166" t="s">
        <v>418</v>
      </c>
      <c r="CG31" s="166" t="s">
        <v>418</v>
      </c>
      <c r="CH31" s="166" t="s">
        <v>418</v>
      </c>
      <c r="CI31" s="166" t="s">
        <v>418</v>
      </c>
      <c r="CJ31" s="166" t="s">
        <v>418</v>
      </c>
      <c r="CK31" s="166" t="s">
        <v>418</v>
      </c>
      <c r="CL31" s="166" t="s">
        <v>418</v>
      </c>
      <c r="CM31" s="166" t="s">
        <v>418</v>
      </c>
      <c r="CN31" s="166" t="s">
        <v>418</v>
      </c>
      <c r="CO31" s="166" t="s">
        <v>418</v>
      </c>
      <c r="CP31" s="166" t="s">
        <v>418</v>
      </c>
      <c r="CQ31" s="167" t="s">
        <v>418</v>
      </c>
      <c r="CR31" s="166" t="s">
        <v>418</v>
      </c>
      <c r="CS31" s="166" t="s">
        <v>418</v>
      </c>
      <c r="CT31" s="166" t="s">
        <v>418</v>
      </c>
      <c r="CU31" s="166" t="s">
        <v>418</v>
      </c>
      <c r="CV31" s="166" t="s">
        <v>418</v>
      </c>
      <c r="CW31" s="166" t="s">
        <v>418</v>
      </c>
      <c r="CX31" s="166" t="s">
        <v>418</v>
      </c>
      <c r="CY31" s="166" t="s">
        <v>418</v>
      </c>
      <c r="CZ31" s="166" t="s">
        <v>418</v>
      </c>
      <c r="DA31" s="166" t="s">
        <v>418</v>
      </c>
      <c r="DB31" s="166" t="s">
        <v>418</v>
      </c>
      <c r="DC31" s="166" t="s">
        <v>418</v>
      </c>
      <c r="DD31" s="166" t="s">
        <v>418</v>
      </c>
      <c r="DE31" s="166" t="s">
        <v>418</v>
      </c>
      <c r="DF31" s="166" t="s">
        <v>418</v>
      </c>
      <c r="DG31" s="166" t="s">
        <v>418</v>
      </c>
      <c r="DH31" s="166" t="s">
        <v>418</v>
      </c>
      <c r="DI31" s="166" t="s">
        <v>418</v>
      </c>
      <c r="DJ31" s="166" t="s">
        <v>418</v>
      </c>
      <c r="DK31" s="166" t="s">
        <v>418</v>
      </c>
      <c r="DL31" s="166" t="s">
        <v>418</v>
      </c>
      <c r="DM31" s="166" t="s">
        <v>418</v>
      </c>
      <c r="DN31" s="166" t="s">
        <v>418</v>
      </c>
      <c r="DO31" s="166" t="s">
        <v>418</v>
      </c>
      <c r="DP31" s="166" t="s">
        <v>418</v>
      </c>
      <c r="DQ31" s="166" t="s">
        <v>418</v>
      </c>
      <c r="DR31" s="166" t="s">
        <v>418</v>
      </c>
      <c r="DS31" s="166" t="s">
        <v>418</v>
      </c>
    </row>
    <row r="32" spans="1:123" x14ac:dyDescent="0.2">
      <c r="A32" s="166" t="s">
        <v>511</v>
      </c>
      <c r="B32" s="166" t="s">
        <v>418</v>
      </c>
      <c r="C32" s="166" t="s">
        <v>418</v>
      </c>
      <c r="D32" s="166" t="s">
        <v>418</v>
      </c>
      <c r="E32" s="166" t="s">
        <v>418</v>
      </c>
      <c r="F32" s="166" t="s">
        <v>418</v>
      </c>
      <c r="G32" s="166" t="s">
        <v>418</v>
      </c>
      <c r="H32" s="166" t="s">
        <v>418</v>
      </c>
      <c r="I32" s="166" t="s">
        <v>418</v>
      </c>
      <c r="J32" s="166" t="s">
        <v>418</v>
      </c>
      <c r="K32" s="166" t="s">
        <v>418</v>
      </c>
      <c r="L32" s="166" t="s">
        <v>418</v>
      </c>
      <c r="M32" s="166" t="s">
        <v>418</v>
      </c>
      <c r="N32" s="166" t="s">
        <v>418</v>
      </c>
      <c r="O32" s="166" t="s">
        <v>418</v>
      </c>
      <c r="P32" s="166" t="s">
        <v>418</v>
      </c>
      <c r="Q32" s="166" t="s">
        <v>418</v>
      </c>
      <c r="R32" s="166" t="s">
        <v>418</v>
      </c>
      <c r="S32" s="166" t="s">
        <v>418</v>
      </c>
      <c r="T32" s="166" t="s">
        <v>418</v>
      </c>
      <c r="U32" s="166" t="s">
        <v>418</v>
      </c>
      <c r="V32" s="166" t="s">
        <v>418</v>
      </c>
      <c r="W32" s="166" t="s">
        <v>418</v>
      </c>
      <c r="X32" s="166" t="s">
        <v>418</v>
      </c>
      <c r="Y32" s="166" t="s">
        <v>418</v>
      </c>
      <c r="Z32" s="166" t="s">
        <v>418</v>
      </c>
      <c r="AA32" s="166" t="s">
        <v>418</v>
      </c>
      <c r="AB32" s="166" t="s">
        <v>418</v>
      </c>
      <c r="AC32" s="166" t="s">
        <v>418</v>
      </c>
      <c r="AD32" s="166" t="s">
        <v>418</v>
      </c>
      <c r="AE32" s="166" t="s">
        <v>418</v>
      </c>
      <c r="AF32" s="166" t="s">
        <v>418</v>
      </c>
      <c r="AG32" s="166" t="s">
        <v>418</v>
      </c>
      <c r="AH32" s="166" t="s">
        <v>418</v>
      </c>
      <c r="AI32" s="166" t="s">
        <v>418</v>
      </c>
      <c r="AJ32" s="166" t="s">
        <v>418</v>
      </c>
      <c r="AK32" s="166" t="s">
        <v>418</v>
      </c>
      <c r="AL32" s="166" t="s">
        <v>418</v>
      </c>
      <c r="AM32" s="166" t="s">
        <v>418</v>
      </c>
      <c r="AN32" s="166" t="s">
        <v>418</v>
      </c>
      <c r="AO32" s="166" t="s">
        <v>418</v>
      </c>
      <c r="AP32" s="166" t="s">
        <v>418</v>
      </c>
      <c r="AQ32" s="166" t="s">
        <v>418</v>
      </c>
      <c r="AR32" s="166" t="s">
        <v>418</v>
      </c>
      <c r="AS32" s="166" t="s">
        <v>418</v>
      </c>
      <c r="AT32" s="166" t="s">
        <v>418</v>
      </c>
      <c r="AU32" s="166" t="s">
        <v>418</v>
      </c>
      <c r="AV32" s="166" t="s">
        <v>418</v>
      </c>
      <c r="AW32" s="166" t="s">
        <v>418</v>
      </c>
      <c r="AX32" s="166" t="s">
        <v>418</v>
      </c>
      <c r="AY32" s="166" t="s">
        <v>418</v>
      </c>
      <c r="AZ32" s="166" t="s">
        <v>418</v>
      </c>
      <c r="BA32" s="166" t="s">
        <v>418</v>
      </c>
      <c r="BB32" s="166" t="s">
        <v>418</v>
      </c>
      <c r="BC32" s="166" t="s">
        <v>418</v>
      </c>
      <c r="BD32" s="166" t="s">
        <v>418</v>
      </c>
      <c r="BE32" s="166" t="s">
        <v>418</v>
      </c>
      <c r="BF32" s="166" t="s">
        <v>418</v>
      </c>
      <c r="BG32" s="166" t="s">
        <v>418</v>
      </c>
      <c r="BH32" s="166" t="s">
        <v>418</v>
      </c>
      <c r="BI32" s="166" t="s">
        <v>418</v>
      </c>
      <c r="BJ32" s="166" t="s">
        <v>418</v>
      </c>
      <c r="BK32" s="166" t="s">
        <v>418</v>
      </c>
      <c r="BL32" s="166" t="s">
        <v>418</v>
      </c>
      <c r="BM32" s="166" t="s">
        <v>418</v>
      </c>
      <c r="BN32" s="166" t="s">
        <v>418</v>
      </c>
      <c r="BO32" s="166" t="s">
        <v>418</v>
      </c>
      <c r="BP32" s="166" t="s">
        <v>418</v>
      </c>
      <c r="BQ32" s="166" t="s">
        <v>418</v>
      </c>
      <c r="BR32" s="166" t="s">
        <v>418</v>
      </c>
      <c r="BS32" s="166" t="s">
        <v>418</v>
      </c>
      <c r="BT32" s="166" t="s">
        <v>418</v>
      </c>
      <c r="BU32" s="166" t="s">
        <v>418</v>
      </c>
      <c r="BV32" s="166" t="s">
        <v>418</v>
      </c>
      <c r="BW32" s="166" t="s">
        <v>418</v>
      </c>
      <c r="BX32" s="166" t="s">
        <v>418</v>
      </c>
      <c r="BY32" s="166" t="s">
        <v>418</v>
      </c>
      <c r="BZ32" s="166" t="s">
        <v>418</v>
      </c>
      <c r="CA32" s="166" t="s">
        <v>418</v>
      </c>
      <c r="CB32" s="166" t="s">
        <v>418</v>
      </c>
      <c r="CC32" s="166" t="s">
        <v>418</v>
      </c>
      <c r="CD32" s="166" t="s">
        <v>418</v>
      </c>
      <c r="CE32" s="166" t="s">
        <v>418</v>
      </c>
      <c r="CF32" s="166" t="s">
        <v>418</v>
      </c>
      <c r="CG32" s="166" t="s">
        <v>418</v>
      </c>
      <c r="CH32" s="166" t="s">
        <v>418</v>
      </c>
      <c r="CI32" s="166" t="s">
        <v>418</v>
      </c>
      <c r="CJ32" s="166" t="s">
        <v>418</v>
      </c>
      <c r="CK32" s="166" t="s">
        <v>418</v>
      </c>
      <c r="CL32" s="166" t="s">
        <v>418</v>
      </c>
      <c r="CM32" s="166" t="s">
        <v>418</v>
      </c>
      <c r="CN32" s="166" t="s">
        <v>418</v>
      </c>
      <c r="CO32" s="166" t="s">
        <v>418</v>
      </c>
      <c r="CP32" s="166" t="s">
        <v>418</v>
      </c>
      <c r="CQ32" s="167" t="s">
        <v>418</v>
      </c>
      <c r="CR32" s="166" t="s">
        <v>418</v>
      </c>
      <c r="CS32" s="166" t="s">
        <v>418</v>
      </c>
      <c r="CT32" s="166" t="s">
        <v>418</v>
      </c>
      <c r="CU32" s="166" t="s">
        <v>418</v>
      </c>
      <c r="CV32" s="166" t="s">
        <v>418</v>
      </c>
      <c r="CW32" s="166" t="s">
        <v>418</v>
      </c>
      <c r="CX32" s="166" t="s">
        <v>418</v>
      </c>
      <c r="CY32" s="166" t="s">
        <v>418</v>
      </c>
      <c r="CZ32" s="166" t="s">
        <v>418</v>
      </c>
      <c r="DA32" s="166" t="s">
        <v>418</v>
      </c>
      <c r="DB32" s="166" t="s">
        <v>418</v>
      </c>
      <c r="DC32" s="166" t="s">
        <v>418</v>
      </c>
      <c r="DD32" s="166" t="s">
        <v>418</v>
      </c>
      <c r="DE32" s="166" t="s">
        <v>418</v>
      </c>
      <c r="DF32" s="166" t="s">
        <v>418</v>
      </c>
      <c r="DG32" s="166" t="s">
        <v>418</v>
      </c>
      <c r="DH32" s="166" t="s">
        <v>418</v>
      </c>
      <c r="DI32" s="166" t="s">
        <v>418</v>
      </c>
      <c r="DJ32" s="166" t="s">
        <v>418</v>
      </c>
      <c r="DK32" s="166" t="s">
        <v>418</v>
      </c>
      <c r="DL32" s="166" t="s">
        <v>418</v>
      </c>
      <c r="DM32" s="166" t="s">
        <v>418</v>
      </c>
      <c r="DN32" s="166" t="s">
        <v>418</v>
      </c>
      <c r="DO32" s="166" t="s">
        <v>418</v>
      </c>
      <c r="DP32" s="166" t="s">
        <v>418</v>
      </c>
      <c r="DQ32" s="166" t="s">
        <v>418</v>
      </c>
      <c r="DR32" s="166" t="s">
        <v>418</v>
      </c>
      <c r="DS32" s="166" t="s">
        <v>418</v>
      </c>
    </row>
    <row r="33" spans="1:123" x14ac:dyDescent="0.2">
      <c r="A33" s="166" t="s">
        <v>512</v>
      </c>
      <c r="B33" s="166" t="s">
        <v>418</v>
      </c>
      <c r="C33" s="166" t="s">
        <v>418</v>
      </c>
      <c r="D33" s="166" t="s">
        <v>418</v>
      </c>
      <c r="E33" s="166" t="s">
        <v>418</v>
      </c>
      <c r="F33" s="166" t="s">
        <v>418</v>
      </c>
      <c r="G33" s="166" t="s">
        <v>418</v>
      </c>
      <c r="H33" s="166" t="s">
        <v>418</v>
      </c>
      <c r="I33" s="166" t="s">
        <v>418</v>
      </c>
      <c r="J33" s="166" t="s">
        <v>418</v>
      </c>
      <c r="K33" s="166" t="s">
        <v>418</v>
      </c>
      <c r="L33" s="166" t="s">
        <v>418</v>
      </c>
      <c r="M33" s="166" t="s">
        <v>418</v>
      </c>
      <c r="N33" s="166" t="s">
        <v>418</v>
      </c>
      <c r="O33" s="166" t="s">
        <v>418</v>
      </c>
      <c r="P33" s="166" t="s">
        <v>418</v>
      </c>
      <c r="Q33" s="166" t="s">
        <v>418</v>
      </c>
      <c r="R33" s="166" t="s">
        <v>418</v>
      </c>
      <c r="S33" s="166" t="s">
        <v>418</v>
      </c>
      <c r="T33" s="166" t="s">
        <v>418</v>
      </c>
      <c r="U33" s="166" t="s">
        <v>418</v>
      </c>
      <c r="V33" s="166" t="s">
        <v>418</v>
      </c>
      <c r="W33" s="166" t="s">
        <v>418</v>
      </c>
      <c r="X33" s="166" t="s">
        <v>418</v>
      </c>
      <c r="Y33" s="166" t="s">
        <v>418</v>
      </c>
      <c r="Z33" s="166" t="s">
        <v>418</v>
      </c>
      <c r="AA33" s="166" t="s">
        <v>418</v>
      </c>
      <c r="AB33" s="166" t="s">
        <v>418</v>
      </c>
      <c r="AC33" s="166" t="s">
        <v>418</v>
      </c>
      <c r="AD33" s="166" t="s">
        <v>418</v>
      </c>
      <c r="AE33" s="166" t="s">
        <v>418</v>
      </c>
      <c r="AF33" s="166" t="s">
        <v>418</v>
      </c>
      <c r="AG33" s="166" t="s">
        <v>418</v>
      </c>
      <c r="AH33" s="166" t="s">
        <v>418</v>
      </c>
      <c r="AI33" s="166" t="s">
        <v>418</v>
      </c>
      <c r="AJ33" s="166" t="s">
        <v>418</v>
      </c>
      <c r="AK33" s="166" t="s">
        <v>418</v>
      </c>
      <c r="AL33" s="166" t="s">
        <v>418</v>
      </c>
      <c r="AM33" s="166" t="s">
        <v>418</v>
      </c>
      <c r="AN33" s="166" t="s">
        <v>418</v>
      </c>
      <c r="AO33" s="166" t="s">
        <v>418</v>
      </c>
      <c r="AP33" s="166" t="s">
        <v>418</v>
      </c>
      <c r="AQ33" s="166" t="s">
        <v>418</v>
      </c>
      <c r="AR33" s="166" t="s">
        <v>418</v>
      </c>
      <c r="AS33" s="166" t="s">
        <v>418</v>
      </c>
      <c r="AT33" s="166" t="s">
        <v>418</v>
      </c>
      <c r="AU33" s="166" t="s">
        <v>418</v>
      </c>
      <c r="AV33" s="166" t="s">
        <v>418</v>
      </c>
      <c r="AW33" s="166" t="s">
        <v>418</v>
      </c>
      <c r="AX33" s="166" t="s">
        <v>418</v>
      </c>
      <c r="AY33" s="166" t="s">
        <v>418</v>
      </c>
      <c r="AZ33" s="166" t="s">
        <v>418</v>
      </c>
      <c r="BA33" s="166" t="s">
        <v>418</v>
      </c>
      <c r="BB33" s="166" t="s">
        <v>418</v>
      </c>
      <c r="BC33" s="166" t="s">
        <v>418</v>
      </c>
      <c r="BD33" s="166" t="s">
        <v>418</v>
      </c>
      <c r="BE33" s="166" t="s">
        <v>418</v>
      </c>
      <c r="BF33" s="166" t="s">
        <v>418</v>
      </c>
      <c r="BG33" s="166" t="s">
        <v>418</v>
      </c>
      <c r="BH33" s="166" t="s">
        <v>418</v>
      </c>
      <c r="BI33" s="166" t="s">
        <v>418</v>
      </c>
      <c r="BJ33" s="166" t="s">
        <v>418</v>
      </c>
      <c r="BK33" s="166" t="s">
        <v>418</v>
      </c>
      <c r="BL33" s="166" t="s">
        <v>418</v>
      </c>
      <c r="BM33" s="166" t="s">
        <v>418</v>
      </c>
      <c r="BN33" s="166" t="s">
        <v>418</v>
      </c>
      <c r="BO33" s="166" t="s">
        <v>418</v>
      </c>
      <c r="BP33" s="166" t="s">
        <v>418</v>
      </c>
      <c r="BQ33" s="166" t="s">
        <v>418</v>
      </c>
      <c r="BR33" s="166" t="s">
        <v>418</v>
      </c>
      <c r="BS33" s="166" t="s">
        <v>418</v>
      </c>
      <c r="BT33" s="166" t="s">
        <v>418</v>
      </c>
      <c r="BU33" s="166" t="s">
        <v>418</v>
      </c>
      <c r="BV33" s="166" t="s">
        <v>418</v>
      </c>
      <c r="BW33" s="166" t="s">
        <v>418</v>
      </c>
      <c r="BX33" s="166" t="s">
        <v>418</v>
      </c>
      <c r="BY33" s="166" t="s">
        <v>418</v>
      </c>
      <c r="BZ33" s="166" t="s">
        <v>418</v>
      </c>
      <c r="CA33" s="166" t="s">
        <v>418</v>
      </c>
      <c r="CB33" s="166" t="s">
        <v>418</v>
      </c>
      <c r="CC33" s="166" t="s">
        <v>418</v>
      </c>
      <c r="CD33" s="166" t="s">
        <v>418</v>
      </c>
      <c r="CE33" s="166" t="s">
        <v>418</v>
      </c>
      <c r="CF33" s="166" t="s">
        <v>418</v>
      </c>
      <c r="CG33" s="166" t="s">
        <v>418</v>
      </c>
      <c r="CH33" s="166" t="s">
        <v>418</v>
      </c>
      <c r="CI33" s="166" t="s">
        <v>418</v>
      </c>
      <c r="CJ33" s="166" t="s">
        <v>418</v>
      </c>
      <c r="CK33" s="166" t="s">
        <v>418</v>
      </c>
      <c r="CL33" s="166" t="s">
        <v>418</v>
      </c>
      <c r="CM33" s="166" t="s">
        <v>418</v>
      </c>
      <c r="CN33" s="166" t="s">
        <v>418</v>
      </c>
      <c r="CO33" s="166" t="s">
        <v>418</v>
      </c>
      <c r="CP33" s="166" t="s">
        <v>418</v>
      </c>
      <c r="CQ33" s="167" t="s">
        <v>418</v>
      </c>
      <c r="CR33" s="166" t="s">
        <v>418</v>
      </c>
      <c r="CS33" s="166" t="s">
        <v>418</v>
      </c>
      <c r="CT33" s="166" t="s">
        <v>418</v>
      </c>
      <c r="CU33" s="166" t="s">
        <v>418</v>
      </c>
      <c r="CV33" s="166" t="s">
        <v>418</v>
      </c>
      <c r="CW33" s="166" t="s">
        <v>418</v>
      </c>
      <c r="CX33" s="166" t="s">
        <v>418</v>
      </c>
      <c r="CY33" s="166" t="s">
        <v>418</v>
      </c>
      <c r="CZ33" s="166" t="s">
        <v>418</v>
      </c>
      <c r="DA33" s="166" t="s">
        <v>418</v>
      </c>
      <c r="DB33" s="166" t="s">
        <v>418</v>
      </c>
      <c r="DC33" s="166" t="s">
        <v>418</v>
      </c>
      <c r="DD33" s="166" t="s">
        <v>418</v>
      </c>
      <c r="DE33" s="166" t="s">
        <v>418</v>
      </c>
      <c r="DF33" s="166" t="s">
        <v>418</v>
      </c>
      <c r="DG33" s="166" t="s">
        <v>418</v>
      </c>
      <c r="DH33" s="166" t="s">
        <v>418</v>
      </c>
      <c r="DI33" s="166" t="s">
        <v>418</v>
      </c>
      <c r="DJ33" s="166" t="s">
        <v>418</v>
      </c>
      <c r="DK33" s="166" t="s">
        <v>418</v>
      </c>
      <c r="DL33" s="166" t="s">
        <v>418</v>
      </c>
      <c r="DM33" s="166" t="s">
        <v>418</v>
      </c>
      <c r="DN33" s="166" t="s">
        <v>418</v>
      </c>
      <c r="DO33" s="166" t="s">
        <v>418</v>
      </c>
      <c r="DP33" s="166" t="s">
        <v>418</v>
      </c>
      <c r="DQ33" s="166" t="s">
        <v>418</v>
      </c>
      <c r="DR33" s="166" t="s">
        <v>418</v>
      </c>
      <c r="DS33" s="166" t="s">
        <v>418</v>
      </c>
    </row>
    <row r="34" spans="1:123" x14ac:dyDescent="0.2">
      <c r="A34" s="166" t="s">
        <v>513</v>
      </c>
      <c r="B34" s="166" t="s">
        <v>418</v>
      </c>
      <c r="C34" s="166" t="s">
        <v>418</v>
      </c>
      <c r="D34" s="166" t="s">
        <v>418</v>
      </c>
      <c r="E34" s="166" t="s">
        <v>418</v>
      </c>
      <c r="F34" s="166" t="s">
        <v>418</v>
      </c>
      <c r="G34" s="166" t="s">
        <v>418</v>
      </c>
      <c r="H34" s="166" t="s">
        <v>418</v>
      </c>
      <c r="I34" s="166" t="s">
        <v>418</v>
      </c>
      <c r="J34" s="166" t="s">
        <v>418</v>
      </c>
      <c r="K34" s="166" t="s">
        <v>418</v>
      </c>
      <c r="L34" s="166" t="s">
        <v>418</v>
      </c>
      <c r="M34" s="166" t="s">
        <v>418</v>
      </c>
      <c r="N34" s="166" t="s">
        <v>418</v>
      </c>
      <c r="O34" s="166" t="s">
        <v>418</v>
      </c>
      <c r="P34" s="166" t="s">
        <v>418</v>
      </c>
      <c r="Q34" s="166" t="s">
        <v>418</v>
      </c>
      <c r="R34" s="166" t="s">
        <v>418</v>
      </c>
      <c r="S34" s="166" t="s">
        <v>418</v>
      </c>
      <c r="T34" s="166" t="s">
        <v>418</v>
      </c>
      <c r="U34" s="166" t="s">
        <v>418</v>
      </c>
      <c r="V34" s="166" t="s">
        <v>418</v>
      </c>
      <c r="W34" s="166" t="s">
        <v>418</v>
      </c>
      <c r="X34" s="166" t="s">
        <v>418</v>
      </c>
      <c r="Y34" s="166" t="s">
        <v>418</v>
      </c>
      <c r="Z34" s="166" t="s">
        <v>418</v>
      </c>
      <c r="AA34" s="166" t="s">
        <v>418</v>
      </c>
      <c r="AB34" s="166" t="s">
        <v>418</v>
      </c>
      <c r="AC34" s="166" t="s">
        <v>418</v>
      </c>
      <c r="AD34" s="166" t="s">
        <v>418</v>
      </c>
      <c r="AE34" s="166" t="s">
        <v>418</v>
      </c>
      <c r="AF34" s="166" t="s">
        <v>418</v>
      </c>
      <c r="AG34" s="166" t="s">
        <v>418</v>
      </c>
      <c r="AH34" s="166" t="s">
        <v>418</v>
      </c>
      <c r="AI34" s="166" t="s">
        <v>418</v>
      </c>
      <c r="AJ34" s="166" t="s">
        <v>418</v>
      </c>
      <c r="AK34" s="166" t="s">
        <v>418</v>
      </c>
      <c r="AL34" s="166" t="s">
        <v>418</v>
      </c>
      <c r="AM34" s="166" t="s">
        <v>418</v>
      </c>
      <c r="AN34" s="166" t="s">
        <v>418</v>
      </c>
      <c r="AO34" s="166" t="s">
        <v>418</v>
      </c>
      <c r="AP34" s="166" t="s">
        <v>418</v>
      </c>
      <c r="AQ34" s="166" t="s">
        <v>418</v>
      </c>
      <c r="AR34" s="166" t="s">
        <v>418</v>
      </c>
      <c r="AS34" s="166" t="s">
        <v>418</v>
      </c>
      <c r="AT34" s="166" t="s">
        <v>418</v>
      </c>
      <c r="AU34" s="166" t="s">
        <v>418</v>
      </c>
      <c r="AV34" s="166" t="s">
        <v>418</v>
      </c>
      <c r="AW34" s="166" t="s">
        <v>418</v>
      </c>
      <c r="AX34" s="166" t="s">
        <v>418</v>
      </c>
      <c r="AY34" s="166" t="s">
        <v>418</v>
      </c>
      <c r="AZ34" s="166" t="s">
        <v>418</v>
      </c>
      <c r="BA34" s="166" t="s">
        <v>418</v>
      </c>
      <c r="BB34" s="166" t="s">
        <v>418</v>
      </c>
      <c r="BC34" s="166" t="s">
        <v>418</v>
      </c>
      <c r="BD34" s="166" t="s">
        <v>418</v>
      </c>
      <c r="BE34" s="166" t="s">
        <v>418</v>
      </c>
      <c r="BF34" s="166" t="s">
        <v>418</v>
      </c>
      <c r="BG34" s="166" t="s">
        <v>418</v>
      </c>
      <c r="BH34" s="166" t="s">
        <v>418</v>
      </c>
      <c r="BI34" s="166" t="s">
        <v>418</v>
      </c>
      <c r="BJ34" s="166" t="s">
        <v>418</v>
      </c>
      <c r="BK34" s="166" t="s">
        <v>418</v>
      </c>
      <c r="BL34" s="166" t="s">
        <v>418</v>
      </c>
      <c r="BM34" s="166" t="s">
        <v>418</v>
      </c>
      <c r="BN34" s="166" t="s">
        <v>418</v>
      </c>
      <c r="BO34" s="166" t="s">
        <v>418</v>
      </c>
      <c r="BP34" s="166" t="s">
        <v>418</v>
      </c>
      <c r="BQ34" s="166" t="s">
        <v>418</v>
      </c>
      <c r="BR34" s="166" t="s">
        <v>418</v>
      </c>
      <c r="BS34" s="166" t="s">
        <v>418</v>
      </c>
      <c r="BT34" s="166" t="s">
        <v>418</v>
      </c>
      <c r="BU34" s="166" t="s">
        <v>418</v>
      </c>
      <c r="BV34" s="166" t="s">
        <v>418</v>
      </c>
      <c r="BW34" s="166" t="s">
        <v>418</v>
      </c>
      <c r="BX34" s="166" t="s">
        <v>418</v>
      </c>
      <c r="BY34" s="166" t="s">
        <v>418</v>
      </c>
      <c r="BZ34" s="166" t="s">
        <v>418</v>
      </c>
      <c r="CA34" s="166" t="s">
        <v>418</v>
      </c>
      <c r="CB34" s="166" t="s">
        <v>418</v>
      </c>
      <c r="CC34" s="166" t="s">
        <v>418</v>
      </c>
      <c r="CD34" s="166" t="s">
        <v>418</v>
      </c>
      <c r="CE34" s="166" t="s">
        <v>418</v>
      </c>
      <c r="CF34" s="166" t="s">
        <v>418</v>
      </c>
      <c r="CG34" s="166" t="s">
        <v>418</v>
      </c>
      <c r="CH34" s="166" t="s">
        <v>418</v>
      </c>
      <c r="CI34" s="166" t="s">
        <v>418</v>
      </c>
      <c r="CJ34" s="166" t="s">
        <v>418</v>
      </c>
      <c r="CK34" s="166" t="s">
        <v>418</v>
      </c>
      <c r="CL34" s="166" t="s">
        <v>418</v>
      </c>
      <c r="CM34" s="166" t="s">
        <v>418</v>
      </c>
      <c r="CN34" s="166" t="s">
        <v>418</v>
      </c>
      <c r="CO34" s="166" t="s">
        <v>418</v>
      </c>
      <c r="CP34" s="166" t="s">
        <v>418</v>
      </c>
      <c r="CQ34" s="167" t="s">
        <v>418</v>
      </c>
      <c r="CR34" s="166" t="s">
        <v>418</v>
      </c>
      <c r="CS34" s="166" t="s">
        <v>418</v>
      </c>
      <c r="CT34" s="166" t="s">
        <v>418</v>
      </c>
      <c r="CU34" s="166" t="s">
        <v>418</v>
      </c>
      <c r="CV34" s="166" t="s">
        <v>418</v>
      </c>
      <c r="CW34" s="166" t="s">
        <v>418</v>
      </c>
      <c r="CX34" s="166" t="s">
        <v>418</v>
      </c>
      <c r="CY34" s="166" t="s">
        <v>418</v>
      </c>
      <c r="CZ34" s="166" t="s">
        <v>418</v>
      </c>
      <c r="DA34" s="166" t="s">
        <v>418</v>
      </c>
      <c r="DB34" s="166" t="s">
        <v>418</v>
      </c>
      <c r="DC34" s="166" t="s">
        <v>418</v>
      </c>
      <c r="DD34" s="166" t="s">
        <v>418</v>
      </c>
      <c r="DE34" s="166" t="s">
        <v>418</v>
      </c>
      <c r="DF34" s="166" t="s">
        <v>418</v>
      </c>
      <c r="DG34" s="166" t="s">
        <v>418</v>
      </c>
      <c r="DH34" s="166" t="s">
        <v>418</v>
      </c>
      <c r="DI34" s="166" t="s">
        <v>418</v>
      </c>
      <c r="DJ34" s="166" t="s">
        <v>418</v>
      </c>
      <c r="DK34" s="166" t="s">
        <v>418</v>
      </c>
      <c r="DL34" s="166" t="s">
        <v>418</v>
      </c>
      <c r="DM34" s="166" t="s">
        <v>418</v>
      </c>
      <c r="DN34" s="166" t="s">
        <v>418</v>
      </c>
      <c r="DO34" s="166" t="s">
        <v>418</v>
      </c>
      <c r="DP34" s="166" t="s">
        <v>418</v>
      </c>
      <c r="DQ34" s="166" t="s">
        <v>418</v>
      </c>
      <c r="DR34" s="166" t="s">
        <v>418</v>
      </c>
      <c r="DS34" s="166" t="s">
        <v>418</v>
      </c>
    </row>
    <row r="35" spans="1:123" x14ac:dyDescent="0.2">
      <c r="A35" s="166" t="s">
        <v>514</v>
      </c>
      <c r="B35" s="166" t="s">
        <v>418</v>
      </c>
      <c r="C35" s="166" t="s">
        <v>418</v>
      </c>
      <c r="D35" s="166" t="s">
        <v>418</v>
      </c>
      <c r="E35" s="166" t="s">
        <v>418</v>
      </c>
      <c r="F35" s="166" t="s">
        <v>418</v>
      </c>
      <c r="G35" s="166" t="s">
        <v>418</v>
      </c>
      <c r="H35" s="166" t="s">
        <v>418</v>
      </c>
      <c r="I35" s="166" t="s">
        <v>418</v>
      </c>
      <c r="J35" s="166" t="s">
        <v>418</v>
      </c>
      <c r="K35" s="166" t="s">
        <v>418</v>
      </c>
      <c r="L35" s="166" t="s">
        <v>418</v>
      </c>
      <c r="M35" s="166" t="s">
        <v>418</v>
      </c>
      <c r="N35" s="166" t="s">
        <v>418</v>
      </c>
      <c r="O35" s="166" t="s">
        <v>418</v>
      </c>
      <c r="P35" s="166" t="s">
        <v>418</v>
      </c>
      <c r="Q35" s="166" t="s">
        <v>418</v>
      </c>
      <c r="R35" s="166" t="s">
        <v>418</v>
      </c>
      <c r="S35" s="166" t="s">
        <v>418</v>
      </c>
      <c r="T35" s="166" t="s">
        <v>418</v>
      </c>
      <c r="U35" s="166" t="s">
        <v>418</v>
      </c>
      <c r="V35" s="166" t="s">
        <v>418</v>
      </c>
      <c r="W35" s="166" t="s">
        <v>418</v>
      </c>
      <c r="X35" s="166" t="s">
        <v>418</v>
      </c>
      <c r="Y35" s="166" t="s">
        <v>418</v>
      </c>
      <c r="Z35" s="166" t="s">
        <v>418</v>
      </c>
      <c r="AA35" s="166" t="s">
        <v>418</v>
      </c>
      <c r="AB35" s="166" t="s">
        <v>418</v>
      </c>
      <c r="AC35" s="166" t="s">
        <v>418</v>
      </c>
      <c r="AD35" s="166" t="s">
        <v>418</v>
      </c>
      <c r="AE35" s="166" t="s">
        <v>418</v>
      </c>
      <c r="AF35" s="166" t="s">
        <v>418</v>
      </c>
      <c r="AG35" s="166" t="s">
        <v>418</v>
      </c>
      <c r="AH35" s="166" t="s">
        <v>418</v>
      </c>
      <c r="AI35" s="166" t="s">
        <v>418</v>
      </c>
      <c r="AJ35" s="166" t="s">
        <v>418</v>
      </c>
      <c r="AK35" s="166" t="s">
        <v>418</v>
      </c>
      <c r="AL35" s="166" t="s">
        <v>418</v>
      </c>
      <c r="AM35" s="166" t="s">
        <v>418</v>
      </c>
      <c r="AN35" s="166" t="s">
        <v>418</v>
      </c>
      <c r="AO35" s="166" t="s">
        <v>418</v>
      </c>
      <c r="AP35" s="166" t="s">
        <v>418</v>
      </c>
      <c r="AQ35" s="166" t="s">
        <v>418</v>
      </c>
      <c r="AR35" s="166" t="s">
        <v>418</v>
      </c>
      <c r="AS35" s="166" t="s">
        <v>418</v>
      </c>
      <c r="AT35" s="166" t="s">
        <v>418</v>
      </c>
      <c r="AU35" s="166" t="s">
        <v>418</v>
      </c>
      <c r="AV35" s="166" t="s">
        <v>418</v>
      </c>
      <c r="AW35" s="166" t="s">
        <v>418</v>
      </c>
      <c r="AX35" s="166" t="s">
        <v>418</v>
      </c>
      <c r="AY35" s="166" t="s">
        <v>418</v>
      </c>
      <c r="AZ35" s="166" t="s">
        <v>418</v>
      </c>
      <c r="BA35" s="166" t="s">
        <v>418</v>
      </c>
      <c r="BB35" s="166" t="s">
        <v>418</v>
      </c>
      <c r="BC35" s="166" t="s">
        <v>418</v>
      </c>
      <c r="BD35" s="166" t="s">
        <v>418</v>
      </c>
      <c r="BE35" s="166" t="s">
        <v>418</v>
      </c>
      <c r="BF35" s="166" t="s">
        <v>418</v>
      </c>
      <c r="BG35" s="166" t="s">
        <v>418</v>
      </c>
      <c r="BH35" s="166" t="s">
        <v>418</v>
      </c>
      <c r="BI35" s="166" t="s">
        <v>418</v>
      </c>
      <c r="BJ35" s="166" t="s">
        <v>418</v>
      </c>
      <c r="BK35" s="166" t="s">
        <v>418</v>
      </c>
      <c r="BL35" s="166" t="s">
        <v>418</v>
      </c>
      <c r="BM35" s="166" t="s">
        <v>418</v>
      </c>
      <c r="BN35" s="166" t="s">
        <v>418</v>
      </c>
      <c r="BO35" s="166" t="s">
        <v>418</v>
      </c>
      <c r="BP35" s="166" t="s">
        <v>418</v>
      </c>
      <c r="BQ35" s="166" t="s">
        <v>418</v>
      </c>
      <c r="BR35" s="166" t="s">
        <v>418</v>
      </c>
      <c r="BS35" s="166" t="s">
        <v>418</v>
      </c>
      <c r="BT35" s="166" t="s">
        <v>418</v>
      </c>
      <c r="BU35" s="166" t="s">
        <v>418</v>
      </c>
      <c r="BV35" s="166" t="s">
        <v>418</v>
      </c>
      <c r="BW35" s="166" t="s">
        <v>418</v>
      </c>
      <c r="BX35" s="166" t="s">
        <v>418</v>
      </c>
      <c r="BY35" s="166" t="s">
        <v>418</v>
      </c>
      <c r="BZ35" s="166" t="s">
        <v>418</v>
      </c>
      <c r="CA35" s="166" t="s">
        <v>418</v>
      </c>
      <c r="CB35" s="166" t="s">
        <v>418</v>
      </c>
      <c r="CC35" s="166" t="s">
        <v>418</v>
      </c>
      <c r="CD35" s="166" t="s">
        <v>418</v>
      </c>
      <c r="CE35" s="166" t="s">
        <v>418</v>
      </c>
      <c r="CF35" s="166" t="s">
        <v>418</v>
      </c>
      <c r="CG35" s="166" t="s">
        <v>418</v>
      </c>
      <c r="CH35" s="166" t="s">
        <v>418</v>
      </c>
      <c r="CI35" s="166" t="s">
        <v>418</v>
      </c>
      <c r="CJ35" s="166" t="s">
        <v>418</v>
      </c>
      <c r="CK35" s="166" t="s">
        <v>418</v>
      </c>
      <c r="CL35" s="166" t="s">
        <v>418</v>
      </c>
      <c r="CM35" s="166" t="s">
        <v>418</v>
      </c>
      <c r="CN35" s="166" t="s">
        <v>418</v>
      </c>
      <c r="CO35" s="166" t="s">
        <v>418</v>
      </c>
      <c r="CP35" s="166" t="s">
        <v>418</v>
      </c>
      <c r="CQ35" s="167" t="s">
        <v>418</v>
      </c>
      <c r="CR35" s="166" t="s">
        <v>418</v>
      </c>
      <c r="CS35" s="166" t="s">
        <v>418</v>
      </c>
      <c r="CT35" s="166" t="s">
        <v>418</v>
      </c>
      <c r="CU35" s="166" t="s">
        <v>418</v>
      </c>
      <c r="CV35" s="166" t="s">
        <v>418</v>
      </c>
      <c r="CW35" s="166" t="s">
        <v>418</v>
      </c>
      <c r="CX35" s="166" t="s">
        <v>418</v>
      </c>
      <c r="CY35" s="166" t="s">
        <v>418</v>
      </c>
      <c r="CZ35" s="166" t="s">
        <v>418</v>
      </c>
      <c r="DA35" s="166" t="s">
        <v>418</v>
      </c>
      <c r="DB35" s="166" t="s">
        <v>418</v>
      </c>
      <c r="DC35" s="166" t="s">
        <v>418</v>
      </c>
      <c r="DD35" s="166" t="s">
        <v>418</v>
      </c>
      <c r="DE35" s="166" t="s">
        <v>418</v>
      </c>
      <c r="DF35" s="166" t="s">
        <v>418</v>
      </c>
      <c r="DG35" s="166" t="s">
        <v>418</v>
      </c>
      <c r="DH35" s="166" t="s">
        <v>418</v>
      </c>
      <c r="DI35" s="166" t="s">
        <v>418</v>
      </c>
      <c r="DJ35" s="166" t="s">
        <v>418</v>
      </c>
      <c r="DK35" s="166" t="s">
        <v>418</v>
      </c>
      <c r="DL35" s="166" t="s">
        <v>418</v>
      </c>
      <c r="DM35" s="166" t="s">
        <v>418</v>
      </c>
      <c r="DN35" s="166" t="s">
        <v>418</v>
      </c>
      <c r="DO35" s="166" t="s">
        <v>418</v>
      </c>
      <c r="DP35" s="166" t="s">
        <v>418</v>
      </c>
      <c r="DQ35" s="166" t="s">
        <v>418</v>
      </c>
      <c r="DR35" s="166" t="s">
        <v>418</v>
      </c>
      <c r="DS35" s="166" t="s">
        <v>418</v>
      </c>
    </row>
    <row r="36" spans="1:123" x14ac:dyDescent="0.2">
      <c r="A36" s="166" t="s">
        <v>515</v>
      </c>
      <c r="B36" s="166" t="s">
        <v>418</v>
      </c>
      <c r="C36" s="166" t="s">
        <v>418</v>
      </c>
      <c r="D36" s="166" t="s">
        <v>418</v>
      </c>
      <c r="E36" s="166" t="s">
        <v>418</v>
      </c>
      <c r="F36" s="166" t="s">
        <v>418</v>
      </c>
      <c r="G36" s="166" t="s">
        <v>418</v>
      </c>
      <c r="H36" s="166" t="s">
        <v>418</v>
      </c>
      <c r="I36" s="166" t="s">
        <v>418</v>
      </c>
      <c r="J36" s="166" t="s">
        <v>418</v>
      </c>
      <c r="K36" s="166" t="s">
        <v>418</v>
      </c>
      <c r="L36" s="166" t="s">
        <v>418</v>
      </c>
      <c r="M36" s="166" t="s">
        <v>418</v>
      </c>
      <c r="N36" s="166" t="s">
        <v>418</v>
      </c>
      <c r="O36" s="166" t="s">
        <v>418</v>
      </c>
      <c r="P36" s="166" t="s">
        <v>418</v>
      </c>
      <c r="Q36" s="166" t="s">
        <v>418</v>
      </c>
      <c r="R36" s="166" t="s">
        <v>418</v>
      </c>
      <c r="S36" s="166" t="s">
        <v>418</v>
      </c>
      <c r="T36" s="166" t="s">
        <v>418</v>
      </c>
      <c r="U36" s="166" t="s">
        <v>418</v>
      </c>
      <c r="V36" s="166" t="s">
        <v>418</v>
      </c>
      <c r="W36" s="166" t="s">
        <v>418</v>
      </c>
      <c r="X36" s="166" t="s">
        <v>418</v>
      </c>
      <c r="Y36" s="166" t="s">
        <v>418</v>
      </c>
      <c r="Z36" s="166" t="s">
        <v>418</v>
      </c>
      <c r="AA36" s="166" t="s">
        <v>418</v>
      </c>
      <c r="AB36" s="166" t="s">
        <v>418</v>
      </c>
      <c r="AC36" s="166" t="s">
        <v>418</v>
      </c>
      <c r="AD36" s="166" t="s">
        <v>418</v>
      </c>
      <c r="AE36" s="166" t="s">
        <v>418</v>
      </c>
      <c r="AF36" s="166" t="s">
        <v>418</v>
      </c>
      <c r="AG36" s="166" t="s">
        <v>418</v>
      </c>
      <c r="AH36" s="166" t="s">
        <v>418</v>
      </c>
      <c r="AI36" s="166" t="s">
        <v>418</v>
      </c>
      <c r="AJ36" s="166" t="s">
        <v>418</v>
      </c>
      <c r="AK36" s="166" t="s">
        <v>418</v>
      </c>
      <c r="AL36" s="166" t="s">
        <v>418</v>
      </c>
      <c r="AM36" s="166" t="s">
        <v>418</v>
      </c>
      <c r="AN36" s="166" t="s">
        <v>418</v>
      </c>
      <c r="AO36" s="166" t="s">
        <v>418</v>
      </c>
      <c r="AP36" s="166" t="s">
        <v>418</v>
      </c>
      <c r="AQ36" s="166" t="s">
        <v>418</v>
      </c>
      <c r="AR36" s="166" t="s">
        <v>418</v>
      </c>
      <c r="AS36" s="166" t="s">
        <v>418</v>
      </c>
      <c r="AT36" s="166" t="s">
        <v>418</v>
      </c>
      <c r="AU36" s="166" t="s">
        <v>418</v>
      </c>
      <c r="AV36" s="166" t="s">
        <v>418</v>
      </c>
      <c r="AW36" s="166" t="s">
        <v>418</v>
      </c>
      <c r="AX36" s="166" t="s">
        <v>418</v>
      </c>
      <c r="AY36" s="166" t="s">
        <v>418</v>
      </c>
      <c r="AZ36" s="166" t="s">
        <v>418</v>
      </c>
      <c r="BA36" s="166" t="s">
        <v>418</v>
      </c>
      <c r="BB36" s="166" t="s">
        <v>418</v>
      </c>
      <c r="BC36" s="166" t="s">
        <v>418</v>
      </c>
      <c r="BD36" s="166" t="s">
        <v>418</v>
      </c>
      <c r="BE36" s="166" t="s">
        <v>418</v>
      </c>
      <c r="BF36" s="166" t="s">
        <v>418</v>
      </c>
      <c r="BG36" s="166" t="s">
        <v>418</v>
      </c>
      <c r="BH36" s="166" t="s">
        <v>418</v>
      </c>
      <c r="BI36" s="166" t="s">
        <v>418</v>
      </c>
      <c r="BJ36" s="166" t="s">
        <v>418</v>
      </c>
      <c r="BK36" s="166" t="s">
        <v>418</v>
      </c>
      <c r="BL36" s="166" t="s">
        <v>418</v>
      </c>
      <c r="BM36" s="166" t="s">
        <v>418</v>
      </c>
      <c r="BN36" s="166" t="s">
        <v>418</v>
      </c>
      <c r="BO36" s="166" t="s">
        <v>418</v>
      </c>
      <c r="BP36" s="166" t="s">
        <v>418</v>
      </c>
      <c r="BQ36" s="166" t="s">
        <v>418</v>
      </c>
      <c r="BR36" s="166" t="s">
        <v>418</v>
      </c>
      <c r="BS36" s="166" t="s">
        <v>418</v>
      </c>
      <c r="BT36" s="166" t="s">
        <v>418</v>
      </c>
      <c r="BU36" s="166" t="s">
        <v>418</v>
      </c>
      <c r="BV36" s="166" t="s">
        <v>418</v>
      </c>
      <c r="BW36" s="166" t="s">
        <v>418</v>
      </c>
      <c r="BX36" s="166" t="s">
        <v>418</v>
      </c>
      <c r="BY36" s="166" t="s">
        <v>418</v>
      </c>
      <c r="BZ36" s="166" t="s">
        <v>418</v>
      </c>
      <c r="CA36" s="166" t="s">
        <v>418</v>
      </c>
      <c r="CB36" s="166" t="s">
        <v>418</v>
      </c>
      <c r="CC36" s="166" t="s">
        <v>418</v>
      </c>
      <c r="CD36" s="166" t="s">
        <v>418</v>
      </c>
      <c r="CE36" s="166" t="s">
        <v>418</v>
      </c>
      <c r="CF36" s="166" t="s">
        <v>418</v>
      </c>
      <c r="CG36" s="166" t="s">
        <v>418</v>
      </c>
      <c r="CH36" s="166" t="s">
        <v>418</v>
      </c>
      <c r="CI36" s="166" t="s">
        <v>418</v>
      </c>
      <c r="CJ36" s="166" t="s">
        <v>418</v>
      </c>
      <c r="CK36" s="166" t="s">
        <v>418</v>
      </c>
      <c r="CL36" s="166" t="s">
        <v>418</v>
      </c>
      <c r="CM36" s="166" t="s">
        <v>418</v>
      </c>
      <c r="CN36" s="166" t="s">
        <v>418</v>
      </c>
      <c r="CO36" s="166" t="s">
        <v>418</v>
      </c>
      <c r="CP36" s="166" t="s">
        <v>418</v>
      </c>
      <c r="CQ36" s="167" t="s">
        <v>418</v>
      </c>
      <c r="CR36" s="166" t="s">
        <v>418</v>
      </c>
      <c r="CS36" s="166" t="s">
        <v>418</v>
      </c>
      <c r="CT36" s="166" t="s">
        <v>418</v>
      </c>
      <c r="CU36" s="166" t="s">
        <v>418</v>
      </c>
      <c r="CV36" s="166" t="s">
        <v>418</v>
      </c>
      <c r="CW36" s="166" t="s">
        <v>418</v>
      </c>
      <c r="CX36" s="166" t="s">
        <v>418</v>
      </c>
      <c r="CY36" s="166" t="s">
        <v>418</v>
      </c>
      <c r="CZ36" s="166" t="s">
        <v>418</v>
      </c>
      <c r="DA36" s="166" t="s">
        <v>418</v>
      </c>
      <c r="DB36" s="166" t="s">
        <v>418</v>
      </c>
      <c r="DC36" s="166" t="s">
        <v>418</v>
      </c>
      <c r="DD36" s="166" t="s">
        <v>418</v>
      </c>
      <c r="DE36" s="166" t="s">
        <v>418</v>
      </c>
      <c r="DF36" s="166" t="s">
        <v>418</v>
      </c>
      <c r="DG36" s="166" t="s">
        <v>418</v>
      </c>
      <c r="DH36" s="166" t="s">
        <v>418</v>
      </c>
      <c r="DI36" s="166" t="s">
        <v>418</v>
      </c>
      <c r="DJ36" s="166" t="s">
        <v>418</v>
      </c>
      <c r="DK36" s="166" t="s">
        <v>418</v>
      </c>
      <c r="DL36" s="166" t="s">
        <v>418</v>
      </c>
      <c r="DM36" s="166" t="s">
        <v>418</v>
      </c>
      <c r="DN36" s="166" t="s">
        <v>418</v>
      </c>
      <c r="DO36" s="166" t="s">
        <v>418</v>
      </c>
      <c r="DP36" s="166" t="s">
        <v>418</v>
      </c>
      <c r="DQ36" s="166" t="s">
        <v>418</v>
      </c>
      <c r="DR36" s="166" t="s">
        <v>418</v>
      </c>
      <c r="DS36" s="166" t="s">
        <v>418</v>
      </c>
    </row>
    <row r="37" spans="1:123" x14ac:dyDescent="0.2">
      <c r="A37" s="166" t="s">
        <v>516</v>
      </c>
      <c r="B37" s="166" t="s">
        <v>418</v>
      </c>
      <c r="C37" s="166" t="s">
        <v>418</v>
      </c>
      <c r="D37" s="166" t="s">
        <v>418</v>
      </c>
      <c r="E37" s="166" t="s">
        <v>418</v>
      </c>
      <c r="F37" s="166" t="s">
        <v>418</v>
      </c>
      <c r="G37" s="166" t="s">
        <v>418</v>
      </c>
      <c r="H37" s="166" t="s">
        <v>418</v>
      </c>
      <c r="I37" s="166" t="s">
        <v>418</v>
      </c>
      <c r="J37" s="166" t="s">
        <v>418</v>
      </c>
      <c r="K37" s="166" t="s">
        <v>418</v>
      </c>
      <c r="L37" s="166" t="s">
        <v>418</v>
      </c>
      <c r="M37" s="166" t="s">
        <v>418</v>
      </c>
      <c r="N37" s="166" t="s">
        <v>418</v>
      </c>
      <c r="O37" s="166" t="s">
        <v>418</v>
      </c>
      <c r="P37" s="166" t="s">
        <v>418</v>
      </c>
      <c r="Q37" s="166" t="s">
        <v>418</v>
      </c>
      <c r="R37" s="166" t="s">
        <v>418</v>
      </c>
      <c r="S37" s="166" t="s">
        <v>418</v>
      </c>
      <c r="T37" s="166" t="s">
        <v>418</v>
      </c>
      <c r="U37" s="166" t="s">
        <v>418</v>
      </c>
      <c r="V37" s="166" t="s">
        <v>418</v>
      </c>
      <c r="W37" s="166" t="s">
        <v>418</v>
      </c>
      <c r="X37" s="166" t="s">
        <v>418</v>
      </c>
      <c r="Y37" s="166" t="s">
        <v>418</v>
      </c>
      <c r="Z37" s="166" t="s">
        <v>418</v>
      </c>
      <c r="AA37" s="166" t="s">
        <v>418</v>
      </c>
      <c r="AB37" s="166" t="s">
        <v>418</v>
      </c>
      <c r="AC37" s="166" t="s">
        <v>418</v>
      </c>
      <c r="AD37" s="166" t="s">
        <v>418</v>
      </c>
      <c r="AE37" s="166" t="s">
        <v>418</v>
      </c>
      <c r="AF37" s="166" t="s">
        <v>418</v>
      </c>
      <c r="AG37" s="166" t="s">
        <v>418</v>
      </c>
      <c r="AH37" s="166" t="s">
        <v>418</v>
      </c>
      <c r="AI37" s="166" t="s">
        <v>418</v>
      </c>
      <c r="AJ37" s="166" t="s">
        <v>418</v>
      </c>
      <c r="AK37" s="166" t="s">
        <v>418</v>
      </c>
      <c r="AL37" s="166" t="s">
        <v>418</v>
      </c>
      <c r="AM37" s="166" t="s">
        <v>418</v>
      </c>
      <c r="AN37" s="166" t="s">
        <v>418</v>
      </c>
      <c r="AO37" s="166" t="s">
        <v>418</v>
      </c>
      <c r="AP37" s="166" t="s">
        <v>418</v>
      </c>
      <c r="AQ37" s="166" t="s">
        <v>418</v>
      </c>
      <c r="AR37" s="166" t="s">
        <v>418</v>
      </c>
      <c r="AS37" s="166" t="s">
        <v>418</v>
      </c>
      <c r="AT37" s="166" t="s">
        <v>418</v>
      </c>
      <c r="AU37" s="166" t="s">
        <v>418</v>
      </c>
      <c r="AV37" s="166" t="s">
        <v>418</v>
      </c>
      <c r="AW37" s="166" t="s">
        <v>418</v>
      </c>
      <c r="AX37" s="166" t="s">
        <v>418</v>
      </c>
      <c r="AY37" s="166" t="s">
        <v>418</v>
      </c>
      <c r="AZ37" s="166" t="s">
        <v>418</v>
      </c>
      <c r="BA37" s="166" t="s">
        <v>418</v>
      </c>
      <c r="BB37" s="166" t="s">
        <v>418</v>
      </c>
      <c r="BC37" s="166" t="s">
        <v>418</v>
      </c>
      <c r="BD37" s="166" t="s">
        <v>418</v>
      </c>
      <c r="BE37" s="166" t="s">
        <v>418</v>
      </c>
      <c r="BF37" s="166" t="s">
        <v>418</v>
      </c>
      <c r="BG37" s="166" t="s">
        <v>418</v>
      </c>
      <c r="BH37" s="166" t="s">
        <v>418</v>
      </c>
      <c r="BI37" s="166" t="s">
        <v>418</v>
      </c>
      <c r="BJ37" s="166" t="s">
        <v>418</v>
      </c>
      <c r="BK37" s="166" t="s">
        <v>418</v>
      </c>
      <c r="BL37" s="166" t="s">
        <v>418</v>
      </c>
      <c r="BM37" s="166" t="s">
        <v>418</v>
      </c>
      <c r="BN37" s="166" t="s">
        <v>418</v>
      </c>
      <c r="BO37" s="166" t="s">
        <v>418</v>
      </c>
      <c r="BP37" s="166" t="s">
        <v>418</v>
      </c>
      <c r="BQ37" s="166" t="s">
        <v>418</v>
      </c>
      <c r="BR37" s="166" t="s">
        <v>418</v>
      </c>
      <c r="BS37" s="166" t="s">
        <v>418</v>
      </c>
      <c r="BT37" s="166" t="s">
        <v>418</v>
      </c>
      <c r="BU37" s="166" t="s">
        <v>418</v>
      </c>
      <c r="BV37" s="166" t="s">
        <v>418</v>
      </c>
      <c r="BW37" s="166" t="s">
        <v>418</v>
      </c>
      <c r="BX37" s="166" t="s">
        <v>418</v>
      </c>
      <c r="BY37" s="166" t="s">
        <v>418</v>
      </c>
      <c r="BZ37" s="166" t="s">
        <v>418</v>
      </c>
      <c r="CA37" s="166" t="s">
        <v>418</v>
      </c>
      <c r="CB37" s="166" t="s">
        <v>418</v>
      </c>
      <c r="CC37" s="166" t="s">
        <v>418</v>
      </c>
      <c r="CD37" s="166" t="s">
        <v>418</v>
      </c>
      <c r="CE37" s="166" t="s">
        <v>418</v>
      </c>
      <c r="CF37" s="166" t="s">
        <v>418</v>
      </c>
      <c r="CG37" s="166" t="s">
        <v>418</v>
      </c>
      <c r="CH37" s="166" t="s">
        <v>418</v>
      </c>
      <c r="CI37" s="166" t="s">
        <v>418</v>
      </c>
      <c r="CJ37" s="166" t="s">
        <v>418</v>
      </c>
      <c r="CK37" s="166" t="s">
        <v>418</v>
      </c>
      <c r="CL37" s="166" t="s">
        <v>418</v>
      </c>
      <c r="CM37" s="166" t="s">
        <v>418</v>
      </c>
      <c r="CN37" s="166" t="s">
        <v>418</v>
      </c>
      <c r="CO37" s="166" t="s">
        <v>418</v>
      </c>
      <c r="CP37" s="166" t="s">
        <v>418</v>
      </c>
      <c r="CQ37" s="167" t="s">
        <v>418</v>
      </c>
      <c r="CR37" s="166" t="s">
        <v>418</v>
      </c>
      <c r="CS37" s="166" t="s">
        <v>418</v>
      </c>
      <c r="CT37" s="166" t="s">
        <v>418</v>
      </c>
      <c r="CU37" s="166" t="s">
        <v>418</v>
      </c>
      <c r="CV37" s="166" t="s">
        <v>418</v>
      </c>
      <c r="CW37" s="166" t="s">
        <v>418</v>
      </c>
      <c r="CX37" s="166" t="s">
        <v>418</v>
      </c>
      <c r="CY37" s="166" t="s">
        <v>418</v>
      </c>
      <c r="CZ37" s="166" t="s">
        <v>418</v>
      </c>
      <c r="DA37" s="166" t="s">
        <v>418</v>
      </c>
      <c r="DB37" s="166" t="s">
        <v>418</v>
      </c>
      <c r="DC37" s="166" t="s">
        <v>418</v>
      </c>
      <c r="DD37" s="166" t="s">
        <v>418</v>
      </c>
      <c r="DE37" s="166" t="s">
        <v>418</v>
      </c>
      <c r="DF37" s="166" t="s">
        <v>418</v>
      </c>
      <c r="DG37" s="166" t="s">
        <v>418</v>
      </c>
      <c r="DH37" s="166" t="s">
        <v>418</v>
      </c>
      <c r="DI37" s="166" t="s">
        <v>418</v>
      </c>
      <c r="DJ37" s="166" t="s">
        <v>418</v>
      </c>
      <c r="DK37" s="166" t="s">
        <v>418</v>
      </c>
      <c r="DL37" s="166" t="s">
        <v>418</v>
      </c>
      <c r="DM37" s="166" t="s">
        <v>418</v>
      </c>
      <c r="DN37" s="166" t="s">
        <v>418</v>
      </c>
      <c r="DO37" s="166" t="s">
        <v>418</v>
      </c>
      <c r="DP37" s="166" t="s">
        <v>418</v>
      </c>
      <c r="DQ37" s="166" t="s">
        <v>418</v>
      </c>
      <c r="DR37" s="166" t="s">
        <v>418</v>
      </c>
      <c r="DS37" s="166" t="s">
        <v>418</v>
      </c>
    </row>
    <row r="38" spans="1:123" x14ac:dyDescent="0.2">
      <c r="A38" s="166" t="s">
        <v>517</v>
      </c>
      <c r="B38" s="166" t="s">
        <v>418</v>
      </c>
      <c r="C38" s="166" t="s">
        <v>418</v>
      </c>
      <c r="D38" s="166" t="s">
        <v>418</v>
      </c>
      <c r="E38" s="166" t="s">
        <v>418</v>
      </c>
      <c r="F38" s="166" t="s">
        <v>418</v>
      </c>
      <c r="G38" s="166" t="s">
        <v>418</v>
      </c>
      <c r="H38" s="166" t="s">
        <v>418</v>
      </c>
      <c r="I38" s="166" t="s">
        <v>418</v>
      </c>
      <c r="J38" s="166" t="s">
        <v>418</v>
      </c>
      <c r="K38" s="166" t="s">
        <v>418</v>
      </c>
      <c r="L38" s="166" t="s">
        <v>418</v>
      </c>
      <c r="M38" s="166" t="s">
        <v>418</v>
      </c>
      <c r="N38" s="166" t="s">
        <v>418</v>
      </c>
      <c r="O38" s="166" t="s">
        <v>418</v>
      </c>
      <c r="P38" s="166" t="s">
        <v>418</v>
      </c>
      <c r="Q38" s="166" t="s">
        <v>418</v>
      </c>
      <c r="R38" s="166" t="s">
        <v>418</v>
      </c>
      <c r="S38" s="166" t="s">
        <v>418</v>
      </c>
      <c r="T38" s="166" t="s">
        <v>418</v>
      </c>
      <c r="U38" s="166" t="s">
        <v>418</v>
      </c>
      <c r="V38" s="166" t="s">
        <v>418</v>
      </c>
      <c r="W38" s="166" t="s">
        <v>418</v>
      </c>
      <c r="X38" s="166" t="s">
        <v>418</v>
      </c>
      <c r="Y38" s="166" t="s">
        <v>418</v>
      </c>
      <c r="Z38" s="166" t="s">
        <v>418</v>
      </c>
      <c r="AA38" s="166" t="s">
        <v>418</v>
      </c>
      <c r="AB38" s="166" t="s">
        <v>418</v>
      </c>
      <c r="AC38" s="166" t="s">
        <v>418</v>
      </c>
      <c r="AD38" s="166" t="s">
        <v>418</v>
      </c>
      <c r="AE38" s="166" t="s">
        <v>418</v>
      </c>
      <c r="AF38" s="166" t="s">
        <v>418</v>
      </c>
      <c r="AG38" s="166" t="s">
        <v>418</v>
      </c>
      <c r="AH38" s="166" t="s">
        <v>418</v>
      </c>
      <c r="AI38" s="166" t="s">
        <v>418</v>
      </c>
      <c r="AJ38" s="166" t="s">
        <v>418</v>
      </c>
      <c r="AK38" s="166" t="s">
        <v>418</v>
      </c>
      <c r="AL38" s="166" t="s">
        <v>418</v>
      </c>
      <c r="AM38" s="166" t="s">
        <v>418</v>
      </c>
      <c r="AN38" s="166" t="s">
        <v>418</v>
      </c>
      <c r="AO38" s="166" t="s">
        <v>418</v>
      </c>
      <c r="AP38" s="166" t="s">
        <v>418</v>
      </c>
      <c r="AQ38" s="166" t="s">
        <v>418</v>
      </c>
      <c r="AR38" s="166" t="s">
        <v>418</v>
      </c>
      <c r="AS38" s="166" t="s">
        <v>418</v>
      </c>
      <c r="AT38" s="166" t="s">
        <v>418</v>
      </c>
      <c r="AU38" s="166" t="s">
        <v>418</v>
      </c>
      <c r="AV38" s="166" t="s">
        <v>418</v>
      </c>
      <c r="AW38" s="166" t="s">
        <v>418</v>
      </c>
      <c r="AX38" s="166" t="s">
        <v>418</v>
      </c>
      <c r="AY38" s="166" t="s">
        <v>418</v>
      </c>
      <c r="AZ38" s="166" t="s">
        <v>418</v>
      </c>
      <c r="BA38" s="166" t="s">
        <v>418</v>
      </c>
      <c r="BB38" s="166" t="s">
        <v>418</v>
      </c>
      <c r="BC38" s="166" t="s">
        <v>418</v>
      </c>
      <c r="BD38" s="166" t="s">
        <v>418</v>
      </c>
      <c r="BE38" s="166" t="s">
        <v>418</v>
      </c>
      <c r="BF38" s="166" t="s">
        <v>418</v>
      </c>
      <c r="BG38" s="166" t="s">
        <v>418</v>
      </c>
      <c r="BH38" s="166" t="s">
        <v>418</v>
      </c>
      <c r="BI38" s="166" t="s">
        <v>418</v>
      </c>
      <c r="BJ38" s="166" t="s">
        <v>418</v>
      </c>
      <c r="BK38" s="166" t="s">
        <v>418</v>
      </c>
      <c r="BL38" s="166" t="s">
        <v>418</v>
      </c>
      <c r="BM38" s="166" t="s">
        <v>418</v>
      </c>
      <c r="BN38" s="166" t="s">
        <v>418</v>
      </c>
      <c r="BO38" s="166" t="s">
        <v>418</v>
      </c>
      <c r="BP38" s="166" t="s">
        <v>418</v>
      </c>
      <c r="BQ38" s="166" t="s">
        <v>418</v>
      </c>
      <c r="BR38" s="166" t="s">
        <v>418</v>
      </c>
      <c r="BS38" s="166" t="s">
        <v>418</v>
      </c>
      <c r="BT38" s="166" t="s">
        <v>418</v>
      </c>
      <c r="BU38" s="166" t="s">
        <v>418</v>
      </c>
      <c r="BV38" s="166" t="s">
        <v>418</v>
      </c>
      <c r="BW38" s="166" t="s">
        <v>418</v>
      </c>
      <c r="BX38" s="166" t="s">
        <v>418</v>
      </c>
      <c r="BY38" s="166" t="s">
        <v>418</v>
      </c>
      <c r="BZ38" s="166" t="s">
        <v>418</v>
      </c>
      <c r="CA38" s="166" t="s">
        <v>418</v>
      </c>
      <c r="CB38" s="166" t="s">
        <v>418</v>
      </c>
      <c r="CC38" s="166" t="s">
        <v>418</v>
      </c>
      <c r="CD38" s="166" t="s">
        <v>418</v>
      </c>
      <c r="CE38" s="166" t="s">
        <v>418</v>
      </c>
      <c r="CF38" s="166" t="s">
        <v>418</v>
      </c>
      <c r="CG38" s="166" t="s">
        <v>418</v>
      </c>
      <c r="CH38" s="166" t="s">
        <v>418</v>
      </c>
      <c r="CI38" s="166" t="s">
        <v>418</v>
      </c>
      <c r="CJ38" s="166" t="s">
        <v>418</v>
      </c>
      <c r="CK38" s="166" t="s">
        <v>418</v>
      </c>
      <c r="CL38" s="166" t="s">
        <v>418</v>
      </c>
      <c r="CM38" s="166" t="s">
        <v>418</v>
      </c>
      <c r="CN38" s="166" t="s">
        <v>418</v>
      </c>
      <c r="CO38" s="166" t="s">
        <v>418</v>
      </c>
      <c r="CP38" s="166" t="s">
        <v>418</v>
      </c>
      <c r="CQ38" s="167" t="s">
        <v>418</v>
      </c>
      <c r="CR38" s="166" t="s">
        <v>418</v>
      </c>
      <c r="CS38" s="166" t="s">
        <v>418</v>
      </c>
      <c r="CT38" s="166" t="s">
        <v>418</v>
      </c>
      <c r="CU38" s="166" t="s">
        <v>418</v>
      </c>
      <c r="CV38" s="166" t="s">
        <v>418</v>
      </c>
      <c r="CW38" s="166" t="s">
        <v>418</v>
      </c>
      <c r="CX38" s="166" t="s">
        <v>418</v>
      </c>
      <c r="CY38" s="166" t="s">
        <v>418</v>
      </c>
      <c r="CZ38" s="166" t="s">
        <v>418</v>
      </c>
      <c r="DA38" s="166" t="s">
        <v>418</v>
      </c>
      <c r="DB38" s="166" t="s">
        <v>418</v>
      </c>
      <c r="DC38" s="166" t="s">
        <v>418</v>
      </c>
      <c r="DD38" s="166" t="s">
        <v>418</v>
      </c>
      <c r="DE38" s="166" t="s">
        <v>418</v>
      </c>
      <c r="DF38" s="166" t="s">
        <v>418</v>
      </c>
      <c r="DG38" s="166" t="s">
        <v>418</v>
      </c>
      <c r="DH38" s="166" t="s">
        <v>418</v>
      </c>
      <c r="DI38" s="166" t="s">
        <v>418</v>
      </c>
      <c r="DJ38" s="166" t="s">
        <v>418</v>
      </c>
      <c r="DK38" s="166" t="s">
        <v>418</v>
      </c>
      <c r="DL38" s="166" t="s">
        <v>418</v>
      </c>
      <c r="DM38" s="166" t="s">
        <v>418</v>
      </c>
      <c r="DN38" s="166" t="s">
        <v>418</v>
      </c>
      <c r="DO38" s="166" t="s">
        <v>418</v>
      </c>
      <c r="DP38" s="166" t="s">
        <v>418</v>
      </c>
      <c r="DQ38" s="166" t="s">
        <v>418</v>
      </c>
      <c r="DR38" s="166" t="s">
        <v>418</v>
      </c>
      <c r="DS38" s="166" t="s">
        <v>418</v>
      </c>
    </row>
    <row r="39" spans="1:123" x14ac:dyDescent="0.2">
      <c r="A39" s="166" t="s">
        <v>518</v>
      </c>
      <c r="B39" s="166" t="s">
        <v>418</v>
      </c>
      <c r="C39" s="166" t="s">
        <v>418</v>
      </c>
      <c r="D39" s="166" t="s">
        <v>418</v>
      </c>
      <c r="E39" s="166" t="s">
        <v>418</v>
      </c>
      <c r="F39" s="166" t="s">
        <v>418</v>
      </c>
      <c r="G39" s="166" t="s">
        <v>418</v>
      </c>
      <c r="H39" s="166" t="s">
        <v>418</v>
      </c>
      <c r="I39" s="166" t="s">
        <v>418</v>
      </c>
      <c r="J39" s="166" t="s">
        <v>418</v>
      </c>
      <c r="K39" s="166" t="s">
        <v>418</v>
      </c>
      <c r="L39" s="166" t="s">
        <v>418</v>
      </c>
      <c r="M39" s="166" t="s">
        <v>418</v>
      </c>
      <c r="N39" s="166" t="s">
        <v>418</v>
      </c>
      <c r="O39" s="166" t="s">
        <v>418</v>
      </c>
      <c r="P39" s="166" t="s">
        <v>418</v>
      </c>
      <c r="Q39" s="166" t="s">
        <v>418</v>
      </c>
      <c r="R39" s="166" t="s">
        <v>418</v>
      </c>
      <c r="S39" s="166" t="s">
        <v>418</v>
      </c>
      <c r="T39" s="166" t="s">
        <v>418</v>
      </c>
      <c r="U39" s="166" t="s">
        <v>418</v>
      </c>
      <c r="V39" s="166" t="s">
        <v>418</v>
      </c>
      <c r="W39" s="166" t="s">
        <v>418</v>
      </c>
      <c r="X39" s="166" t="s">
        <v>418</v>
      </c>
      <c r="Y39" s="166" t="s">
        <v>418</v>
      </c>
      <c r="Z39" s="166" t="s">
        <v>418</v>
      </c>
      <c r="AA39" s="166" t="s">
        <v>418</v>
      </c>
      <c r="AB39" s="166" t="s">
        <v>418</v>
      </c>
      <c r="AC39" s="166" t="s">
        <v>418</v>
      </c>
      <c r="AD39" s="166" t="s">
        <v>418</v>
      </c>
      <c r="AE39" s="166" t="s">
        <v>418</v>
      </c>
      <c r="AF39" s="166" t="s">
        <v>418</v>
      </c>
      <c r="AG39" s="166" t="s">
        <v>418</v>
      </c>
      <c r="AH39" s="166" t="s">
        <v>418</v>
      </c>
      <c r="AI39" s="166" t="s">
        <v>418</v>
      </c>
      <c r="AJ39" s="166" t="s">
        <v>418</v>
      </c>
      <c r="AK39" s="166" t="s">
        <v>418</v>
      </c>
      <c r="AL39" s="166" t="s">
        <v>418</v>
      </c>
      <c r="AM39" s="166" t="s">
        <v>418</v>
      </c>
      <c r="AN39" s="166" t="s">
        <v>418</v>
      </c>
      <c r="AO39" s="166" t="s">
        <v>418</v>
      </c>
      <c r="AP39" s="166" t="s">
        <v>418</v>
      </c>
      <c r="AQ39" s="166" t="s">
        <v>418</v>
      </c>
      <c r="AR39" s="166" t="s">
        <v>418</v>
      </c>
      <c r="AS39" s="166" t="s">
        <v>418</v>
      </c>
      <c r="AT39" s="166" t="s">
        <v>418</v>
      </c>
      <c r="AU39" s="166" t="s">
        <v>418</v>
      </c>
      <c r="AV39" s="166" t="s">
        <v>418</v>
      </c>
      <c r="AW39" s="166" t="s">
        <v>418</v>
      </c>
      <c r="AX39" s="166" t="s">
        <v>418</v>
      </c>
      <c r="AY39" s="166" t="s">
        <v>418</v>
      </c>
      <c r="AZ39" s="166" t="s">
        <v>418</v>
      </c>
      <c r="BA39" s="166" t="s">
        <v>418</v>
      </c>
      <c r="BB39" s="166" t="s">
        <v>418</v>
      </c>
      <c r="BC39" s="166" t="s">
        <v>418</v>
      </c>
      <c r="BD39" s="166" t="s">
        <v>418</v>
      </c>
      <c r="BE39" s="166" t="s">
        <v>418</v>
      </c>
      <c r="BF39" s="166" t="s">
        <v>418</v>
      </c>
      <c r="BG39" s="166" t="s">
        <v>418</v>
      </c>
      <c r="BH39" s="166" t="s">
        <v>418</v>
      </c>
      <c r="BI39" s="166" t="s">
        <v>418</v>
      </c>
      <c r="BJ39" s="166" t="s">
        <v>418</v>
      </c>
      <c r="BK39" s="166" t="s">
        <v>418</v>
      </c>
      <c r="BL39" s="166" t="s">
        <v>418</v>
      </c>
      <c r="BM39" s="166" t="s">
        <v>418</v>
      </c>
      <c r="BN39" s="166" t="s">
        <v>418</v>
      </c>
      <c r="BO39" s="166" t="s">
        <v>418</v>
      </c>
      <c r="BP39" s="166" t="s">
        <v>418</v>
      </c>
      <c r="BQ39" s="166" t="s">
        <v>418</v>
      </c>
      <c r="BR39" s="166" t="s">
        <v>418</v>
      </c>
      <c r="BS39" s="166" t="s">
        <v>418</v>
      </c>
      <c r="BT39" s="166" t="s">
        <v>418</v>
      </c>
      <c r="BU39" s="166" t="s">
        <v>418</v>
      </c>
      <c r="BV39" s="166" t="s">
        <v>418</v>
      </c>
      <c r="BW39" s="166" t="s">
        <v>418</v>
      </c>
      <c r="BX39" s="166" t="s">
        <v>418</v>
      </c>
      <c r="BY39" s="166" t="s">
        <v>418</v>
      </c>
      <c r="BZ39" s="166" t="s">
        <v>418</v>
      </c>
      <c r="CA39" s="166" t="s">
        <v>418</v>
      </c>
      <c r="CB39" s="166" t="s">
        <v>418</v>
      </c>
      <c r="CC39" s="166" t="s">
        <v>418</v>
      </c>
      <c r="CD39" s="166" t="s">
        <v>418</v>
      </c>
      <c r="CE39" s="166" t="s">
        <v>418</v>
      </c>
      <c r="CF39" s="166" t="s">
        <v>418</v>
      </c>
      <c r="CG39" s="166" t="s">
        <v>418</v>
      </c>
      <c r="CH39" s="166" t="s">
        <v>418</v>
      </c>
      <c r="CI39" s="166" t="s">
        <v>418</v>
      </c>
      <c r="CJ39" s="166" t="s">
        <v>418</v>
      </c>
      <c r="CK39" s="166" t="s">
        <v>418</v>
      </c>
      <c r="CL39" s="166" t="s">
        <v>418</v>
      </c>
      <c r="CM39" s="166" t="s">
        <v>418</v>
      </c>
      <c r="CN39" s="166" t="s">
        <v>418</v>
      </c>
      <c r="CO39" s="166" t="s">
        <v>418</v>
      </c>
      <c r="CP39" s="166" t="s">
        <v>418</v>
      </c>
      <c r="CQ39" s="167" t="s">
        <v>418</v>
      </c>
      <c r="CR39" s="166" t="s">
        <v>418</v>
      </c>
      <c r="CS39" s="166" t="s">
        <v>418</v>
      </c>
      <c r="CT39" s="166" t="s">
        <v>418</v>
      </c>
      <c r="CU39" s="166" t="s">
        <v>418</v>
      </c>
      <c r="CV39" s="166" t="s">
        <v>418</v>
      </c>
      <c r="CW39" s="166" t="s">
        <v>418</v>
      </c>
      <c r="CX39" s="166" t="s">
        <v>418</v>
      </c>
      <c r="CY39" s="166" t="s">
        <v>418</v>
      </c>
      <c r="CZ39" s="166" t="s">
        <v>418</v>
      </c>
      <c r="DA39" s="166" t="s">
        <v>418</v>
      </c>
      <c r="DB39" s="166" t="s">
        <v>418</v>
      </c>
      <c r="DC39" s="166" t="s">
        <v>418</v>
      </c>
      <c r="DD39" s="166" t="s">
        <v>418</v>
      </c>
      <c r="DE39" s="166" t="s">
        <v>418</v>
      </c>
      <c r="DF39" s="166" t="s">
        <v>418</v>
      </c>
      <c r="DG39" s="166" t="s">
        <v>418</v>
      </c>
      <c r="DH39" s="166" t="s">
        <v>418</v>
      </c>
      <c r="DI39" s="166" t="s">
        <v>418</v>
      </c>
      <c r="DJ39" s="166" t="s">
        <v>418</v>
      </c>
      <c r="DK39" s="166" t="s">
        <v>418</v>
      </c>
      <c r="DL39" s="166" t="s">
        <v>418</v>
      </c>
      <c r="DM39" s="166" t="s">
        <v>418</v>
      </c>
      <c r="DN39" s="166" t="s">
        <v>418</v>
      </c>
      <c r="DO39" s="166" t="s">
        <v>418</v>
      </c>
      <c r="DP39" s="166" t="s">
        <v>418</v>
      </c>
      <c r="DQ39" s="166" t="s">
        <v>418</v>
      </c>
      <c r="DR39" s="166" t="s">
        <v>418</v>
      </c>
      <c r="DS39" s="166" t="s">
        <v>418</v>
      </c>
    </row>
    <row r="40" spans="1:123" x14ac:dyDescent="0.2">
      <c r="A40" s="166" t="s">
        <v>519</v>
      </c>
      <c r="B40" s="166" t="s">
        <v>418</v>
      </c>
      <c r="C40" s="166" t="s">
        <v>418</v>
      </c>
      <c r="D40" s="166" t="s">
        <v>418</v>
      </c>
      <c r="E40" s="166" t="s">
        <v>418</v>
      </c>
      <c r="F40" s="166" t="s">
        <v>418</v>
      </c>
      <c r="G40" s="166" t="s">
        <v>418</v>
      </c>
      <c r="H40" s="166" t="s">
        <v>418</v>
      </c>
      <c r="I40" s="166" t="s">
        <v>418</v>
      </c>
      <c r="J40" s="166" t="s">
        <v>418</v>
      </c>
      <c r="K40" s="166" t="s">
        <v>418</v>
      </c>
      <c r="L40" s="166" t="s">
        <v>418</v>
      </c>
      <c r="M40" s="166" t="s">
        <v>418</v>
      </c>
      <c r="N40" s="166" t="s">
        <v>418</v>
      </c>
      <c r="O40" s="166" t="s">
        <v>418</v>
      </c>
      <c r="P40" s="166" t="s">
        <v>418</v>
      </c>
      <c r="Q40" s="166" t="s">
        <v>418</v>
      </c>
      <c r="R40" s="166" t="s">
        <v>418</v>
      </c>
      <c r="S40" s="166" t="s">
        <v>418</v>
      </c>
      <c r="T40" s="166" t="s">
        <v>418</v>
      </c>
      <c r="U40" s="166" t="s">
        <v>418</v>
      </c>
      <c r="V40" s="166" t="s">
        <v>418</v>
      </c>
      <c r="W40" s="166" t="s">
        <v>418</v>
      </c>
      <c r="X40" s="166" t="s">
        <v>418</v>
      </c>
      <c r="Y40" s="166" t="s">
        <v>418</v>
      </c>
      <c r="Z40" s="166" t="s">
        <v>418</v>
      </c>
      <c r="AA40" s="166" t="s">
        <v>418</v>
      </c>
      <c r="AB40" s="166" t="s">
        <v>418</v>
      </c>
      <c r="AC40" s="166" t="s">
        <v>418</v>
      </c>
      <c r="AD40" s="166" t="s">
        <v>418</v>
      </c>
      <c r="AE40" s="166" t="s">
        <v>418</v>
      </c>
      <c r="AF40" s="166" t="s">
        <v>418</v>
      </c>
      <c r="AG40" s="166" t="s">
        <v>418</v>
      </c>
      <c r="AH40" s="166" t="s">
        <v>418</v>
      </c>
      <c r="AI40" s="166" t="s">
        <v>418</v>
      </c>
      <c r="AJ40" s="166" t="s">
        <v>418</v>
      </c>
      <c r="AK40" s="166" t="s">
        <v>418</v>
      </c>
      <c r="AL40" s="166" t="s">
        <v>418</v>
      </c>
      <c r="AM40" s="166" t="s">
        <v>418</v>
      </c>
      <c r="AN40" s="166" t="s">
        <v>418</v>
      </c>
      <c r="AO40" s="166" t="s">
        <v>418</v>
      </c>
      <c r="AP40" s="166" t="s">
        <v>418</v>
      </c>
      <c r="AQ40" s="166" t="s">
        <v>418</v>
      </c>
      <c r="AR40" s="166" t="s">
        <v>418</v>
      </c>
      <c r="AS40" s="166" t="s">
        <v>418</v>
      </c>
      <c r="AT40" s="166" t="s">
        <v>418</v>
      </c>
      <c r="AU40" s="166" t="s">
        <v>418</v>
      </c>
      <c r="AV40" s="166" t="s">
        <v>418</v>
      </c>
      <c r="AW40" s="166" t="s">
        <v>418</v>
      </c>
      <c r="AX40" s="166" t="s">
        <v>418</v>
      </c>
      <c r="AY40" s="166" t="s">
        <v>418</v>
      </c>
      <c r="AZ40" s="166" t="s">
        <v>418</v>
      </c>
      <c r="BA40" s="166" t="s">
        <v>418</v>
      </c>
      <c r="BB40" s="166" t="s">
        <v>418</v>
      </c>
      <c r="BC40" s="166" t="s">
        <v>418</v>
      </c>
      <c r="BD40" s="166" t="s">
        <v>418</v>
      </c>
      <c r="BE40" s="166" t="s">
        <v>418</v>
      </c>
      <c r="BF40" s="166" t="s">
        <v>418</v>
      </c>
      <c r="BG40" s="166" t="s">
        <v>418</v>
      </c>
      <c r="BH40" s="166" t="s">
        <v>418</v>
      </c>
      <c r="BI40" s="166" t="s">
        <v>418</v>
      </c>
      <c r="BJ40" s="166" t="s">
        <v>418</v>
      </c>
      <c r="BK40" s="166" t="s">
        <v>418</v>
      </c>
      <c r="BL40" s="166" t="s">
        <v>418</v>
      </c>
      <c r="BM40" s="166" t="s">
        <v>418</v>
      </c>
      <c r="BN40" s="166" t="s">
        <v>418</v>
      </c>
      <c r="BO40" s="166" t="s">
        <v>418</v>
      </c>
      <c r="BP40" s="166" t="s">
        <v>418</v>
      </c>
      <c r="BQ40" s="166" t="s">
        <v>418</v>
      </c>
      <c r="BR40" s="166" t="s">
        <v>418</v>
      </c>
      <c r="BS40" s="166" t="s">
        <v>418</v>
      </c>
      <c r="BT40" s="166" t="s">
        <v>418</v>
      </c>
      <c r="BU40" s="166" t="s">
        <v>418</v>
      </c>
      <c r="BV40" s="166" t="s">
        <v>418</v>
      </c>
      <c r="BW40" s="166" t="s">
        <v>418</v>
      </c>
      <c r="BX40" s="166" t="s">
        <v>418</v>
      </c>
      <c r="BY40" s="166" t="s">
        <v>418</v>
      </c>
      <c r="BZ40" s="166" t="s">
        <v>418</v>
      </c>
      <c r="CA40" s="166" t="s">
        <v>418</v>
      </c>
      <c r="CB40" s="166" t="s">
        <v>418</v>
      </c>
      <c r="CC40" s="166" t="s">
        <v>418</v>
      </c>
      <c r="CD40" s="166" t="s">
        <v>418</v>
      </c>
      <c r="CE40" s="166" t="s">
        <v>418</v>
      </c>
      <c r="CF40" s="166" t="s">
        <v>418</v>
      </c>
      <c r="CG40" s="166" t="s">
        <v>418</v>
      </c>
      <c r="CH40" s="166" t="s">
        <v>418</v>
      </c>
      <c r="CI40" s="166" t="s">
        <v>418</v>
      </c>
      <c r="CJ40" s="166" t="s">
        <v>418</v>
      </c>
      <c r="CK40" s="166" t="s">
        <v>418</v>
      </c>
      <c r="CL40" s="166" t="s">
        <v>418</v>
      </c>
      <c r="CM40" s="166" t="s">
        <v>418</v>
      </c>
      <c r="CN40" s="166" t="s">
        <v>418</v>
      </c>
      <c r="CO40" s="166" t="s">
        <v>418</v>
      </c>
      <c r="CP40" s="166" t="s">
        <v>418</v>
      </c>
      <c r="CQ40" s="167" t="s">
        <v>418</v>
      </c>
      <c r="CR40" s="166" t="s">
        <v>418</v>
      </c>
      <c r="CS40" s="166" t="s">
        <v>418</v>
      </c>
      <c r="CT40" s="166" t="s">
        <v>418</v>
      </c>
      <c r="CU40" s="166" t="s">
        <v>418</v>
      </c>
      <c r="CV40" s="166" t="s">
        <v>418</v>
      </c>
      <c r="CW40" s="166" t="s">
        <v>418</v>
      </c>
      <c r="CX40" s="166" t="s">
        <v>418</v>
      </c>
      <c r="CY40" s="166" t="s">
        <v>418</v>
      </c>
      <c r="CZ40" s="166" t="s">
        <v>418</v>
      </c>
      <c r="DA40" s="166" t="s">
        <v>418</v>
      </c>
      <c r="DB40" s="166" t="s">
        <v>418</v>
      </c>
      <c r="DC40" s="166" t="s">
        <v>418</v>
      </c>
      <c r="DD40" s="166" t="s">
        <v>418</v>
      </c>
      <c r="DE40" s="166" t="s">
        <v>418</v>
      </c>
      <c r="DF40" s="166" t="s">
        <v>418</v>
      </c>
      <c r="DG40" s="166" t="s">
        <v>418</v>
      </c>
      <c r="DH40" s="166" t="s">
        <v>418</v>
      </c>
      <c r="DI40" s="166" t="s">
        <v>418</v>
      </c>
      <c r="DJ40" s="166" t="s">
        <v>418</v>
      </c>
      <c r="DK40" s="166" t="s">
        <v>418</v>
      </c>
      <c r="DL40" s="166" t="s">
        <v>418</v>
      </c>
      <c r="DM40" s="166" t="s">
        <v>418</v>
      </c>
      <c r="DN40" s="166" t="s">
        <v>418</v>
      </c>
      <c r="DO40" s="166" t="s">
        <v>418</v>
      </c>
      <c r="DP40" s="166" t="s">
        <v>418</v>
      </c>
      <c r="DQ40" s="166" t="s">
        <v>418</v>
      </c>
      <c r="DR40" s="166" t="s">
        <v>418</v>
      </c>
      <c r="DS40" s="166" t="s">
        <v>418</v>
      </c>
    </row>
    <row r="41" spans="1:123" x14ac:dyDescent="0.2">
      <c r="A41" s="166" t="s">
        <v>520</v>
      </c>
      <c r="B41" s="166" t="s">
        <v>418</v>
      </c>
      <c r="C41" s="166" t="s">
        <v>418</v>
      </c>
      <c r="D41" s="166" t="s">
        <v>418</v>
      </c>
      <c r="E41" s="166" t="s">
        <v>418</v>
      </c>
      <c r="F41" s="166" t="s">
        <v>418</v>
      </c>
      <c r="G41" s="166" t="s">
        <v>418</v>
      </c>
      <c r="H41" s="166" t="s">
        <v>418</v>
      </c>
      <c r="I41" s="166" t="s">
        <v>418</v>
      </c>
      <c r="J41" s="166" t="s">
        <v>418</v>
      </c>
      <c r="K41" s="166" t="s">
        <v>418</v>
      </c>
      <c r="L41" s="166" t="s">
        <v>418</v>
      </c>
      <c r="M41" s="166" t="s">
        <v>418</v>
      </c>
      <c r="N41" s="166" t="s">
        <v>418</v>
      </c>
      <c r="O41" s="166" t="s">
        <v>418</v>
      </c>
      <c r="P41" s="166" t="s">
        <v>418</v>
      </c>
      <c r="Q41" s="166" t="s">
        <v>418</v>
      </c>
      <c r="R41" s="166" t="s">
        <v>418</v>
      </c>
      <c r="S41" s="166" t="s">
        <v>418</v>
      </c>
      <c r="T41" s="166" t="s">
        <v>418</v>
      </c>
      <c r="U41" s="166" t="s">
        <v>418</v>
      </c>
      <c r="V41" s="166" t="s">
        <v>418</v>
      </c>
      <c r="W41" s="166" t="s">
        <v>418</v>
      </c>
      <c r="X41" s="166" t="s">
        <v>418</v>
      </c>
      <c r="Y41" s="166" t="s">
        <v>418</v>
      </c>
      <c r="Z41" s="166" t="s">
        <v>418</v>
      </c>
      <c r="AA41" s="166" t="s">
        <v>418</v>
      </c>
      <c r="AB41" s="166" t="s">
        <v>418</v>
      </c>
      <c r="AC41" s="166" t="s">
        <v>418</v>
      </c>
      <c r="AD41" s="166" t="s">
        <v>418</v>
      </c>
      <c r="AE41" s="166" t="s">
        <v>418</v>
      </c>
      <c r="AF41" s="166" t="s">
        <v>418</v>
      </c>
      <c r="AG41" s="166" t="s">
        <v>418</v>
      </c>
      <c r="AH41" s="166" t="s">
        <v>418</v>
      </c>
      <c r="AI41" s="166" t="s">
        <v>418</v>
      </c>
      <c r="AJ41" s="166" t="s">
        <v>418</v>
      </c>
      <c r="AK41" s="166" t="s">
        <v>418</v>
      </c>
      <c r="AL41" s="166" t="s">
        <v>418</v>
      </c>
      <c r="AM41" s="166" t="s">
        <v>418</v>
      </c>
      <c r="AN41" s="166" t="s">
        <v>418</v>
      </c>
      <c r="AO41" s="166" t="s">
        <v>418</v>
      </c>
      <c r="AP41" s="166" t="s">
        <v>418</v>
      </c>
      <c r="AQ41" s="166" t="s">
        <v>418</v>
      </c>
      <c r="AR41" s="166" t="s">
        <v>418</v>
      </c>
      <c r="AS41" s="166" t="s">
        <v>418</v>
      </c>
      <c r="AT41" s="166" t="s">
        <v>418</v>
      </c>
      <c r="AU41" s="166" t="s">
        <v>418</v>
      </c>
      <c r="AV41" s="166" t="s">
        <v>418</v>
      </c>
      <c r="AW41" s="166" t="s">
        <v>418</v>
      </c>
      <c r="AX41" s="166" t="s">
        <v>418</v>
      </c>
      <c r="AY41" s="166" t="s">
        <v>418</v>
      </c>
      <c r="AZ41" s="166" t="s">
        <v>418</v>
      </c>
      <c r="BA41" s="166" t="s">
        <v>418</v>
      </c>
      <c r="BB41" s="166" t="s">
        <v>418</v>
      </c>
      <c r="BC41" s="166" t="s">
        <v>418</v>
      </c>
      <c r="BD41" s="166" t="s">
        <v>418</v>
      </c>
      <c r="BE41" s="166" t="s">
        <v>418</v>
      </c>
      <c r="BF41" s="166" t="s">
        <v>418</v>
      </c>
      <c r="BG41" s="166" t="s">
        <v>418</v>
      </c>
      <c r="BH41" s="166" t="s">
        <v>418</v>
      </c>
      <c r="BI41" s="166" t="s">
        <v>418</v>
      </c>
      <c r="BJ41" s="166" t="s">
        <v>418</v>
      </c>
      <c r="BK41" s="166" t="s">
        <v>418</v>
      </c>
      <c r="BL41" s="166" t="s">
        <v>418</v>
      </c>
      <c r="BM41" s="166" t="s">
        <v>418</v>
      </c>
      <c r="BN41" s="166" t="s">
        <v>418</v>
      </c>
      <c r="BO41" s="166" t="s">
        <v>418</v>
      </c>
      <c r="BP41" s="166" t="s">
        <v>418</v>
      </c>
      <c r="BQ41" s="166" t="s">
        <v>418</v>
      </c>
      <c r="BR41" s="166" t="s">
        <v>418</v>
      </c>
      <c r="BS41" s="166" t="s">
        <v>418</v>
      </c>
      <c r="BT41" s="166" t="s">
        <v>418</v>
      </c>
      <c r="BU41" s="166" t="s">
        <v>418</v>
      </c>
      <c r="BV41" s="166" t="s">
        <v>418</v>
      </c>
      <c r="BW41" s="166" t="s">
        <v>418</v>
      </c>
      <c r="BX41" s="166" t="s">
        <v>418</v>
      </c>
      <c r="BY41" s="166" t="s">
        <v>418</v>
      </c>
      <c r="BZ41" s="166" t="s">
        <v>418</v>
      </c>
      <c r="CA41" s="166" t="s">
        <v>418</v>
      </c>
      <c r="CB41" s="166" t="s">
        <v>418</v>
      </c>
      <c r="CC41" s="166" t="s">
        <v>418</v>
      </c>
      <c r="CD41" s="166" t="s">
        <v>418</v>
      </c>
      <c r="CE41" s="166" t="s">
        <v>418</v>
      </c>
      <c r="CF41" s="166" t="s">
        <v>418</v>
      </c>
      <c r="CG41" s="166" t="s">
        <v>418</v>
      </c>
      <c r="CH41" s="166" t="s">
        <v>418</v>
      </c>
      <c r="CI41" s="166" t="s">
        <v>418</v>
      </c>
      <c r="CJ41" s="166" t="s">
        <v>418</v>
      </c>
      <c r="CK41" s="166" t="s">
        <v>418</v>
      </c>
      <c r="CL41" s="166" t="s">
        <v>418</v>
      </c>
      <c r="CM41" s="166" t="s">
        <v>418</v>
      </c>
      <c r="CN41" s="166" t="s">
        <v>418</v>
      </c>
      <c r="CO41" s="166" t="s">
        <v>418</v>
      </c>
      <c r="CP41" s="166" t="s">
        <v>418</v>
      </c>
      <c r="CQ41" s="167" t="s">
        <v>418</v>
      </c>
      <c r="CR41" s="166" t="s">
        <v>418</v>
      </c>
      <c r="CS41" s="166" t="s">
        <v>418</v>
      </c>
      <c r="CT41" s="166" t="s">
        <v>418</v>
      </c>
      <c r="CU41" s="166" t="s">
        <v>418</v>
      </c>
      <c r="CV41" s="166" t="s">
        <v>418</v>
      </c>
      <c r="CW41" s="166" t="s">
        <v>418</v>
      </c>
      <c r="CX41" s="166" t="s">
        <v>418</v>
      </c>
      <c r="CY41" s="166" t="s">
        <v>418</v>
      </c>
      <c r="CZ41" s="166" t="s">
        <v>418</v>
      </c>
      <c r="DA41" s="166" t="s">
        <v>418</v>
      </c>
      <c r="DB41" s="166" t="s">
        <v>418</v>
      </c>
      <c r="DC41" s="166" t="s">
        <v>418</v>
      </c>
      <c r="DD41" s="166" t="s">
        <v>418</v>
      </c>
      <c r="DE41" s="166" t="s">
        <v>418</v>
      </c>
      <c r="DF41" s="166" t="s">
        <v>418</v>
      </c>
      <c r="DG41" s="166" t="s">
        <v>418</v>
      </c>
      <c r="DH41" s="166" t="s">
        <v>418</v>
      </c>
      <c r="DI41" s="166" t="s">
        <v>418</v>
      </c>
      <c r="DJ41" s="166" t="s">
        <v>418</v>
      </c>
      <c r="DK41" s="166" t="s">
        <v>418</v>
      </c>
      <c r="DL41" s="166" t="s">
        <v>418</v>
      </c>
      <c r="DM41" s="166" t="s">
        <v>418</v>
      </c>
      <c r="DN41" s="166" t="s">
        <v>418</v>
      </c>
      <c r="DO41" s="166" t="s">
        <v>418</v>
      </c>
      <c r="DP41" s="166" t="s">
        <v>418</v>
      </c>
      <c r="DQ41" s="166" t="s">
        <v>418</v>
      </c>
      <c r="DR41" s="166" t="s">
        <v>418</v>
      </c>
      <c r="DS41" s="166" t="s">
        <v>418</v>
      </c>
    </row>
    <row r="42" spans="1:123" x14ac:dyDescent="0.2">
      <c r="A42" s="166" t="s">
        <v>521</v>
      </c>
      <c r="B42" s="166" t="s">
        <v>418</v>
      </c>
      <c r="C42" s="166" t="s">
        <v>418</v>
      </c>
      <c r="D42" s="166" t="s">
        <v>418</v>
      </c>
      <c r="E42" s="166" t="s">
        <v>418</v>
      </c>
      <c r="F42" s="166" t="s">
        <v>418</v>
      </c>
      <c r="G42" s="166" t="s">
        <v>418</v>
      </c>
      <c r="H42" s="166" t="s">
        <v>418</v>
      </c>
      <c r="I42" s="166" t="s">
        <v>418</v>
      </c>
      <c r="J42" s="166" t="s">
        <v>418</v>
      </c>
      <c r="K42" s="166" t="s">
        <v>418</v>
      </c>
      <c r="L42" s="166" t="s">
        <v>418</v>
      </c>
      <c r="M42" s="166" t="s">
        <v>418</v>
      </c>
      <c r="N42" s="166" t="s">
        <v>418</v>
      </c>
      <c r="O42" s="166" t="s">
        <v>418</v>
      </c>
      <c r="P42" s="166" t="s">
        <v>418</v>
      </c>
      <c r="Q42" s="166" t="s">
        <v>418</v>
      </c>
      <c r="R42" s="166" t="s">
        <v>418</v>
      </c>
      <c r="S42" s="166" t="s">
        <v>418</v>
      </c>
      <c r="T42" s="166" t="s">
        <v>418</v>
      </c>
      <c r="U42" s="166" t="s">
        <v>418</v>
      </c>
      <c r="V42" s="166" t="s">
        <v>418</v>
      </c>
      <c r="W42" s="166" t="s">
        <v>418</v>
      </c>
      <c r="X42" s="166" t="s">
        <v>418</v>
      </c>
      <c r="Y42" s="166" t="s">
        <v>418</v>
      </c>
      <c r="Z42" s="166" t="s">
        <v>418</v>
      </c>
      <c r="AA42" s="166" t="s">
        <v>418</v>
      </c>
      <c r="AB42" s="166" t="s">
        <v>418</v>
      </c>
      <c r="AC42" s="166" t="s">
        <v>418</v>
      </c>
      <c r="AD42" s="166" t="s">
        <v>418</v>
      </c>
      <c r="AE42" s="166" t="s">
        <v>418</v>
      </c>
      <c r="AF42" s="166" t="s">
        <v>418</v>
      </c>
      <c r="AG42" s="166" t="s">
        <v>418</v>
      </c>
      <c r="AH42" s="166" t="s">
        <v>418</v>
      </c>
      <c r="AI42" s="166" t="s">
        <v>418</v>
      </c>
      <c r="AJ42" s="166" t="s">
        <v>418</v>
      </c>
      <c r="AK42" s="166" t="s">
        <v>418</v>
      </c>
      <c r="AL42" s="166" t="s">
        <v>418</v>
      </c>
      <c r="AM42" s="166" t="s">
        <v>418</v>
      </c>
      <c r="AN42" s="166" t="s">
        <v>418</v>
      </c>
      <c r="AO42" s="166" t="s">
        <v>418</v>
      </c>
      <c r="AP42" s="166" t="s">
        <v>418</v>
      </c>
      <c r="AQ42" s="166" t="s">
        <v>418</v>
      </c>
      <c r="AR42" s="166" t="s">
        <v>418</v>
      </c>
      <c r="AS42" s="166" t="s">
        <v>418</v>
      </c>
      <c r="AT42" s="166" t="s">
        <v>418</v>
      </c>
      <c r="AU42" s="166" t="s">
        <v>418</v>
      </c>
      <c r="AV42" s="166" t="s">
        <v>418</v>
      </c>
      <c r="AW42" s="166" t="s">
        <v>418</v>
      </c>
      <c r="AX42" s="166" t="s">
        <v>418</v>
      </c>
      <c r="AY42" s="166" t="s">
        <v>418</v>
      </c>
      <c r="AZ42" s="166" t="s">
        <v>418</v>
      </c>
      <c r="BA42" s="166" t="s">
        <v>418</v>
      </c>
      <c r="BB42" s="166" t="s">
        <v>418</v>
      </c>
      <c r="BC42" s="166" t="s">
        <v>418</v>
      </c>
      <c r="BD42" s="166" t="s">
        <v>418</v>
      </c>
      <c r="BE42" s="166" t="s">
        <v>418</v>
      </c>
      <c r="BF42" s="166" t="s">
        <v>418</v>
      </c>
      <c r="BG42" s="166" t="s">
        <v>418</v>
      </c>
      <c r="BH42" s="166" t="s">
        <v>418</v>
      </c>
      <c r="BI42" s="166" t="s">
        <v>418</v>
      </c>
      <c r="BJ42" s="166" t="s">
        <v>418</v>
      </c>
      <c r="BK42" s="166" t="s">
        <v>418</v>
      </c>
      <c r="BL42" s="166" t="s">
        <v>418</v>
      </c>
      <c r="BM42" s="166" t="s">
        <v>418</v>
      </c>
      <c r="BN42" s="166" t="s">
        <v>418</v>
      </c>
      <c r="BO42" s="166" t="s">
        <v>418</v>
      </c>
      <c r="BP42" s="166" t="s">
        <v>418</v>
      </c>
      <c r="BQ42" s="166" t="s">
        <v>418</v>
      </c>
      <c r="BR42" s="166" t="s">
        <v>418</v>
      </c>
      <c r="BS42" s="166" t="s">
        <v>418</v>
      </c>
      <c r="BT42" s="166" t="s">
        <v>418</v>
      </c>
      <c r="BU42" s="166" t="s">
        <v>418</v>
      </c>
      <c r="BV42" s="166" t="s">
        <v>418</v>
      </c>
      <c r="BW42" s="166" t="s">
        <v>418</v>
      </c>
      <c r="BX42" s="166" t="s">
        <v>418</v>
      </c>
      <c r="BY42" s="166" t="s">
        <v>418</v>
      </c>
      <c r="BZ42" s="166" t="s">
        <v>418</v>
      </c>
      <c r="CA42" s="166" t="s">
        <v>418</v>
      </c>
      <c r="CB42" s="166" t="s">
        <v>418</v>
      </c>
      <c r="CC42" s="166" t="s">
        <v>418</v>
      </c>
      <c r="CD42" s="166" t="s">
        <v>418</v>
      </c>
      <c r="CE42" s="166" t="s">
        <v>418</v>
      </c>
      <c r="CF42" s="166" t="s">
        <v>418</v>
      </c>
      <c r="CG42" s="166" t="s">
        <v>418</v>
      </c>
      <c r="CH42" s="166" t="s">
        <v>418</v>
      </c>
      <c r="CI42" s="166" t="s">
        <v>418</v>
      </c>
      <c r="CJ42" s="166" t="s">
        <v>418</v>
      </c>
      <c r="CK42" s="166" t="s">
        <v>418</v>
      </c>
      <c r="CL42" s="166" t="s">
        <v>418</v>
      </c>
      <c r="CM42" s="166" t="s">
        <v>418</v>
      </c>
      <c r="CN42" s="166" t="s">
        <v>418</v>
      </c>
      <c r="CO42" s="166" t="s">
        <v>418</v>
      </c>
      <c r="CP42" s="166" t="s">
        <v>418</v>
      </c>
      <c r="CQ42" s="167" t="s">
        <v>418</v>
      </c>
      <c r="CR42" s="166" t="s">
        <v>418</v>
      </c>
      <c r="CS42" s="166" t="s">
        <v>418</v>
      </c>
      <c r="CT42" s="166" t="s">
        <v>418</v>
      </c>
      <c r="CU42" s="166" t="s">
        <v>418</v>
      </c>
      <c r="CV42" s="166" t="s">
        <v>418</v>
      </c>
      <c r="CW42" s="166" t="s">
        <v>418</v>
      </c>
      <c r="CX42" s="166" t="s">
        <v>418</v>
      </c>
      <c r="CY42" s="166" t="s">
        <v>418</v>
      </c>
      <c r="CZ42" s="166" t="s">
        <v>418</v>
      </c>
      <c r="DA42" s="166" t="s">
        <v>418</v>
      </c>
      <c r="DB42" s="166" t="s">
        <v>418</v>
      </c>
      <c r="DC42" s="166" t="s">
        <v>418</v>
      </c>
      <c r="DD42" s="166" t="s">
        <v>418</v>
      </c>
      <c r="DE42" s="166" t="s">
        <v>418</v>
      </c>
      <c r="DF42" s="166" t="s">
        <v>418</v>
      </c>
      <c r="DG42" s="166" t="s">
        <v>418</v>
      </c>
      <c r="DH42" s="166" t="s">
        <v>418</v>
      </c>
      <c r="DI42" s="166" t="s">
        <v>418</v>
      </c>
      <c r="DJ42" s="166" t="s">
        <v>418</v>
      </c>
      <c r="DK42" s="166" t="s">
        <v>418</v>
      </c>
      <c r="DL42" s="166" t="s">
        <v>418</v>
      </c>
      <c r="DM42" s="166" t="s">
        <v>418</v>
      </c>
      <c r="DN42" s="166" t="s">
        <v>418</v>
      </c>
      <c r="DO42" s="166" t="s">
        <v>418</v>
      </c>
      <c r="DP42" s="166" t="s">
        <v>418</v>
      </c>
      <c r="DQ42" s="166" t="s">
        <v>418</v>
      </c>
      <c r="DR42" s="166" t="s">
        <v>418</v>
      </c>
      <c r="DS42" s="166" t="s">
        <v>418</v>
      </c>
    </row>
    <row r="43" spans="1:123" x14ac:dyDescent="0.2">
      <c r="A43" s="166" t="s">
        <v>522</v>
      </c>
      <c r="B43" s="166" t="s">
        <v>418</v>
      </c>
      <c r="C43" s="166" t="s">
        <v>418</v>
      </c>
      <c r="D43" s="166" t="s">
        <v>418</v>
      </c>
      <c r="E43" s="166" t="s">
        <v>418</v>
      </c>
      <c r="F43" s="166" t="s">
        <v>418</v>
      </c>
      <c r="G43" s="166" t="s">
        <v>418</v>
      </c>
      <c r="H43" s="166" t="s">
        <v>418</v>
      </c>
      <c r="I43" s="166" t="s">
        <v>418</v>
      </c>
      <c r="J43" s="166" t="s">
        <v>418</v>
      </c>
      <c r="K43" s="166" t="s">
        <v>418</v>
      </c>
      <c r="L43" s="166" t="s">
        <v>418</v>
      </c>
      <c r="M43" s="166" t="s">
        <v>418</v>
      </c>
      <c r="N43" s="166" t="s">
        <v>418</v>
      </c>
      <c r="O43" s="166" t="s">
        <v>418</v>
      </c>
      <c r="P43" s="166" t="s">
        <v>418</v>
      </c>
      <c r="Q43" s="166" t="s">
        <v>418</v>
      </c>
      <c r="R43" s="166" t="s">
        <v>418</v>
      </c>
      <c r="S43" s="166" t="s">
        <v>418</v>
      </c>
      <c r="T43" s="166" t="s">
        <v>418</v>
      </c>
      <c r="U43" s="166" t="s">
        <v>418</v>
      </c>
      <c r="V43" s="166" t="s">
        <v>418</v>
      </c>
      <c r="W43" s="166" t="s">
        <v>418</v>
      </c>
      <c r="X43" s="166" t="s">
        <v>418</v>
      </c>
      <c r="Y43" s="166" t="s">
        <v>418</v>
      </c>
      <c r="Z43" s="166" t="s">
        <v>418</v>
      </c>
      <c r="AA43" s="166" t="s">
        <v>418</v>
      </c>
      <c r="AB43" s="166" t="s">
        <v>418</v>
      </c>
      <c r="AC43" s="166" t="s">
        <v>418</v>
      </c>
      <c r="AD43" s="166" t="s">
        <v>418</v>
      </c>
      <c r="AE43" s="166" t="s">
        <v>418</v>
      </c>
      <c r="AF43" s="166" t="s">
        <v>418</v>
      </c>
      <c r="AG43" s="166" t="s">
        <v>418</v>
      </c>
      <c r="AH43" s="166" t="s">
        <v>418</v>
      </c>
      <c r="AI43" s="166" t="s">
        <v>418</v>
      </c>
      <c r="AJ43" s="166" t="s">
        <v>418</v>
      </c>
      <c r="AK43" s="166" t="s">
        <v>418</v>
      </c>
      <c r="AL43" s="166" t="s">
        <v>418</v>
      </c>
      <c r="AM43" s="166" t="s">
        <v>418</v>
      </c>
      <c r="AN43" s="166" t="s">
        <v>418</v>
      </c>
      <c r="AO43" s="166" t="s">
        <v>418</v>
      </c>
      <c r="AP43" s="166" t="s">
        <v>418</v>
      </c>
      <c r="AQ43" s="166" t="s">
        <v>418</v>
      </c>
      <c r="AR43" s="166" t="s">
        <v>418</v>
      </c>
      <c r="AS43" s="166" t="s">
        <v>418</v>
      </c>
      <c r="AT43" s="166" t="s">
        <v>418</v>
      </c>
      <c r="AU43" s="166" t="s">
        <v>418</v>
      </c>
      <c r="AV43" s="166" t="s">
        <v>418</v>
      </c>
      <c r="AW43" s="166" t="s">
        <v>418</v>
      </c>
      <c r="AX43" s="166" t="s">
        <v>418</v>
      </c>
      <c r="AY43" s="166" t="s">
        <v>418</v>
      </c>
      <c r="AZ43" s="166" t="s">
        <v>418</v>
      </c>
      <c r="BA43" s="166" t="s">
        <v>418</v>
      </c>
      <c r="BB43" s="166" t="s">
        <v>418</v>
      </c>
      <c r="BC43" s="166" t="s">
        <v>418</v>
      </c>
      <c r="BD43" s="166" t="s">
        <v>418</v>
      </c>
      <c r="BE43" s="166" t="s">
        <v>418</v>
      </c>
      <c r="BF43" s="166" t="s">
        <v>418</v>
      </c>
      <c r="BG43" s="166" t="s">
        <v>418</v>
      </c>
      <c r="BH43" s="166" t="s">
        <v>418</v>
      </c>
      <c r="BI43" s="166" t="s">
        <v>418</v>
      </c>
      <c r="BJ43" s="166" t="s">
        <v>418</v>
      </c>
      <c r="BK43" s="166" t="s">
        <v>418</v>
      </c>
      <c r="BL43" s="166" t="s">
        <v>418</v>
      </c>
      <c r="BM43" s="166" t="s">
        <v>418</v>
      </c>
      <c r="BN43" s="166" t="s">
        <v>418</v>
      </c>
      <c r="BO43" s="166" t="s">
        <v>418</v>
      </c>
      <c r="BP43" s="166" t="s">
        <v>418</v>
      </c>
      <c r="BQ43" s="166" t="s">
        <v>418</v>
      </c>
      <c r="BR43" s="166" t="s">
        <v>418</v>
      </c>
      <c r="BS43" s="166" t="s">
        <v>418</v>
      </c>
      <c r="BT43" s="166" t="s">
        <v>418</v>
      </c>
      <c r="BU43" s="166" t="s">
        <v>418</v>
      </c>
      <c r="BV43" s="166" t="s">
        <v>418</v>
      </c>
      <c r="BW43" s="166" t="s">
        <v>418</v>
      </c>
      <c r="BX43" s="166" t="s">
        <v>418</v>
      </c>
      <c r="BY43" s="166" t="s">
        <v>418</v>
      </c>
      <c r="BZ43" s="166" t="s">
        <v>418</v>
      </c>
      <c r="CA43" s="166" t="s">
        <v>418</v>
      </c>
      <c r="CB43" s="166" t="s">
        <v>418</v>
      </c>
      <c r="CC43" s="166" t="s">
        <v>418</v>
      </c>
      <c r="CD43" s="166" t="s">
        <v>418</v>
      </c>
      <c r="CE43" s="166" t="s">
        <v>418</v>
      </c>
      <c r="CF43" s="166" t="s">
        <v>418</v>
      </c>
      <c r="CG43" s="166" t="s">
        <v>418</v>
      </c>
      <c r="CH43" s="166" t="s">
        <v>418</v>
      </c>
      <c r="CI43" s="166" t="s">
        <v>418</v>
      </c>
      <c r="CJ43" s="166" t="s">
        <v>418</v>
      </c>
      <c r="CK43" s="166" t="s">
        <v>418</v>
      </c>
      <c r="CL43" s="166" t="s">
        <v>418</v>
      </c>
      <c r="CM43" s="166" t="s">
        <v>418</v>
      </c>
      <c r="CN43" s="166" t="s">
        <v>418</v>
      </c>
      <c r="CO43" s="166" t="s">
        <v>418</v>
      </c>
      <c r="CP43" s="166" t="s">
        <v>418</v>
      </c>
      <c r="CQ43" s="167" t="s">
        <v>418</v>
      </c>
      <c r="CR43" s="166" t="s">
        <v>418</v>
      </c>
      <c r="CS43" s="166" t="s">
        <v>418</v>
      </c>
      <c r="CT43" s="166" t="s">
        <v>418</v>
      </c>
      <c r="CU43" s="166" t="s">
        <v>418</v>
      </c>
      <c r="CV43" s="166" t="s">
        <v>418</v>
      </c>
      <c r="CW43" s="166" t="s">
        <v>418</v>
      </c>
      <c r="CX43" s="166" t="s">
        <v>418</v>
      </c>
      <c r="CY43" s="166" t="s">
        <v>418</v>
      </c>
      <c r="CZ43" s="166" t="s">
        <v>418</v>
      </c>
      <c r="DA43" s="166" t="s">
        <v>418</v>
      </c>
      <c r="DB43" s="166" t="s">
        <v>418</v>
      </c>
      <c r="DC43" s="166" t="s">
        <v>418</v>
      </c>
      <c r="DD43" s="166" t="s">
        <v>418</v>
      </c>
      <c r="DE43" s="166" t="s">
        <v>418</v>
      </c>
      <c r="DF43" s="166" t="s">
        <v>418</v>
      </c>
      <c r="DG43" s="166" t="s">
        <v>418</v>
      </c>
      <c r="DH43" s="166" t="s">
        <v>418</v>
      </c>
      <c r="DI43" s="166" t="s">
        <v>418</v>
      </c>
      <c r="DJ43" s="166" t="s">
        <v>418</v>
      </c>
      <c r="DK43" s="166" t="s">
        <v>418</v>
      </c>
      <c r="DL43" s="166" t="s">
        <v>418</v>
      </c>
      <c r="DM43" s="166" t="s">
        <v>418</v>
      </c>
      <c r="DN43" s="166" t="s">
        <v>418</v>
      </c>
      <c r="DO43" s="166" t="s">
        <v>418</v>
      </c>
      <c r="DP43" s="166" t="s">
        <v>418</v>
      </c>
      <c r="DQ43" s="166" t="s">
        <v>418</v>
      </c>
      <c r="DR43" s="166" t="s">
        <v>418</v>
      </c>
      <c r="DS43" s="166" t="s">
        <v>418</v>
      </c>
    </row>
    <row r="44" spans="1:123" x14ac:dyDescent="0.2">
      <c r="A44" s="166" t="s">
        <v>523</v>
      </c>
      <c r="B44" s="166" t="s">
        <v>418</v>
      </c>
      <c r="C44" s="166" t="s">
        <v>418</v>
      </c>
      <c r="D44" s="166" t="s">
        <v>418</v>
      </c>
      <c r="E44" s="166" t="s">
        <v>418</v>
      </c>
      <c r="F44" s="166" t="s">
        <v>418</v>
      </c>
      <c r="G44" s="166" t="s">
        <v>418</v>
      </c>
      <c r="H44" s="166" t="s">
        <v>418</v>
      </c>
      <c r="I44" s="166" t="s">
        <v>418</v>
      </c>
      <c r="J44" s="166" t="s">
        <v>418</v>
      </c>
      <c r="K44" s="166" t="s">
        <v>418</v>
      </c>
      <c r="L44" s="166" t="s">
        <v>418</v>
      </c>
      <c r="M44" s="166" t="s">
        <v>418</v>
      </c>
      <c r="N44" s="166" t="s">
        <v>418</v>
      </c>
      <c r="O44" s="166" t="s">
        <v>418</v>
      </c>
      <c r="P44" s="166" t="s">
        <v>418</v>
      </c>
      <c r="Q44" s="166" t="s">
        <v>418</v>
      </c>
      <c r="R44" s="166" t="s">
        <v>418</v>
      </c>
      <c r="S44" s="166" t="s">
        <v>418</v>
      </c>
      <c r="T44" s="166" t="s">
        <v>418</v>
      </c>
      <c r="U44" s="166" t="s">
        <v>418</v>
      </c>
      <c r="V44" s="166" t="s">
        <v>418</v>
      </c>
      <c r="W44" s="166" t="s">
        <v>418</v>
      </c>
      <c r="X44" s="166" t="s">
        <v>418</v>
      </c>
      <c r="Y44" s="166" t="s">
        <v>418</v>
      </c>
      <c r="Z44" s="166" t="s">
        <v>418</v>
      </c>
      <c r="AA44" s="166" t="s">
        <v>418</v>
      </c>
      <c r="AB44" s="166" t="s">
        <v>418</v>
      </c>
      <c r="AC44" s="166" t="s">
        <v>418</v>
      </c>
      <c r="AD44" s="166" t="s">
        <v>418</v>
      </c>
      <c r="AE44" s="166" t="s">
        <v>418</v>
      </c>
      <c r="AF44" s="166" t="s">
        <v>418</v>
      </c>
      <c r="AG44" s="166" t="s">
        <v>418</v>
      </c>
      <c r="AH44" s="166" t="s">
        <v>418</v>
      </c>
      <c r="AI44" s="166" t="s">
        <v>418</v>
      </c>
      <c r="AJ44" s="166" t="s">
        <v>418</v>
      </c>
      <c r="AK44" s="166" t="s">
        <v>418</v>
      </c>
      <c r="AL44" s="166" t="s">
        <v>418</v>
      </c>
      <c r="AM44" s="166" t="s">
        <v>418</v>
      </c>
      <c r="AN44" s="166" t="s">
        <v>418</v>
      </c>
      <c r="AO44" s="166" t="s">
        <v>418</v>
      </c>
      <c r="AP44" s="166" t="s">
        <v>418</v>
      </c>
      <c r="AQ44" s="166" t="s">
        <v>418</v>
      </c>
      <c r="AR44" s="166" t="s">
        <v>418</v>
      </c>
      <c r="AS44" s="166" t="s">
        <v>418</v>
      </c>
      <c r="AT44" s="166" t="s">
        <v>418</v>
      </c>
      <c r="AU44" s="166" t="s">
        <v>418</v>
      </c>
      <c r="AV44" s="166" t="s">
        <v>418</v>
      </c>
      <c r="AW44" s="166" t="s">
        <v>418</v>
      </c>
      <c r="AX44" s="166" t="s">
        <v>418</v>
      </c>
      <c r="AY44" s="166" t="s">
        <v>418</v>
      </c>
      <c r="AZ44" s="166" t="s">
        <v>418</v>
      </c>
      <c r="BA44" s="166" t="s">
        <v>418</v>
      </c>
      <c r="BB44" s="166" t="s">
        <v>418</v>
      </c>
      <c r="BC44" s="166" t="s">
        <v>418</v>
      </c>
      <c r="BD44" s="166" t="s">
        <v>418</v>
      </c>
      <c r="BE44" s="166" t="s">
        <v>418</v>
      </c>
      <c r="BF44" s="166" t="s">
        <v>418</v>
      </c>
      <c r="BG44" s="166" t="s">
        <v>418</v>
      </c>
      <c r="BH44" s="166" t="s">
        <v>418</v>
      </c>
      <c r="BI44" s="166" t="s">
        <v>418</v>
      </c>
      <c r="BJ44" s="166" t="s">
        <v>418</v>
      </c>
      <c r="BK44" s="166" t="s">
        <v>418</v>
      </c>
      <c r="BL44" s="166" t="s">
        <v>418</v>
      </c>
      <c r="BM44" s="166" t="s">
        <v>418</v>
      </c>
      <c r="BN44" s="166" t="s">
        <v>418</v>
      </c>
      <c r="BO44" s="166" t="s">
        <v>418</v>
      </c>
      <c r="BP44" s="166" t="s">
        <v>418</v>
      </c>
      <c r="BQ44" s="166" t="s">
        <v>418</v>
      </c>
      <c r="BR44" s="166" t="s">
        <v>418</v>
      </c>
      <c r="BS44" s="166" t="s">
        <v>418</v>
      </c>
      <c r="BT44" s="166" t="s">
        <v>418</v>
      </c>
      <c r="BU44" s="166" t="s">
        <v>418</v>
      </c>
      <c r="BV44" s="166" t="s">
        <v>418</v>
      </c>
      <c r="BW44" s="166" t="s">
        <v>418</v>
      </c>
      <c r="BX44" s="166" t="s">
        <v>418</v>
      </c>
      <c r="BY44" s="166" t="s">
        <v>418</v>
      </c>
      <c r="BZ44" s="166" t="s">
        <v>418</v>
      </c>
      <c r="CA44" s="166" t="s">
        <v>418</v>
      </c>
      <c r="CB44" s="166" t="s">
        <v>418</v>
      </c>
      <c r="CC44" s="166" t="s">
        <v>418</v>
      </c>
      <c r="CD44" s="166" t="s">
        <v>418</v>
      </c>
      <c r="CE44" s="166" t="s">
        <v>418</v>
      </c>
      <c r="CF44" s="166" t="s">
        <v>418</v>
      </c>
      <c r="CG44" s="166" t="s">
        <v>418</v>
      </c>
      <c r="CH44" s="166" t="s">
        <v>418</v>
      </c>
      <c r="CI44" s="166" t="s">
        <v>418</v>
      </c>
      <c r="CJ44" s="166" t="s">
        <v>418</v>
      </c>
      <c r="CK44" s="166" t="s">
        <v>418</v>
      </c>
      <c r="CL44" s="166" t="s">
        <v>418</v>
      </c>
      <c r="CM44" s="166" t="s">
        <v>418</v>
      </c>
      <c r="CN44" s="166" t="s">
        <v>418</v>
      </c>
      <c r="CO44" s="166" t="s">
        <v>418</v>
      </c>
      <c r="CP44" s="166" t="s">
        <v>418</v>
      </c>
      <c r="CQ44" s="167" t="s">
        <v>418</v>
      </c>
      <c r="CR44" s="166" t="s">
        <v>418</v>
      </c>
      <c r="CS44" s="166" t="s">
        <v>418</v>
      </c>
      <c r="CT44" s="166" t="s">
        <v>418</v>
      </c>
      <c r="CU44" s="166" t="s">
        <v>418</v>
      </c>
      <c r="CV44" s="166" t="s">
        <v>418</v>
      </c>
      <c r="CW44" s="166" t="s">
        <v>418</v>
      </c>
      <c r="CX44" s="166" t="s">
        <v>418</v>
      </c>
      <c r="CY44" s="166" t="s">
        <v>418</v>
      </c>
      <c r="CZ44" s="166" t="s">
        <v>418</v>
      </c>
      <c r="DA44" s="166" t="s">
        <v>418</v>
      </c>
      <c r="DB44" s="166" t="s">
        <v>418</v>
      </c>
      <c r="DC44" s="166" t="s">
        <v>418</v>
      </c>
      <c r="DD44" s="166" t="s">
        <v>418</v>
      </c>
      <c r="DE44" s="166" t="s">
        <v>418</v>
      </c>
      <c r="DF44" s="166" t="s">
        <v>418</v>
      </c>
      <c r="DG44" s="166" t="s">
        <v>418</v>
      </c>
      <c r="DH44" s="166" t="s">
        <v>418</v>
      </c>
      <c r="DI44" s="166" t="s">
        <v>418</v>
      </c>
      <c r="DJ44" s="166" t="s">
        <v>418</v>
      </c>
      <c r="DK44" s="166" t="s">
        <v>418</v>
      </c>
      <c r="DL44" s="166" t="s">
        <v>418</v>
      </c>
      <c r="DM44" s="166" t="s">
        <v>418</v>
      </c>
      <c r="DN44" s="166" t="s">
        <v>418</v>
      </c>
      <c r="DO44" s="166" t="s">
        <v>418</v>
      </c>
      <c r="DP44" s="166" t="s">
        <v>418</v>
      </c>
      <c r="DQ44" s="166" t="s">
        <v>418</v>
      </c>
      <c r="DR44" s="166" t="s">
        <v>418</v>
      </c>
      <c r="DS44" s="166" t="s">
        <v>418</v>
      </c>
    </row>
    <row r="45" spans="1:123" x14ac:dyDescent="0.2">
      <c r="A45" s="166" t="s">
        <v>524</v>
      </c>
      <c r="B45" s="166" t="s">
        <v>418</v>
      </c>
      <c r="C45" s="166" t="s">
        <v>418</v>
      </c>
      <c r="D45" s="166" t="s">
        <v>418</v>
      </c>
      <c r="E45" s="166" t="s">
        <v>418</v>
      </c>
      <c r="F45" s="166" t="s">
        <v>418</v>
      </c>
      <c r="G45" s="166" t="s">
        <v>418</v>
      </c>
      <c r="H45" s="166" t="s">
        <v>418</v>
      </c>
      <c r="I45" s="166" t="s">
        <v>418</v>
      </c>
      <c r="J45" s="166" t="s">
        <v>418</v>
      </c>
      <c r="K45" s="166" t="s">
        <v>418</v>
      </c>
      <c r="L45" s="166" t="s">
        <v>418</v>
      </c>
      <c r="M45" s="166" t="s">
        <v>418</v>
      </c>
      <c r="N45" s="166" t="s">
        <v>418</v>
      </c>
      <c r="O45" s="166" t="s">
        <v>418</v>
      </c>
      <c r="P45" s="166" t="s">
        <v>418</v>
      </c>
      <c r="Q45" s="166" t="s">
        <v>418</v>
      </c>
      <c r="R45" s="166" t="s">
        <v>418</v>
      </c>
      <c r="S45" s="166" t="s">
        <v>418</v>
      </c>
      <c r="T45" s="166" t="s">
        <v>418</v>
      </c>
      <c r="U45" s="166" t="s">
        <v>418</v>
      </c>
      <c r="V45" s="166" t="s">
        <v>418</v>
      </c>
      <c r="W45" s="166" t="s">
        <v>418</v>
      </c>
      <c r="X45" s="166" t="s">
        <v>418</v>
      </c>
      <c r="Y45" s="166" t="s">
        <v>418</v>
      </c>
      <c r="Z45" s="166" t="s">
        <v>418</v>
      </c>
      <c r="AA45" s="166" t="s">
        <v>418</v>
      </c>
      <c r="AB45" s="166" t="s">
        <v>418</v>
      </c>
      <c r="AC45" s="166" t="s">
        <v>418</v>
      </c>
      <c r="AD45" s="166" t="s">
        <v>418</v>
      </c>
      <c r="AE45" s="166" t="s">
        <v>418</v>
      </c>
      <c r="AF45" s="166" t="s">
        <v>418</v>
      </c>
      <c r="AG45" s="166" t="s">
        <v>418</v>
      </c>
      <c r="AH45" s="166" t="s">
        <v>418</v>
      </c>
      <c r="AI45" s="166" t="s">
        <v>418</v>
      </c>
      <c r="AJ45" s="166" t="s">
        <v>418</v>
      </c>
      <c r="AK45" s="166" t="s">
        <v>418</v>
      </c>
      <c r="AL45" s="166" t="s">
        <v>418</v>
      </c>
      <c r="AM45" s="166" t="s">
        <v>418</v>
      </c>
      <c r="AN45" s="166" t="s">
        <v>418</v>
      </c>
      <c r="AO45" s="166" t="s">
        <v>418</v>
      </c>
      <c r="AP45" s="166" t="s">
        <v>418</v>
      </c>
      <c r="AQ45" s="166" t="s">
        <v>418</v>
      </c>
      <c r="AR45" s="166" t="s">
        <v>418</v>
      </c>
      <c r="AS45" s="166" t="s">
        <v>418</v>
      </c>
      <c r="AT45" s="166" t="s">
        <v>418</v>
      </c>
      <c r="AU45" s="166" t="s">
        <v>418</v>
      </c>
      <c r="AV45" s="166" t="s">
        <v>418</v>
      </c>
      <c r="AW45" s="166" t="s">
        <v>418</v>
      </c>
      <c r="AX45" s="166" t="s">
        <v>418</v>
      </c>
      <c r="AY45" s="166" t="s">
        <v>418</v>
      </c>
      <c r="AZ45" s="166" t="s">
        <v>418</v>
      </c>
      <c r="BA45" s="166" t="s">
        <v>418</v>
      </c>
      <c r="BB45" s="166" t="s">
        <v>418</v>
      </c>
      <c r="BC45" s="166" t="s">
        <v>418</v>
      </c>
      <c r="BD45" s="166" t="s">
        <v>418</v>
      </c>
      <c r="BE45" s="166" t="s">
        <v>418</v>
      </c>
      <c r="BF45" s="166" t="s">
        <v>418</v>
      </c>
      <c r="BG45" s="166" t="s">
        <v>418</v>
      </c>
      <c r="BH45" s="166" t="s">
        <v>418</v>
      </c>
      <c r="BI45" s="166" t="s">
        <v>418</v>
      </c>
      <c r="BJ45" s="166" t="s">
        <v>418</v>
      </c>
      <c r="BK45" s="166" t="s">
        <v>418</v>
      </c>
      <c r="BL45" s="166" t="s">
        <v>418</v>
      </c>
      <c r="BM45" s="166" t="s">
        <v>418</v>
      </c>
      <c r="BN45" s="166" t="s">
        <v>418</v>
      </c>
      <c r="BO45" s="166" t="s">
        <v>418</v>
      </c>
      <c r="BP45" s="166" t="s">
        <v>418</v>
      </c>
      <c r="BQ45" s="166" t="s">
        <v>418</v>
      </c>
      <c r="BR45" s="166" t="s">
        <v>418</v>
      </c>
      <c r="BS45" s="166" t="s">
        <v>418</v>
      </c>
      <c r="BT45" s="166" t="s">
        <v>418</v>
      </c>
      <c r="BU45" s="166" t="s">
        <v>418</v>
      </c>
      <c r="BV45" s="166" t="s">
        <v>418</v>
      </c>
      <c r="BW45" s="166" t="s">
        <v>418</v>
      </c>
      <c r="BX45" s="166" t="s">
        <v>418</v>
      </c>
      <c r="BY45" s="166" t="s">
        <v>418</v>
      </c>
      <c r="BZ45" s="166" t="s">
        <v>418</v>
      </c>
      <c r="CA45" s="166" t="s">
        <v>418</v>
      </c>
      <c r="CB45" s="166" t="s">
        <v>418</v>
      </c>
      <c r="CC45" s="166" t="s">
        <v>418</v>
      </c>
      <c r="CD45" s="166" t="s">
        <v>418</v>
      </c>
      <c r="CE45" s="166" t="s">
        <v>418</v>
      </c>
      <c r="CF45" s="166" t="s">
        <v>418</v>
      </c>
      <c r="CG45" s="166" t="s">
        <v>418</v>
      </c>
      <c r="CH45" s="166" t="s">
        <v>418</v>
      </c>
      <c r="CI45" s="166" t="s">
        <v>418</v>
      </c>
      <c r="CJ45" s="166" t="s">
        <v>418</v>
      </c>
      <c r="CK45" s="166" t="s">
        <v>418</v>
      </c>
      <c r="CL45" s="166" t="s">
        <v>418</v>
      </c>
      <c r="CM45" s="166" t="s">
        <v>418</v>
      </c>
      <c r="CN45" s="166" t="s">
        <v>418</v>
      </c>
      <c r="CO45" s="166" t="s">
        <v>418</v>
      </c>
      <c r="CP45" s="166" t="s">
        <v>418</v>
      </c>
      <c r="CQ45" s="167" t="s">
        <v>418</v>
      </c>
      <c r="CR45" s="166" t="s">
        <v>418</v>
      </c>
      <c r="CS45" s="166" t="s">
        <v>418</v>
      </c>
      <c r="CT45" s="166" t="s">
        <v>418</v>
      </c>
      <c r="CU45" s="166" t="s">
        <v>418</v>
      </c>
      <c r="CV45" s="166" t="s">
        <v>418</v>
      </c>
      <c r="CW45" s="166" t="s">
        <v>418</v>
      </c>
      <c r="CX45" s="166" t="s">
        <v>418</v>
      </c>
      <c r="CY45" s="166" t="s">
        <v>418</v>
      </c>
      <c r="CZ45" s="166" t="s">
        <v>418</v>
      </c>
      <c r="DA45" s="166" t="s">
        <v>418</v>
      </c>
      <c r="DB45" s="166" t="s">
        <v>418</v>
      </c>
      <c r="DC45" s="166" t="s">
        <v>418</v>
      </c>
      <c r="DD45" s="166" t="s">
        <v>418</v>
      </c>
      <c r="DE45" s="166" t="s">
        <v>418</v>
      </c>
      <c r="DF45" s="166" t="s">
        <v>418</v>
      </c>
      <c r="DG45" s="166" t="s">
        <v>418</v>
      </c>
      <c r="DH45" s="166" t="s">
        <v>418</v>
      </c>
      <c r="DI45" s="166" t="s">
        <v>418</v>
      </c>
      <c r="DJ45" s="166" t="s">
        <v>418</v>
      </c>
      <c r="DK45" s="166" t="s">
        <v>418</v>
      </c>
      <c r="DL45" s="166" t="s">
        <v>418</v>
      </c>
      <c r="DM45" s="166" t="s">
        <v>418</v>
      </c>
      <c r="DN45" s="166" t="s">
        <v>418</v>
      </c>
      <c r="DO45" s="166" t="s">
        <v>418</v>
      </c>
      <c r="DP45" s="166" t="s">
        <v>418</v>
      </c>
      <c r="DQ45" s="166" t="s">
        <v>418</v>
      </c>
      <c r="DR45" s="166" t="s">
        <v>418</v>
      </c>
      <c r="DS45" s="166" t="s">
        <v>418</v>
      </c>
    </row>
    <row r="46" spans="1:123" x14ac:dyDescent="0.2">
      <c r="A46" s="166" t="s">
        <v>525</v>
      </c>
      <c r="B46" s="166" t="s">
        <v>418</v>
      </c>
      <c r="C46" s="166" t="s">
        <v>418</v>
      </c>
      <c r="D46" s="166" t="s">
        <v>418</v>
      </c>
      <c r="E46" s="166" t="s">
        <v>418</v>
      </c>
      <c r="F46" s="166" t="s">
        <v>418</v>
      </c>
      <c r="G46" s="166" t="s">
        <v>418</v>
      </c>
      <c r="H46" s="166" t="s">
        <v>418</v>
      </c>
      <c r="I46" s="166" t="s">
        <v>418</v>
      </c>
      <c r="J46" s="166" t="s">
        <v>418</v>
      </c>
      <c r="K46" s="166" t="s">
        <v>418</v>
      </c>
      <c r="L46" s="166" t="s">
        <v>418</v>
      </c>
      <c r="M46" s="166" t="s">
        <v>418</v>
      </c>
      <c r="N46" s="166" t="s">
        <v>418</v>
      </c>
      <c r="O46" s="166" t="s">
        <v>418</v>
      </c>
      <c r="P46" s="166" t="s">
        <v>418</v>
      </c>
      <c r="Q46" s="166" t="s">
        <v>418</v>
      </c>
      <c r="R46" s="166" t="s">
        <v>418</v>
      </c>
      <c r="S46" s="166" t="s">
        <v>418</v>
      </c>
      <c r="T46" s="166" t="s">
        <v>418</v>
      </c>
      <c r="U46" s="166" t="s">
        <v>418</v>
      </c>
      <c r="V46" s="166" t="s">
        <v>418</v>
      </c>
      <c r="W46" s="166" t="s">
        <v>418</v>
      </c>
      <c r="X46" s="166" t="s">
        <v>418</v>
      </c>
      <c r="Y46" s="166" t="s">
        <v>418</v>
      </c>
      <c r="Z46" s="166" t="s">
        <v>418</v>
      </c>
      <c r="AA46" s="166" t="s">
        <v>418</v>
      </c>
      <c r="AB46" s="166" t="s">
        <v>418</v>
      </c>
      <c r="AC46" s="166" t="s">
        <v>418</v>
      </c>
      <c r="AD46" s="166" t="s">
        <v>418</v>
      </c>
      <c r="AE46" s="166" t="s">
        <v>418</v>
      </c>
      <c r="AF46" s="166" t="s">
        <v>418</v>
      </c>
      <c r="AG46" s="166" t="s">
        <v>418</v>
      </c>
      <c r="AH46" s="166" t="s">
        <v>418</v>
      </c>
      <c r="AI46" s="166" t="s">
        <v>418</v>
      </c>
      <c r="AJ46" s="166" t="s">
        <v>418</v>
      </c>
      <c r="AK46" s="166" t="s">
        <v>418</v>
      </c>
      <c r="AL46" s="166" t="s">
        <v>418</v>
      </c>
      <c r="AM46" s="166" t="s">
        <v>418</v>
      </c>
      <c r="AN46" s="166" t="s">
        <v>418</v>
      </c>
      <c r="AO46" s="166" t="s">
        <v>418</v>
      </c>
      <c r="AP46" s="166" t="s">
        <v>418</v>
      </c>
      <c r="AQ46" s="166" t="s">
        <v>418</v>
      </c>
      <c r="AR46" s="166" t="s">
        <v>418</v>
      </c>
      <c r="AS46" s="166" t="s">
        <v>418</v>
      </c>
      <c r="AT46" s="166" t="s">
        <v>418</v>
      </c>
      <c r="AU46" s="166" t="s">
        <v>418</v>
      </c>
      <c r="AV46" s="166" t="s">
        <v>418</v>
      </c>
      <c r="AW46" s="166" t="s">
        <v>418</v>
      </c>
      <c r="AX46" s="166" t="s">
        <v>418</v>
      </c>
      <c r="AY46" s="166" t="s">
        <v>418</v>
      </c>
      <c r="AZ46" s="166" t="s">
        <v>418</v>
      </c>
      <c r="BA46" s="166" t="s">
        <v>418</v>
      </c>
      <c r="BB46" s="166" t="s">
        <v>418</v>
      </c>
      <c r="BC46" s="166" t="s">
        <v>418</v>
      </c>
      <c r="BD46" s="166" t="s">
        <v>418</v>
      </c>
      <c r="BE46" s="166" t="s">
        <v>418</v>
      </c>
      <c r="BF46" s="166" t="s">
        <v>418</v>
      </c>
      <c r="BG46" s="166" t="s">
        <v>418</v>
      </c>
      <c r="BH46" s="166" t="s">
        <v>418</v>
      </c>
      <c r="BI46" s="166" t="s">
        <v>418</v>
      </c>
      <c r="BJ46" s="166" t="s">
        <v>418</v>
      </c>
      <c r="BK46" s="166" t="s">
        <v>418</v>
      </c>
      <c r="BL46" s="166" t="s">
        <v>418</v>
      </c>
      <c r="BM46" s="166" t="s">
        <v>418</v>
      </c>
      <c r="BN46" s="166" t="s">
        <v>418</v>
      </c>
      <c r="BO46" s="166" t="s">
        <v>418</v>
      </c>
      <c r="BP46" s="166" t="s">
        <v>418</v>
      </c>
      <c r="BQ46" s="166" t="s">
        <v>418</v>
      </c>
      <c r="BR46" s="166" t="s">
        <v>418</v>
      </c>
      <c r="BS46" s="166" t="s">
        <v>418</v>
      </c>
      <c r="BT46" s="166" t="s">
        <v>418</v>
      </c>
      <c r="BU46" s="166" t="s">
        <v>418</v>
      </c>
      <c r="BV46" s="166" t="s">
        <v>418</v>
      </c>
      <c r="BW46" s="166" t="s">
        <v>418</v>
      </c>
      <c r="BX46" s="166" t="s">
        <v>418</v>
      </c>
      <c r="BY46" s="166" t="s">
        <v>418</v>
      </c>
      <c r="BZ46" s="166" t="s">
        <v>418</v>
      </c>
      <c r="CA46" s="166" t="s">
        <v>418</v>
      </c>
      <c r="CB46" s="166" t="s">
        <v>418</v>
      </c>
      <c r="CC46" s="166" t="s">
        <v>418</v>
      </c>
      <c r="CD46" s="166" t="s">
        <v>418</v>
      </c>
      <c r="CE46" s="166" t="s">
        <v>418</v>
      </c>
      <c r="CF46" s="166" t="s">
        <v>418</v>
      </c>
      <c r="CG46" s="166" t="s">
        <v>418</v>
      </c>
      <c r="CH46" s="166" t="s">
        <v>418</v>
      </c>
      <c r="CI46" s="166" t="s">
        <v>418</v>
      </c>
      <c r="CJ46" s="166" t="s">
        <v>418</v>
      </c>
      <c r="CK46" s="166" t="s">
        <v>418</v>
      </c>
      <c r="CL46" s="166" t="s">
        <v>418</v>
      </c>
      <c r="CM46" s="166" t="s">
        <v>418</v>
      </c>
      <c r="CN46" s="166" t="s">
        <v>418</v>
      </c>
      <c r="CO46" s="166" t="s">
        <v>418</v>
      </c>
      <c r="CP46" s="166" t="s">
        <v>418</v>
      </c>
      <c r="CQ46" s="167" t="s">
        <v>418</v>
      </c>
      <c r="CR46" s="166" t="s">
        <v>418</v>
      </c>
      <c r="CS46" s="166" t="s">
        <v>418</v>
      </c>
      <c r="CT46" s="166" t="s">
        <v>418</v>
      </c>
      <c r="CU46" s="166" t="s">
        <v>418</v>
      </c>
      <c r="CV46" s="166" t="s">
        <v>418</v>
      </c>
      <c r="CW46" s="166" t="s">
        <v>418</v>
      </c>
      <c r="CX46" s="166" t="s">
        <v>418</v>
      </c>
      <c r="CY46" s="166" t="s">
        <v>418</v>
      </c>
      <c r="CZ46" s="166" t="s">
        <v>418</v>
      </c>
      <c r="DA46" s="166" t="s">
        <v>418</v>
      </c>
      <c r="DB46" s="166" t="s">
        <v>418</v>
      </c>
      <c r="DC46" s="166" t="s">
        <v>418</v>
      </c>
      <c r="DD46" s="166" t="s">
        <v>418</v>
      </c>
      <c r="DE46" s="166" t="s">
        <v>418</v>
      </c>
      <c r="DF46" s="166" t="s">
        <v>418</v>
      </c>
      <c r="DG46" s="166" t="s">
        <v>418</v>
      </c>
      <c r="DH46" s="166" t="s">
        <v>418</v>
      </c>
      <c r="DI46" s="166" t="s">
        <v>418</v>
      </c>
      <c r="DJ46" s="166" t="s">
        <v>418</v>
      </c>
      <c r="DK46" s="166" t="s">
        <v>418</v>
      </c>
      <c r="DL46" s="166" t="s">
        <v>418</v>
      </c>
      <c r="DM46" s="166" t="s">
        <v>418</v>
      </c>
      <c r="DN46" s="166" t="s">
        <v>418</v>
      </c>
      <c r="DO46" s="166" t="s">
        <v>418</v>
      </c>
      <c r="DP46" s="166" t="s">
        <v>418</v>
      </c>
      <c r="DQ46" s="166" t="s">
        <v>418</v>
      </c>
      <c r="DR46" s="166" t="s">
        <v>418</v>
      </c>
      <c r="DS46" s="166" t="s">
        <v>418</v>
      </c>
    </row>
    <row r="47" spans="1:123" x14ac:dyDescent="0.2">
      <c r="A47" s="166" t="s">
        <v>526</v>
      </c>
      <c r="B47" s="166" t="s">
        <v>418</v>
      </c>
      <c r="C47" s="166" t="s">
        <v>418</v>
      </c>
      <c r="D47" s="166" t="s">
        <v>418</v>
      </c>
      <c r="E47" s="166" t="s">
        <v>418</v>
      </c>
      <c r="F47" s="166" t="s">
        <v>418</v>
      </c>
      <c r="G47" s="166" t="s">
        <v>418</v>
      </c>
      <c r="H47" s="166" t="s">
        <v>418</v>
      </c>
      <c r="I47" s="166" t="s">
        <v>418</v>
      </c>
      <c r="J47" s="166" t="s">
        <v>418</v>
      </c>
      <c r="K47" s="166" t="s">
        <v>418</v>
      </c>
      <c r="L47" s="166" t="s">
        <v>418</v>
      </c>
      <c r="M47" s="166" t="s">
        <v>418</v>
      </c>
      <c r="N47" s="166" t="s">
        <v>418</v>
      </c>
      <c r="O47" s="166" t="s">
        <v>418</v>
      </c>
      <c r="P47" s="166" t="s">
        <v>418</v>
      </c>
      <c r="Q47" s="166" t="s">
        <v>418</v>
      </c>
      <c r="R47" s="166" t="s">
        <v>418</v>
      </c>
      <c r="S47" s="166" t="s">
        <v>418</v>
      </c>
      <c r="T47" s="166" t="s">
        <v>418</v>
      </c>
      <c r="U47" s="166" t="s">
        <v>418</v>
      </c>
      <c r="V47" s="166" t="s">
        <v>418</v>
      </c>
      <c r="W47" s="166" t="s">
        <v>418</v>
      </c>
      <c r="X47" s="166" t="s">
        <v>418</v>
      </c>
      <c r="Y47" s="166" t="s">
        <v>418</v>
      </c>
      <c r="Z47" s="166" t="s">
        <v>418</v>
      </c>
      <c r="AA47" s="166" t="s">
        <v>418</v>
      </c>
      <c r="AB47" s="166" t="s">
        <v>418</v>
      </c>
      <c r="AC47" s="166" t="s">
        <v>418</v>
      </c>
      <c r="AD47" s="166" t="s">
        <v>418</v>
      </c>
      <c r="AE47" s="166" t="s">
        <v>418</v>
      </c>
      <c r="AF47" s="166" t="s">
        <v>418</v>
      </c>
      <c r="AG47" s="166" t="s">
        <v>418</v>
      </c>
      <c r="AH47" s="166" t="s">
        <v>418</v>
      </c>
      <c r="AI47" s="166" t="s">
        <v>418</v>
      </c>
      <c r="AJ47" s="166" t="s">
        <v>418</v>
      </c>
      <c r="AK47" s="166" t="s">
        <v>418</v>
      </c>
      <c r="AL47" s="166" t="s">
        <v>418</v>
      </c>
      <c r="AM47" s="166" t="s">
        <v>418</v>
      </c>
      <c r="AN47" s="166" t="s">
        <v>418</v>
      </c>
      <c r="AO47" s="166" t="s">
        <v>418</v>
      </c>
      <c r="AP47" s="166" t="s">
        <v>418</v>
      </c>
      <c r="AQ47" s="166" t="s">
        <v>418</v>
      </c>
      <c r="AR47" s="166" t="s">
        <v>418</v>
      </c>
      <c r="AS47" s="166" t="s">
        <v>418</v>
      </c>
      <c r="AT47" s="166" t="s">
        <v>418</v>
      </c>
      <c r="AU47" s="166" t="s">
        <v>418</v>
      </c>
      <c r="AV47" s="166" t="s">
        <v>418</v>
      </c>
      <c r="AW47" s="166" t="s">
        <v>418</v>
      </c>
      <c r="AX47" s="166" t="s">
        <v>418</v>
      </c>
      <c r="AY47" s="166" t="s">
        <v>418</v>
      </c>
      <c r="AZ47" s="166" t="s">
        <v>418</v>
      </c>
      <c r="BA47" s="166" t="s">
        <v>418</v>
      </c>
      <c r="BB47" s="166" t="s">
        <v>418</v>
      </c>
      <c r="BC47" s="166" t="s">
        <v>418</v>
      </c>
      <c r="BD47" s="166" t="s">
        <v>418</v>
      </c>
      <c r="BE47" s="166" t="s">
        <v>418</v>
      </c>
      <c r="BF47" s="166" t="s">
        <v>418</v>
      </c>
      <c r="BG47" s="166" t="s">
        <v>418</v>
      </c>
      <c r="BH47" s="166" t="s">
        <v>418</v>
      </c>
      <c r="BI47" s="166" t="s">
        <v>418</v>
      </c>
      <c r="BJ47" s="166" t="s">
        <v>418</v>
      </c>
      <c r="BK47" s="166" t="s">
        <v>418</v>
      </c>
      <c r="BL47" s="166" t="s">
        <v>418</v>
      </c>
      <c r="BM47" s="166" t="s">
        <v>418</v>
      </c>
      <c r="BN47" s="166" t="s">
        <v>418</v>
      </c>
      <c r="BO47" s="166" t="s">
        <v>418</v>
      </c>
      <c r="BP47" s="166" t="s">
        <v>418</v>
      </c>
      <c r="BQ47" s="166" t="s">
        <v>418</v>
      </c>
      <c r="BR47" s="166" t="s">
        <v>418</v>
      </c>
      <c r="BS47" s="166" t="s">
        <v>418</v>
      </c>
      <c r="BT47" s="166" t="s">
        <v>418</v>
      </c>
      <c r="BU47" s="166" t="s">
        <v>418</v>
      </c>
      <c r="BV47" s="166" t="s">
        <v>418</v>
      </c>
      <c r="BW47" s="166" t="s">
        <v>418</v>
      </c>
      <c r="BX47" s="166" t="s">
        <v>418</v>
      </c>
      <c r="BY47" s="166" t="s">
        <v>418</v>
      </c>
      <c r="BZ47" s="166" t="s">
        <v>418</v>
      </c>
      <c r="CA47" s="166" t="s">
        <v>418</v>
      </c>
      <c r="CB47" s="166" t="s">
        <v>418</v>
      </c>
      <c r="CC47" s="166" t="s">
        <v>418</v>
      </c>
      <c r="CD47" s="166" t="s">
        <v>418</v>
      </c>
      <c r="CE47" s="166" t="s">
        <v>418</v>
      </c>
      <c r="CF47" s="166" t="s">
        <v>418</v>
      </c>
      <c r="CG47" s="166" t="s">
        <v>418</v>
      </c>
      <c r="CH47" s="166" t="s">
        <v>418</v>
      </c>
      <c r="CI47" s="166" t="s">
        <v>418</v>
      </c>
      <c r="CJ47" s="166" t="s">
        <v>418</v>
      </c>
      <c r="CK47" s="166" t="s">
        <v>418</v>
      </c>
      <c r="CL47" s="166" t="s">
        <v>418</v>
      </c>
      <c r="CM47" s="166" t="s">
        <v>418</v>
      </c>
      <c r="CN47" s="166" t="s">
        <v>418</v>
      </c>
      <c r="CO47" s="166" t="s">
        <v>418</v>
      </c>
      <c r="CP47" s="166" t="s">
        <v>418</v>
      </c>
      <c r="CQ47" s="167" t="s">
        <v>418</v>
      </c>
      <c r="CR47" s="166" t="s">
        <v>418</v>
      </c>
      <c r="CS47" s="166" t="s">
        <v>418</v>
      </c>
      <c r="CT47" s="166" t="s">
        <v>418</v>
      </c>
      <c r="CU47" s="166" t="s">
        <v>418</v>
      </c>
      <c r="CV47" s="166" t="s">
        <v>418</v>
      </c>
      <c r="CW47" s="166" t="s">
        <v>418</v>
      </c>
      <c r="CX47" s="166" t="s">
        <v>418</v>
      </c>
      <c r="CY47" s="166" t="s">
        <v>418</v>
      </c>
      <c r="CZ47" s="166" t="s">
        <v>418</v>
      </c>
      <c r="DA47" s="166" t="s">
        <v>418</v>
      </c>
      <c r="DB47" s="166" t="s">
        <v>418</v>
      </c>
      <c r="DC47" s="166" t="s">
        <v>418</v>
      </c>
      <c r="DD47" s="166" t="s">
        <v>418</v>
      </c>
      <c r="DE47" s="166" t="s">
        <v>418</v>
      </c>
      <c r="DF47" s="166" t="s">
        <v>418</v>
      </c>
      <c r="DG47" s="166" t="s">
        <v>418</v>
      </c>
      <c r="DH47" s="166" t="s">
        <v>418</v>
      </c>
      <c r="DI47" s="166" t="s">
        <v>418</v>
      </c>
      <c r="DJ47" s="166" t="s">
        <v>418</v>
      </c>
      <c r="DK47" s="166" t="s">
        <v>418</v>
      </c>
      <c r="DL47" s="166" t="s">
        <v>418</v>
      </c>
      <c r="DM47" s="166" t="s">
        <v>418</v>
      </c>
      <c r="DN47" s="166" t="s">
        <v>418</v>
      </c>
      <c r="DO47" s="166" t="s">
        <v>418</v>
      </c>
      <c r="DP47" s="166" t="s">
        <v>418</v>
      </c>
      <c r="DQ47" s="166" t="s">
        <v>418</v>
      </c>
      <c r="DR47" s="166" t="s">
        <v>418</v>
      </c>
      <c r="DS47" s="166" t="s">
        <v>418</v>
      </c>
    </row>
    <row r="48" spans="1:123" x14ac:dyDescent="0.2">
      <c r="A48" s="166" t="s">
        <v>527</v>
      </c>
      <c r="B48" s="166" t="s">
        <v>418</v>
      </c>
      <c r="C48" s="166" t="s">
        <v>418</v>
      </c>
      <c r="D48" s="166" t="s">
        <v>418</v>
      </c>
      <c r="E48" s="166" t="s">
        <v>418</v>
      </c>
      <c r="F48" s="166" t="s">
        <v>418</v>
      </c>
      <c r="G48" s="166" t="s">
        <v>418</v>
      </c>
      <c r="H48" s="166" t="s">
        <v>418</v>
      </c>
      <c r="I48" s="166" t="s">
        <v>418</v>
      </c>
      <c r="J48" s="166" t="s">
        <v>418</v>
      </c>
      <c r="K48" s="166" t="s">
        <v>418</v>
      </c>
      <c r="L48" s="166" t="s">
        <v>418</v>
      </c>
      <c r="M48" s="166" t="s">
        <v>418</v>
      </c>
      <c r="N48" s="166" t="s">
        <v>418</v>
      </c>
      <c r="O48" s="166" t="s">
        <v>418</v>
      </c>
      <c r="P48" s="166" t="s">
        <v>418</v>
      </c>
      <c r="Q48" s="166" t="s">
        <v>418</v>
      </c>
      <c r="R48" s="166" t="s">
        <v>418</v>
      </c>
      <c r="S48" s="166" t="s">
        <v>418</v>
      </c>
      <c r="T48" s="166" t="s">
        <v>418</v>
      </c>
      <c r="U48" s="166" t="s">
        <v>418</v>
      </c>
      <c r="V48" s="166" t="s">
        <v>418</v>
      </c>
      <c r="W48" s="166" t="s">
        <v>418</v>
      </c>
      <c r="X48" s="166" t="s">
        <v>418</v>
      </c>
      <c r="Y48" s="166" t="s">
        <v>418</v>
      </c>
      <c r="Z48" s="166" t="s">
        <v>418</v>
      </c>
      <c r="AA48" s="166" t="s">
        <v>418</v>
      </c>
      <c r="AB48" s="166" t="s">
        <v>418</v>
      </c>
      <c r="AC48" s="166" t="s">
        <v>418</v>
      </c>
      <c r="AD48" s="166" t="s">
        <v>418</v>
      </c>
      <c r="AE48" s="166" t="s">
        <v>418</v>
      </c>
      <c r="AF48" s="166" t="s">
        <v>418</v>
      </c>
      <c r="AG48" s="166" t="s">
        <v>418</v>
      </c>
      <c r="AH48" s="166" t="s">
        <v>418</v>
      </c>
      <c r="AI48" s="166" t="s">
        <v>418</v>
      </c>
      <c r="AJ48" s="166" t="s">
        <v>418</v>
      </c>
      <c r="AK48" s="166" t="s">
        <v>418</v>
      </c>
      <c r="AL48" s="166" t="s">
        <v>418</v>
      </c>
      <c r="AM48" s="166" t="s">
        <v>418</v>
      </c>
      <c r="AN48" s="166" t="s">
        <v>418</v>
      </c>
      <c r="AO48" s="166" t="s">
        <v>418</v>
      </c>
      <c r="AP48" s="166" t="s">
        <v>418</v>
      </c>
      <c r="AQ48" s="166" t="s">
        <v>418</v>
      </c>
      <c r="AR48" s="166" t="s">
        <v>418</v>
      </c>
      <c r="AS48" s="166" t="s">
        <v>418</v>
      </c>
      <c r="AT48" s="166" t="s">
        <v>418</v>
      </c>
      <c r="AU48" s="166" t="s">
        <v>418</v>
      </c>
      <c r="AV48" s="166" t="s">
        <v>418</v>
      </c>
      <c r="AW48" s="166" t="s">
        <v>418</v>
      </c>
      <c r="AX48" s="166" t="s">
        <v>418</v>
      </c>
      <c r="AY48" s="166" t="s">
        <v>418</v>
      </c>
      <c r="AZ48" s="166" t="s">
        <v>418</v>
      </c>
      <c r="BA48" s="166" t="s">
        <v>418</v>
      </c>
      <c r="BB48" s="166" t="s">
        <v>418</v>
      </c>
      <c r="BC48" s="166" t="s">
        <v>418</v>
      </c>
      <c r="BD48" s="166" t="s">
        <v>418</v>
      </c>
      <c r="BE48" s="166" t="s">
        <v>418</v>
      </c>
      <c r="BF48" s="166" t="s">
        <v>418</v>
      </c>
      <c r="BG48" s="166" t="s">
        <v>418</v>
      </c>
      <c r="BH48" s="166" t="s">
        <v>418</v>
      </c>
      <c r="BI48" s="166" t="s">
        <v>418</v>
      </c>
      <c r="BJ48" s="166" t="s">
        <v>418</v>
      </c>
      <c r="BK48" s="166" t="s">
        <v>418</v>
      </c>
      <c r="BL48" s="166" t="s">
        <v>418</v>
      </c>
      <c r="BM48" s="166" t="s">
        <v>418</v>
      </c>
      <c r="BN48" s="166" t="s">
        <v>418</v>
      </c>
      <c r="BO48" s="166" t="s">
        <v>418</v>
      </c>
      <c r="BP48" s="166" t="s">
        <v>418</v>
      </c>
      <c r="BQ48" s="166" t="s">
        <v>418</v>
      </c>
      <c r="BR48" s="166" t="s">
        <v>418</v>
      </c>
      <c r="BS48" s="166" t="s">
        <v>418</v>
      </c>
      <c r="BT48" s="166" t="s">
        <v>418</v>
      </c>
      <c r="BU48" s="166" t="s">
        <v>418</v>
      </c>
      <c r="BV48" s="166" t="s">
        <v>418</v>
      </c>
      <c r="BW48" s="166" t="s">
        <v>418</v>
      </c>
      <c r="BX48" s="166" t="s">
        <v>418</v>
      </c>
      <c r="BY48" s="166" t="s">
        <v>418</v>
      </c>
      <c r="BZ48" s="166" t="s">
        <v>418</v>
      </c>
      <c r="CA48" s="166" t="s">
        <v>418</v>
      </c>
      <c r="CB48" s="166" t="s">
        <v>418</v>
      </c>
      <c r="CC48" s="166" t="s">
        <v>418</v>
      </c>
      <c r="CD48" s="166" t="s">
        <v>418</v>
      </c>
      <c r="CE48" s="166" t="s">
        <v>418</v>
      </c>
      <c r="CF48" s="166" t="s">
        <v>418</v>
      </c>
      <c r="CG48" s="166" t="s">
        <v>418</v>
      </c>
      <c r="CH48" s="166" t="s">
        <v>418</v>
      </c>
      <c r="CI48" s="166" t="s">
        <v>418</v>
      </c>
      <c r="CJ48" s="166" t="s">
        <v>418</v>
      </c>
      <c r="CK48" s="166" t="s">
        <v>418</v>
      </c>
      <c r="CL48" s="166" t="s">
        <v>418</v>
      </c>
      <c r="CM48" s="166" t="s">
        <v>418</v>
      </c>
      <c r="CN48" s="166" t="s">
        <v>418</v>
      </c>
      <c r="CO48" s="166" t="s">
        <v>418</v>
      </c>
      <c r="CP48" s="166" t="s">
        <v>418</v>
      </c>
      <c r="CQ48" s="167" t="s">
        <v>418</v>
      </c>
      <c r="CR48" s="166" t="s">
        <v>418</v>
      </c>
      <c r="CS48" s="166" t="s">
        <v>418</v>
      </c>
      <c r="CT48" s="166" t="s">
        <v>418</v>
      </c>
      <c r="CU48" s="166" t="s">
        <v>418</v>
      </c>
      <c r="CV48" s="166" t="s">
        <v>418</v>
      </c>
      <c r="CW48" s="166" t="s">
        <v>418</v>
      </c>
      <c r="CX48" s="166" t="s">
        <v>418</v>
      </c>
      <c r="CY48" s="166" t="s">
        <v>418</v>
      </c>
      <c r="CZ48" s="166" t="s">
        <v>418</v>
      </c>
      <c r="DA48" s="166" t="s">
        <v>418</v>
      </c>
      <c r="DB48" s="166" t="s">
        <v>418</v>
      </c>
      <c r="DC48" s="166" t="s">
        <v>418</v>
      </c>
      <c r="DD48" s="166" t="s">
        <v>418</v>
      </c>
      <c r="DE48" s="166" t="s">
        <v>418</v>
      </c>
      <c r="DF48" s="166" t="s">
        <v>418</v>
      </c>
      <c r="DG48" s="166" t="s">
        <v>418</v>
      </c>
      <c r="DH48" s="166" t="s">
        <v>418</v>
      </c>
      <c r="DI48" s="166" t="s">
        <v>418</v>
      </c>
      <c r="DJ48" s="166" t="s">
        <v>418</v>
      </c>
      <c r="DK48" s="166" t="s">
        <v>418</v>
      </c>
      <c r="DL48" s="166" t="s">
        <v>418</v>
      </c>
      <c r="DM48" s="166" t="s">
        <v>418</v>
      </c>
      <c r="DN48" s="166" t="s">
        <v>418</v>
      </c>
      <c r="DO48" s="166" t="s">
        <v>418</v>
      </c>
      <c r="DP48" s="166" t="s">
        <v>418</v>
      </c>
      <c r="DQ48" s="166" t="s">
        <v>418</v>
      </c>
      <c r="DR48" s="166" t="s">
        <v>418</v>
      </c>
      <c r="DS48" s="166" t="s">
        <v>418</v>
      </c>
    </row>
    <row r="49" spans="1:123" x14ac:dyDescent="0.2">
      <c r="A49" s="166" t="s">
        <v>528</v>
      </c>
      <c r="B49" s="166" t="s">
        <v>418</v>
      </c>
      <c r="C49" s="166" t="s">
        <v>418</v>
      </c>
      <c r="D49" s="166" t="s">
        <v>418</v>
      </c>
      <c r="E49" s="166" t="s">
        <v>418</v>
      </c>
      <c r="F49" s="166" t="s">
        <v>418</v>
      </c>
      <c r="G49" s="166" t="s">
        <v>418</v>
      </c>
      <c r="H49" s="166" t="s">
        <v>418</v>
      </c>
      <c r="I49" s="166" t="s">
        <v>418</v>
      </c>
      <c r="J49" s="166" t="s">
        <v>418</v>
      </c>
      <c r="K49" s="166" t="s">
        <v>418</v>
      </c>
      <c r="L49" s="166" t="s">
        <v>418</v>
      </c>
      <c r="M49" s="166" t="s">
        <v>418</v>
      </c>
      <c r="N49" s="166" t="s">
        <v>418</v>
      </c>
      <c r="O49" s="166" t="s">
        <v>418</v>
      </c>
      <c r="P49" s="166" t="s">
        <v>418</v>
      </c>
      <c r="Q49" s="166" t="s">
        <v>418</v>
      </c>
      <c r="R49" s="166" t="s">
        <v>418</v>
      </c>
      <c r="S49" s="166" t="s">
        <v>418</v>
      </c>
      <c r="T49" s="166" t="s">
        <v>418</v>
      </c>
      <c r="U49" s="166" t="s">
        <v>418</v>
      </c>
      <c r="V49" s="166" t="s">
        <v>418</v>
      </c>
      <c r="W49" s="166" t="s">
        <v>418</v>
      </c>
      <c r="X49" s="166" t="s">
        <v>418</v>
      </c>
      <c r="Y49" s="166" t="s">
        <v>418</v>
      </c>
      <c r="Z49" s="166" t="s">
        <v>418</v>
      </c>
      <c r="AA49" s="166" t="s">
        <v>418</v>
      </c>
      <c r="AB49" s="166" t="s">
        <v>418</v>
      </c>
      <c r="AC49" s="166" t="s">
        <v>418</v>
      </c>
      <c r="AD49" s="166" t="s">
        <v>418</v>
      </c>
      <c r="AE49" s="166" t="s">
        <v>418</v>
      </c>
      <c r="AF49" s="166" t="s">
        <v>418</v>
      </c>
      <c r="AG49" s="166" t="s">
        <v>418</v>
      </c>
      <c r="AH49" s="166" t="s">
        <v>418</v>
      </c>
      <c r="AI49" s="166" t="s">
        <v>418</v>
      </c>
      <c r="AJ49" s="166" t="s">
        <v>418</v>
      </c>
      <c r="AK49" s="166" t="s">
        <v>418</v>
      </c>
      <c r="AL49" s="166" t="s">
        <v>418</v>
      </c>
      <c r="AM49" s="166" t="s">
        <v>418</v>
      </c>
      <c r="AN49" s="166" t="s">
        <v>418</v>
      </c>
      <c r="AO49" s="166" t="s">
        <v>418</v>
      </c>
      <c r="AP49" s="166" t="s">
        <v>418</v>
      </c>
      <c r="AQ49" s="166" t="s">
        <v>418</v>
      </c>
      <c r="AR49" s="166" t="s">
        <v>418</v>
      </c>
      <c r="AS49" s="166" t="s">
        <v>418</v>
      </c>
      <c r="AT49" s="166" t="s">
        <v>418</v>
      </c>
      <c r="AU49" s="166" t="s">
        <v>418</v>
      </c>
      <c r="AV49" s="166" t="s">
        <v>418</v>
      </c>
      <c r="AW49" s="166" t="s">
        <v>418</v>
      </c>
      <c r="AX49" s="166" t="s">
        <v>418</v>
      </c>
      <c r="AY49" s="166" t="s">
        <v>418</v>
      </c>
      <c r="AZ49" s="166" t="s">
        <v>418</v>
      </c>
      <c r="BA49" s="166" t="s">
        <v>418</v>
      </c>
      <c r="BB49" s="166" t="s">
        <v>418</v>
      </c>
      <c r="BC49" s="166" t="s">
        <v>418</v>
      </c>
      <c r="BD49" s="166" t="s">
        <v>418</v>
      </c>
      <c r="BE49" s="166" t="s">
        <v>418</v>
      </c>
      <c r="BF49" s="166" t="s">
        <v>418</v>
      </c>
      <c r="BG49" s="166" t="s">
        <v>418</v>
      </c>
      <c r="BH49" s="166" t="s">
        <v>418</v>
      </c>
      <c r="BI49" s="166" t="s">
        <v>418</v>
      </c>
      <c r="BJ49" s="166" t="s">
        <v>418</v>
      </c>
      <c r="BK49" s="166" t="s">
        <v>418</v>
      </c>
      <c r="BL49" s="166" t="s">
        <v>418</v>
      </c>
      <c r="BM49" s="166" t="s">
        <v>418</v>
      </c>
      <c r="BN49" s="166" t="s">
        <v>418</v>
      </c>
      <c r="BO49" s="166" t="s">
        <v>418</v>
      </c>
      <c r="BP49" s="166" t="s">
        <v>418</v>
      </c>
      <c r="BQ49" s="166" t="s">
        <v>418</v>
      </c>
      <c r="BR49" s="166" t="s">
        <v>418</v>
      </c>
      <c r="BS49" s="166" t="s">
        <v>418</v>
      </c>
      <c r="BT49" s="166" t="s">
        <v>418</v>
      </c>
      <c r="BU49" s="166" t="s">
        <v>418</v>
      </c>
      <c r="BV49" s="166" t="s">
        <v>418</v>
      </c>
      <c r="BW49" s="166" t="s">
        <v>418</v>
      </c>
      <c r="BX49" s="166" t="s">
        <v>418</v>
      </c>
      <c r="BY49" s="166" t="s">
        <v>418</v>
      </c>
      <c r="BZ49" s="166" t="s">
        <v>418</v>
      </c>
      <c r="CA49" s="166" t="s">
        <v>418</v>
      </c>
      <c r="CB49" s="166" t="s">
        <v>418</v>
      </c>
      <c r="CC49" s="166" t="s">
        <v>418</v>
      </c>
      <c r="CD49" s="166" t="s">
        <v>418</v>
      </c>
      <c r="CE49" s="166" t="s">
        <v>418</v>
      </c>
      <c r="CF49" s="166" t="s">
        <v>418</v>
      </c>
      <c r="CG49" s="166" t="s">
        <v>418</v>
      </c>
      <c r="CH49" s="166" t="s">
        <v>418</v>
      </c>
      <c r="CI49" s="166" t="s">
        <v>418</v>
      </c>
      <c r="CJ49" s="166" t="s">
        <v>418</v>
      </c>
      <c r="CK49" s="166" t="s">
        <v>418</v>
      </c>
      <c r="CL49" s="166" t="s">
        <v>418</v>
      </c>
      <c r="CM49" s="166" t="s">
        <v>418</v>
      </c>
      <c r="CN49" s="166" t="s">
        <v>418</v>
      </c>
      <c r="CO49" s="166" t="s">
        <v>418</v>
      </c>
      <c r="CP49" s="166" t="s">
        <v>418</v>
      </c>
      <c r="CQ49" s="167" t="s">
        <v>418</v>
      </c>
      <c r="CR49" s="166" t="s">
        <v>418</v>
      </c>
      <c r="CS49" s="166" t="s">
        <v>418</v>
      </c>
      <c r="CT49" s="166" t="s">
        <v>418</v>
      </c>
      <c r="CU49" s="166" t="s">
        <v>418</v>
      </c>
      <c r="CV49" s="166" t="s">
        <v>418</v>
      </c>
      <c r="CW49" s="166" t="s">
        <v>418</v>
      </c>
      <c r="CX49" s="166" t="s">
        <v>418</v>
      </c>
      <c r="CY49" s="166" t="s">
        <v>418</v>
      </c>
      <c r="CZ49" s="166" t="s">
        <v>418</v>
      </c>
      <c r="DA49" s="166" t="s">
        <v>418</v>
      </c>
      <c r="DB49" s="166" t="s">
        <v>418</v>
      </c>
      <c r="DC49" s="166" t="s">
        <v>418</v>
      </c>
      <c r="DD49" s="166" t="s">
        <v>418</v>
      </c>
      <c r="DE49" s="166" t="s">
        <v>418</v>
      </c>
      <c r="DF49" s="166" t="s">
        <v>418</v>
      </c>
      <c r="DG49" s="166" t="s">
        <v>418</v>
      </c>
      <c r="DH49" s="166" t="s">
        <v>418</v>
      </c>
      <c r="DI49" s="166" t="s">
        <v>418</v>
      </c>
      <c r="DJ49" s="166" t="s">
        <v>418</v>
      </c>
      <c r="DK49" s="166" t="s">
        <v>418</v>
      </c>
      <c r="DL49" s="166" t="s">
        <v>418</v>
      </c>
      <c r="DM49" s="166" t="s">
        <v>418</v>
      </c>
      <c r="DN49" s="166" t="s">
        <v>418</v>
      </c>
      <c r="DO49" s="166" t="s">
        <v>418</v>
      </c>
      <c r="DP49" s="166" t="s">
        <v>418</v>
      </c>
      <c r="DQ49" s="166" t="s">
        <v>418</v>
      </c>
      <c r="DR49" s="166" t="s">
        <v>418</v>
      </c>
      <c r="DS49" s="166" t="s">
        <v>418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PSD_S13</vt:lpstr>
      <vt:lpstr>PSD_S1311</vt:lpstr>
      <vt:lpstr>PSD_S1311B</vt:lpstr>
      <vt:lpstr>PSD_S11001</vt:lpstr>
      <vt:lpstr>PSD_S12001</vt:lpstr>
      <vt:lpstr>PSD_S1ZS</vt:lpstr>
      <vt:lpstr>Parameters</vt:lpstr>
      <vt:lpstr>ModelRange</vt:lpstr>
      <vt:lpstr>input_debt</vt:lpstr>
      <vt:lpstr>input_qfagg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ESTAT</dc:creator>
  <cp:lastModifiedBy>RODICA MOROSANU</cp:lastModifiedBy>
  <cp:lastPrinted>2013-02-26T09:24:53Z</cp:lastPrinted>
  <dcterms:created xsi:type="dcterms:W3CDTF">2007-08-06T15:30:32Z</dcterms:created>
  <dcterms:modified xsi:type="dcterms:W3CDTF">2025-10-22T13:10:18Z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2023-10-20T09:55:23Z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e796d1ea-1456-42bd-a89f-ca8e9489a8b1</vt:lpwstr>
  </property>
  <property fmtid="{D5CDD505-2E9C-101B-9397-08002B2CF9AE}" pid="8" name="MSIP_Label_6bd9ddd1-4d20-43f6-abfa-fc3c07406f94_ContentBits">
    <vt:lpwstr>0</vt:lpwstr>
  </property>
</Properties>
</file>