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5\februarie 2025\"/>
    </mc:Choice>
  </mc:AlternateContent>
  <bookViews>
    <workbookView xWindow="0" yWindow="0" windowWidth="23016" windowHeight="9168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'Sinteza - An 2'!$4:$11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L53" i="1"/>
  <c r="C53" i="1"/>
  <c r="H52" i="1"/>
  <c r="C52" i="1"/>
  <c r="H51" i="1"/>
  <c r="L49" i="1"/>
  <c r="C48" i="1"/>
  <c r="H46" i="1"/>
  <c r="K46" i="1"/>
  <c r="L43" i="1"/>
  <c r="C42" i="1"/>
  <c r="H37" i="1"/>
  <c r="K37" i="1"/>
  <c r="C35" i="1"/>
  <c r="C32" i="1"/>
  <c r="C31" i="1"/>
  <c r="K30" i="1"/>
  <c r="K28" i="1"/>
  <c r="C28" i="1"/>
  <c r="C27" i="1"/>
  <c r="C26" i="1"/>
  <c r="C22" i="1"/>
  <c r="L21" i="1"/>
  <c r="L42" i="1" l="1"/>
  <c r="K45" i="1"/>
  <c r="K26" i="1"/>
  <c r="K21" i="1"/>
  <c r="K38" i="1"/>
  <c r="K23" i="1"/>
  <c r="L51" i="1"/>
  <c r="L55" i="1"/>
  <c r="H26" i="1"/>
  <c r="H38" i="1"/>
  <c r="H45" i="1"/>
  <c r="C49" i="1"/>
  <c r="K16" i="1"/>
  <c r="K35" i="1"/>
  <c r="C43" i="1"/>
  <c r="K22" i="1"/>
  <c r="H28" i="1"/>
  <c r="L35" i="1"/>
  <c r="L45" i="1"/>
  <c r="K49" i="1"/>
  <c r="C51" i="1"/>
  <c r="L57" i="1"/>
  <c r="H21" i="1"/>
  <c r="H22" i="1"/>
  <c r="L27" i="1"/>
  <c r="L28" i="1"/>
  <c r="L31" i="1"/>
  <c r="L36" i="1"/>
  <c r="L38" i="1"/>
  <c r="K43" i="1"/>
  <c r="C45" i="1"/>
  <c r="H49" i="1"/>
  <c r="L54" i="1"/>
  <c r="K56" i="1"/>
  <c r="H43" i="1"/>
  <c r="L48" i="1"/>
  <c r="K51" i="1"/>
  <c r="H55" i="1"/>
  <c r="L16" i="1"/>
  <c r="C21" i="1"/>
  <c r="L22" i="1"/>
  <c r="L26" i="1"/>
  <c r="K27" i="1"/>
  <c r="H30" i="1"/>
  <c r="H31" i="1"/>
  <c r="K32" i="1"/>
  <c r="C36" i="1"/>
  <c r="C38" i="1"/>
  <c r="H42" i="1"/>
  <c r="H48" i="1"/>
  <c r="K53" i="1"/>
  <c r="H54" i="1"/>
  <c r="K55" i="1"/>
  <c r="H56" i="1"/>
  <c r="H57" i="1"/>
  <c r="L37" i="1"/>
  <c r="L46" i="1"/>
  <c r="L23" i="1"/>
  <c r="H27" i="1"/>
  <c r="C37" i="1"/>
  <c r="C46" i="1"/>
  <c r="H53" i="1"/>
  <c r="B20" i="1"/>
  <c r="C20" i="1" s="1"/>
  <c r="K31" i="1"/>
  <c r="L32" i="1"/>
  <c r="K42" i="1"/>
  <c r="K44" i="1"/>
  <c r="K48" i="1"/>
  <c r="K50" i="1"/>
  <c r="K54" i="1"/>
  <c r="K57" i="1"/>
  <c r="K36" i="1"/>
  <c r="L44" i="1"/>
  <c r="L50" i="1"/>
  <c r="K17" i="1"/>
  <c r="H17" i="1"/>
  <c r="K19" i="1"/>
  <c r="L19" i="1"/>
  <c r="C24" i="1"/>
  <c r="L17" i="1"/>
  <c r="L25" i="1"/>
  <c r="K25" i="1"/>
  <c r="C17" i="1"/>
  <c r="H25" i="1"/>
  <c r="C47" i="1"/>
  <c r="C18" i="1"/>
  <c r="C19" i="1"/>
  <c r="L24" i="1"/>
  <c r="H24" i="1"/>
  <c r="K24" i="1"/>
  <c r="L33" i="1"/>
  <c r="H33" i="1"/>
  <c r="K33" i="1"/>
  <c r="L47" i="1"/>
  <c r="K47" i="1"/>
  <c r="C25" i="1"/>
  <c r="H47" i="1"/>
  <c r="C33" i="1"/>
  <c r="L18" i="1"/>
  <c r="K18" i="1"/>
  <c r="H18" i="1"/>
  <c r="H19" i="1"/>
  <c r="C23" i="1"/>
  <c r="C44" i="1"/>
  <c r="C50" i="1"/>
  <c r="K52" i="1"/>
  <c r="B15" i="1"/>
  <c r="G15" i="1"/>
  <c r="C16" i="1"/>
  <c r="H16" i="1"/>
  <c r="B41" i="1"/>
  <c r="G41" i="1"/>
  <c r="L52" i="1"/>
  <c r="H23" i="1"/>
  <c r="H32" i="1"/>
  <c r="H35" i="1"/>
  <c r="H36" i="1"/>
  <c r="H44" i="1"/>
  <c r="H50" i="1"/>
  <c r="G20" i="1"/>
  <c r="H41" i="1" l="1"/>
  <c r="G40" i="1"/>
  <c r="I41" i="1" s="1"/>
  <c r="L41" i="1"/>
  <c r="K41" i="1"/>
  <c r="C41" i="1"/>
  <c r="B40" i="1"/>
  <c r="D41" i="1" s="1"/>
  <c r="K20" i="1"/>
  <c r="L20" i="1"/>
  <c r="H20" i="1"/>
  <c r="H15" i="1"/>
  <c r="G14" i="1"/>
  <c r="L15" i="1"/>
  <c r="K15" i="1"/>
  <c r="C15" i="1"/>
  <c r="B14" i="1"/>
  <c r="C14" i="1" l="1"/>
  <c r="B13" i="1"/>
  <c r="L14" i="1"/>
  <c r="K14" i="1"/>
  <c r="H14" i="1"/>
  <c r="G13" i="1"/>
  <c r="D57" i="1"/>
  <c r="D53" i="1"/>
  <c r="D56" i="1"/>
  <c r="D54" i="1"/>
  <c r="D55" i="1"/>
  <c r="D43" i="1"/>
  <c r="D42" i="1"/>
  <c r="C40" i="1"/>
  <c r="D49" i="1"/>
  <c r="D48" i="1"/>
  <c r="D46" i="1"/>
  <c r="D45" i="1"/>
  <c r="D51" i="1"/>
  <c r="D40" i="1"/>
  <c r="D44" i="1"/>
  <c r="D52" i="1"/>
  <c r="D50" i="1"/>
  <c r="D47" i="1"/>
  <c r="I57" i="1"/>
  <c r="L40" i="1"/>
  <c r="I53" i="1"/>
  <c r="I56" i="1"/>
  <c r="I54" i="1"/>
  <c r="I55" i="1"/>
  <c r="I43" i="1"/>
  <c r="I42" i="1"/>
  <c r="H40" i="1"/>
  <c r="I51" i="1"/>
  <c r="I49" i="1"/>
  <c r="I48" i="1"/>
  <c r="I46" i="1"/>
  <c r="I45" i="1"/>
  <c r="K40" i="1"/>
  <c r="I40" i="1"/>
  <c r="I50" i="1"/>
  <c r="I44" i="1"/>
  <c r="I52" i="1"/>
  <c r="I47" i="1"/>
  <c r="B12" i="1" l="1"/>
  <c r="D13" i="1" s="1"/>
  <c r="C13" i="1"/>
  <c r="K13" i="1"/>
  <c r="L13" i="1"/>
  <c r="G12" i="1"/>
  <c r="I13" i="1" s="1"/>
  <c r="H13" i="1"/>
  <c r="B59" i="1" l="1"/>
  <c r="C59" i="1" s="1"/>
  <c r="D37" i="1"/>
  <c r="D36" i="1"/>
  <c r="D31" i="1"/>
  <c r="D28" i="1"/>
  <c r="D22" i="1"/>
  <c r="C12" i="1"/>
  <c r="D12" i="1"/>
  <c r="D38" i="1"/>
  <c r="D26" i="1"/>
  <c r="D21" i="1"/>
  <c r="D27" i="1"/>
  <c r="D20" i="1"/>
  <c r="D33" i="1"/>
  <c r="D35" i="1"/>
  <c r="D19" i="1"/>
  <c r="D17" i="1"/>
  <c r="D25" i="1"/>
  <c r="D32" i="1"/>
  <c r="D23" i="1"/>
  <c r="D18" i="1"/>
  <c r="D16" i="1"/>
  <c r="D24" i="1"/>
  <c r="D15" i="1"/>
  <c r="D14" i="1"/>
  <c r="I37" i="1"/>
  <c r="I31" i="1"/>
  <c r="I28" i="1"/>
  <c r="I22" i="1"/>
  <c r="H12" i="1"/>
  <c r="G59" i="1"/>
  <c r="K12" i="1"/>
  <c r="I38" i="1"/>
  <c r="I12" i="1"/>
  <c r="I26" i="1"/>
  <c r="I30" i="1"/>
  <c r="I21" i="1"/>
  <c r="I27" i="1"/>
  <c r="L12" i="1"/>
  <c r="I24" i="1"/>
  <c r="I33" i="1"/>
  <c r="I16" i="1"/>
  <c r="I23" i="1"/>
  <c r="I25" i="1"/>
  <c r="I35" i="1"/>
  <c r="I17" i="1"/>
  <c r="I36" i="1"/>
  <c r="I19" i="1"/>
  <c r="I18" i="1"/>
  <c r="I32" i="1"/>
  <c r="I20" i="1"/>
  <c r="I15" i="1"/>
  <c r="I14" i="1"/>
  <c r="K59" i="1" l="1"/>
  <c r="H59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<sst xmlns="http://schemas.openxmlformats.org/spreadsheetml/2006/main" count="60" uniqueCount="55">
  <si>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</si>
  <si>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</si>
  <si>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</si>
  <si>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1.01.-29.02.2024
</t>
  </si>
  <si>
    <t xml:space="preserve">
Realizări 1.01.-28.02.2025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</si>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</sst>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2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 vertical="center" wrapText="1" indent="6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februarie%202025%20-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 in luna"/>
      <sheetName val="februarie 2025 "/>
      <sheetName val="UAT febr 2025"/>
      <sheetName val="consolidari febr"/>
      <sheetName val="ianuarie 2025  (valori)"/>
      <sheetName val="UAT ian 2025 (val)"/>
      <sheetName val="Sinteza - An 2"/>
      <sheetName val="2024 - 2025"/>
      <sheetName val="Progr.06.03.2025.(Stela)"/>
      <sheetName val="Sinteza - Anexa program anual"/>
      <sheetName val="program %.exec"/>
      <sheetName val="dob_trez"/>
      <sheetName val="SPECIAL_CNAIR"/>
      <sheetName val="CNAIR_ex"/>
      <sheetName val="februarie 2024 "/>
      <sheetName val="leg"/>
      <sheetName val="Sinteza-anexa program 9 luni "/>
      <sheetName val="program 9 luni .%.exec "/>
      <sheetName val="Sinteza-Anexa program 6 luni"/>
      <sheetName val="progr 6 luni % execuție 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trim."/>
      <sheetName val="Sinteza - Anexa progr.an,sem.I"/>
      <sheetName val="Sinteza - An 2 (engleza)"/>
      <sheetName val="2023 Engl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15"/>
  <sheetViews>
    <sheetView showZeros="0" tabSelected="1" view="pageBreakPreview" topLeftCell="A4" zoomScale="75" zoomScaleNormal="75" zoomScaleSheetLayoutView="75" workbookViewId="0">
      <selection activeCell="B57" sqref="B57"/>
    </sheetView>
  </sheetViews>
  <sheetFormatPr defaultColWidth="8.88671875"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customHeight="1" thickBot="1" x14ac:dyDescent="0.35">
      <c r="A5" s="9"/>
      <c r="B5" s="10"/>
      <c r="C5" s="10"/>
      <c r="D5" s="10"/>
      <c r="E5" s="10"/>
      <c r="F5" s="10"/>
      <c r="G5" s="10"/>
      <c r="H5" s="10"/>
      <c r="I5" s="11"/>
      <c r="J5" s="11"/>
      <c r="K5" s="11"/>
    </row>
    <row r="6" spans="1:12" ht="11.25" hidden="1" customHeight="1" x14ac:dyDescent="0.35">
      <c r="A6" s="5" t="s">
        <v>2</v>
      </c>
      <c r="B6" s="5"/>
      <c r="C6" s="5"/>
      <c r="D6" s="5"/>
      <c r="E6" s="12"/>
      <c r="F6" s="12"/>
      <c r="G6" s="13"/>
      <c r="H6" s="14"/>
      <c r="I6" s="14"/>
      <c r="J6" s="15"/>
      <c r="K6" s="14"/>
    </row>
    <row r="7" spans="1:12" ht="41.4" customHeight="1" x14ac:dyDescent="0.3">
      <c r="A7" s="16"/>
      <c r="B7" s="17" t="s">
        <v>3</v>
      </c>
      <c r="C7" s="17"/>
      <c r="D7" s="17"/>
      <c r="E7" s="18"/>
      <c r="F7" s="19"/>
      <c r="G7" s="17" t="s">
        <v>4</v>
      </c>
      <c r="H7" s="17"/>
      <c r="I7" s="17"/>
      <c r="J7" s="20"/>
      <c r="K7" s="21" t="s">
        <v>5</v>
      </c>
      <c r="L7" s="22"/>
    </row>
    <row r="8" spans="1:12" s="29" customFormat="1" ht="33" customHeight="1" x14ac:dyDescent="0.3">
      <c r="A8" s="23"/>
      <c r="B8" s="24" t="s">
        <v>6</v>
      </c>
      <c r="C8" s="25" t="s">
        <v>7</v>
      </c>
      <c r="D8" s="25" t="s">
        <v>8</v>
      </c>
      <c r="E8" s="26"/>
      <c r="F8" s="26"/>
      <c r="G8" s="24" t="s">
        <v>6</v>
      </c>
      <c r="H8" s="25" t="s">
        <v>7</v>
      </c>
      <c r="I8" s="25" t="s">
        <v>8</v>
      </c>
      <c r="J8" s="26"/>
      <c r="K8" s="27" t="s">
        <v>6</v>
      </c>
      <c r="L8" s="28" t="s">
        <v>9</v>
      </c>
    </row>
    <row r="9" spans="1:12" s="34" customFormat="1" ht="9" customHeight="1" x14ac:dyDescent="0.3">
      <c r="A9" s="30"/>
      <c r="B9" s="30"/>
      <c r="C9" s="30"/>
      <c r="D9" s="30"/>
      <c r="E9" s="30"/>
      <c r="F9" s="30"/>
      <c r="G9" s="31"/>
      <c r="H9" s="31"/>
      <c r="I9" s="31"/>
      <c r="J9" s="31"/>
      <c r="K9" s="31"/>
      <c r="L9" s="32"/>
    </row>
    <row r="10" spans="1:12" s="34" customFormat="1" ht="18" customHeight="1" x14ac:dyDescent="0.3">
      <c r="A10" s="35" t="s">
        <v>10</v>
      </c>
      <c r="B10" s="36">
        <v>1766067.6</v>
      </c>
      <c r="C10" s="36"/>
      <c r="D10" s="36"/>
      <c r="E10" s="36"/>
      <c r="F10" s="36"/>
      <c r="G10" s="36">
        <v>1912600</v>
      </c>
      <c r="H10" s="36"/>
      <c r="I10" s="36"/>
      <c r="J10" s="36"/>
      <c r="K10" s="36"/>
      <c r="L10" s="37"/>
    </row>
    <row r="11" spans="1:12" s="34" customFormat="1" ht="8.25" customHeight="1" x14ac:dyDescent="0.3">
      <c r="B11" s="38"/>
      <c r="G11" s="40"/>
      <c r="H11" s="40"/>
      <c r="I11" s="40"/>
      <c r="J11" s="40"/>
      <c r="K11" s="40"/>
      <c r="L11" s="33"/>
    </row>
    <row r="12" spans="1:12" s="40" customFormat="1" ht="35.25" customHeight="1" x14ac:dyDescent="0.25">
      <c r="A12" s="41" t="s">
        <v>11</v>
      </c>
      <c r="B12" s="42">
        <f>B13+B31+B32+B34+B35+B33+B36+B37+B38</f>
        <v>86672.646045240006</v>
      </c>
      <c r="C12" s="43">
        <f>B12/$B$10*100</f>
        <v>4.9076629934913027</v>
      </c>
      <c r="D12" s="43">
        <f>B12/B$12*100</f>
        <v>100</v>
      </c>
      <c r="E12" s="43"/>
      <c r="F12" s="43"/>
      <c r="G12" s="42">
        <f>G13+G31+G32+G34+G35+G33+G36+G37+G38+G30+G29</f>
        <v>89663.613721360016</v>
      </c>
      <c r="H12" s="43">
        <f>G12/$G$10*100</f>
        <v>4.6880484012004615</v>
      </c>
      <c r="I12" s="43">
        <f t="shared" ref="I12:I33" si="0">G12/G$12*100</f>
        <v>100</v>
      </c>
      <c r="J12" s="43"/>
      <c r="K12" s="43">
        <f>G12-B12</f>
        <v>2990.9676761200099</v>
      </c>
      <c r="L12" s="44">
        <f>G12/B12-1</f>
        <v>3.4508784634991185E-2</v>
      </c>
    </row>
    <row r="13" spans="1:12" s="49" customFormat="1" ht="24.9" customHeight="1" x14ac:dyDescent="0.3">
      <c r="A13" s="45" t="s">
        <v>12</v>
      </c>
      <c r="B13" s="46">
        <f>B14+B27+B28</f>
        <v>78318.384105239995</v>
      </c>
      <c r="C13" s="47">
        <f>B13/$B$10*100</f>
        <v>4.4346198359134146</v>
      </c>
      <c r="D13" s="47">
        <f>B13/B$12*100</f>
        <v>90.361132005085679</v>
      </c>
      <c r="E13" s="47"/>
      <c r="F13" s="47"/>
      <c r="G13" s="46">
        <f>G14+G27+G28</f>
        <v>85264.016826360006</v>
      </c>
      <c r="H13" s="47">
        <f>G13/$G$10*100</f>
        <v>4.4580161469392454</v>
      </c>
      <c r="I13" s="47">
        <f t="shared" si="0"/>
        <v>95.093219297771938</v>
      </c>
      <c r="J13" s="47"/>
      <c r="K13" s="47">
        <f>G13-B13</f>
        <v>6945.6327211200114</v>
      </c>
      <c r="L13" s="48">
        <f>G13/B13-1</f>
        <v>8.8684576430826834E-2</v>
      </c>
    </row>
    <row r="14" spans="1:12" s="49" customFormat="1" ht="25.5" customHeight="1" x14ac:dyDescent="0.3">
      <c r="A14" s="50" t="s">
        <v>13</v>
      </c>
      <c r="B14" s="46">
        <f>B15+B19+B20+B25+B26</f>
        <v>41471.998476999994</v>
      </c>
      <c r="C14" s="47">
        <f>B14/$B$10*100</f>
        <v>2.3482678962571986</v>
      </c>
      <c r="D14" s="47">
        <f t="shared" ref="D14:D35" si="1">B14/B$12*100</f>
        <v>47.849004696767999</v>
      </c>
      <c r="E14" s="47"/>
      <c r="F14" s="47"/>
      <c r="G14" s="46">
        <f>G15+G19+G20+G25+G26</f>
        <v>45469.679354</v>
      </c>
      <c r="H14" s="47">
        <f>G14/$G$10*100</f>
        <v>2.3773752668618635</v>
      </c>
      <c r="I14" s="47">
        <f t="shared" si="0"/>
        <v>50.711406184566968</v>
      </c>
      <c r="J14" s="47"/>
      <c r="K14" s="47">
        <f>G14-B14</f>
        <v>3997.6808770000061</v>
      </c>
      <c r="L14" s="48">
        <f>G14/B14-1</f>
        <v>9.6394700612681739E-2</v>
      </c>
    </row>
    <row r="15" spans="1:12" s="49" customFormat="1" ht="40.5" customHeight="1" x14ac:dyDescent="0.3">
      <c r="A15" s="51" t="s">
        <v>14</v>
      </c>
      <c r="B15" s="46">
        <f>B16+B17+B18</f>
        <v>8676.3183730000001</v>
      </c>
      <c r="C15" s="47">
        <f>B15/$B$10*100</f>
        <v>0.49127895064718918</v>
      </c>
      <c r="D15" s="47">
        <f t="shared" si="1"/>
        <v>10.010445935239215</v>
      </c>
      <c r="E15" s="47"/>
      <c r="F15" s="47"/>
      <c r="G15" s="46">
        <f>G16+G17+G18</f>
        <v>12081.079312</v>
      </c>
      <c r="H15" s="47">
        <f>G15/$G$10*100</f>
        <v>0.63165739370490437</v>
      </c>
      <c r="I15" s="47">
        <f t="shared" si="0"/>
        <v>13.473781404286628</v>
      </c>
      <c r="J15" s="47"/>
      <c r="K15" s="47">
        <f>G15-B15</f>
        <v>3404.7609389999998</v>
      </c>
      <c r="L15" s="48">
        <f>G15/B15-1</f>
        <v>0.39242000957403089</v>
      </c>
    </row>
    <row r="16" spans="1:12" ht="25.5" customHeight="1" x14ac:dyDescent="0.25">
      <c r="A16" s="52" t="s">
        <v>15</v>
      </c>
      <c r="B16" s="53">
        <v>619.06600000000003</v>
      </c>
      <c r="C16" s="53">
        <f t="shared" ref="C16:C28" si="2">B16/$B$10*100</f>
        <v>3.5053358093427453E-2</v>
      </c>
      <c r="D16" s="53">
        <f t="shared" si="1"/>
        <v>0.71425764442090511</v>
      </c>
      <c r="E16" s="53"/>
      <c r="F16" s="53"/>
      <c r="G16" s="53">
        <v>721.66700000000003</v>
      </c>
      <c r="H16" s="53">
        <f>G16/$G$10*100</f>
        <v>3.7732249294154557E-2</v>
      </c>
      <c r="I16" s="53">
        <f t="shared" si="0"/>
        <v>0.80486048916415875</v>
      </c>
      <c r="J16" s="53"/>
      <c r="K16" s="53">
        <f>G16-B16</f>
        <v>102.601</v>
      </c>
      <c r="L16" s="54">
        <f>G16/B16-1</f>
        <v>0.16573515586383358</v>
      </c>
    </row>
    <row r="17" spans="1:12" ht="18" customHeight="1" x14ac:dyDescent="0.25">
      <c r="A17" s="52" t="s">
        <v>16</v>
      </c>
      <c r="B17" s="53">
        <v>7740.0713729999998</v>
      </c>
      <c r="C17" s="53">
        <f t="shared" si="2"/>
        <v>0.43826586100101711</v>
      </c>
      <c r="D17" s="53">
        <f t="shared" si="1"/>
        <v>8.9302354620164248</v>
      </c>
      <c r="E17" s="53"/>
      <c r="F17" s="53"/>
      <c r="G17" s="53">
        <v>11005.535312</v>
      </c>
      <c r="H17" s="53">
        <f t="shared" ref="H17:H28" si="3">G17/$G$10*100</f>
        <v>0.57542273930774857</v>
      </c>
      <c r="I17" s="53">
        <f>G17/G$12*100</f>
        <v>12.27424911313631</v>
      </c>
      <c r="J17" s="53"/>
      <c r="K17" s="53">
        <f>G17-B17</f>
        <v>3265.4639390000002</v>
      </c>
      <c r="L17" s="54">
        <f>G17/B17-1</f>
        <v>0.42189067537426705</v>
      </c>
    </row>
    <row r="18" spans="1:12" ht="31.95" customHeight="1" x14ac:dyDescent="0.25">
      <c r="A18" s="55" t="s">
        <v>17</v>
      </c>
      <c r="B18" s="53">
        <v>317.18099999999998</v>
      </c>
      <c r="C18" s="53">
        <f t="shared" si="2"/>
        <v>1.7959731552744638E-2</v>
      </c>
      <c r="D18" s="53">
        <f t="shared" si="1"/>
        <v>0.3659528288018839</v>
      </c>
      <c r="E18" s="53"/>
      <c r="F18" s="53"/>
      <c r="G18" s="53">
        <v>353.87700000000001</v>
      </c>
      <c r="H18" s="53">
        <f>G18/$G$10*100</f>
        <v>1.8502405103001152E-2</v>
      </c>
      <c r="I18" s="53">
        <f t="shared" si="0"/>
        <v>0.39467180198615848</v>
      </c>
      <c r="J18" s="53"/>
      <c r="K18" s="53">
        <f>G18-B18</f>
        <v>36.696000000000026</v>
      </c>
      <c r="L18" s="54">
        <f>G18/B18-1</f>
        <v>0.11569419353618282</v>
      </c>
    </row>
    <row r="19" spans="1:12" ht="24" customHeight="1" x14ac:dyDescent="0.3">
      <c r="A19" s="51" t="s">
        <v>18</v>
      </c>
      <c r="B19" s="47">
        <v>1612.73</v>
      </c>
      <c r="C19" s="47">
        <f t="shared" si="2"/>
        <v>9.1317569044355937E-2</v>
      </c>
      <c r="D19" s="47">
        <f t="shared" si="1"/>
        <v>1.8607139317729067</v>
      </c>
      <c r="E19" s="47"/>
      <c r="F19" s="47"/>
      <c r="G19" s="47">
        <v>1666.2929999999999</v>
      </c>
      <c r="H19" s="47">
        <f t="shared" si="3"/>
        <v>8.7121875980340893E-2</v>
      </c>
      <c r="I19" s="47">
        <f t="shared" si="0"/>
        <v>1.8583826045403402</v>
      </c>
      <c r="J19" s="47"/>
      <c r="K19" s="47">
        <f>G19-B19</f>
        <v>53.562999999999874</v>
      </c>
      <c r="L19" s="48">
        <f>G19/B19-1</f>
        <v>3.3212627036143694E-2</v>
      </c>
    </row>
    <row r="20" spans="1:12" ht="23.25" customHeight="1" x14ac:dyDescent="0.25">
      <c r="A20" s="56" t="s">
        <v>19</v>
      </c>
      <c r="B20" s="46">
        <f>B21+B22+B23+B24</f>
        <v>30541.001103999995</v>
      </c>
      <c r="C20" s="47">
        <f>B20/$B$10*100</f>
        <v>1.7293223149555541</v>
      </c>
      <c r="D20" s="47">
        <f t="shared" si="1"/>
        <v>35.237185545320365</v>
      </c>
      <c r="E20" s="47"/>
      <c r="F20" s="47"/>
      <c r="G20" s="46">
        <f>G21+G22+G23+G24</f>
        <v>30710.952041999997</v>
      </c>
      <c r="H20" s="47">
        <f>G20/$G$10*100</f>
        <v>1.6057174548781761</v>
      </c>
      <c r="I20" s="47">
        <f t="shared" si="0"/>
        <v>34.251298567374064</v>
      </c>
      <c r="J20" s="47"/>
      <c r="K20" s="47">
        <f>G20-B20</f>
        <v>169.95093800000177</v>
      </c>
      <c r="L20" s="48">
        <f>G20/B20-1</f>
        <v>5.5646813089484937E-3</v>
      </c>
    </row>
    <row r="21" spans="1:12" ht="20.25" customHeight="1" x14ac:dyDescent="0.25">
      <c r="A21" s="52" t="s">
        <v>20</v>
      </c>
      <c r="B21" s="39">
        <v>20335.464</v>
      </c>
      <c r="C21" s="53">
        <f t="shared" si="2"/>
        <v>1.1514544516869003</v>
      </c>
      <c r="D21" s="53">
        <f t="shared" si="1"/>
        <v>23.462378187214476</v>
      </c>
      <c r="E21" s="53"/>
      <c r="F21" s="53"/>
      <c r="G21" s="53">
        <v>19688.876</v>
      </c>
      <c r="H21" s="53">
        <f t="shared" si="3"/>
        <v>1.0294298860190316</v>
      </c>
      <c r="I21" s="53">
        <f>G21/G$12*100</f>
        <v>21.958601915360497</v>
      </c>
      <c r="J21" s="53"/>
      <c r="K21" s="53">
        <f>G21-B21</f>
        <v>-646.58799999999974</v>
      </c>
      <c r="L21" s="54">
        <f>G21/B21-1</f>
        <v>-3.1796078024086349E-2</v>
      </c>
    </row>
    <row r="22" spans="1:12" ht="18" customHeight="1" x14ac:dyDescent="0.25">
      <c r="A22" s="52" t="s">
        <v>21</v>
      </c>
      <c r="B22" s="39">
        <v>6257.3649999999998</v>
      </c>
      <c r="C22" s="53">
        <f t="shared" si="2"/>
        <v>0.3543106164226103</v>
      </c>
      <c r="D22" s="53">
        <f t="shared" si="1"/>
        <v>7.2195384420753461</v>
      </c>
      <c r="E22" s="53"/>
      <c r="F22" s="53"/>
      <c r="G22" s="53">
        <v>6967.5820000000003</v>
      </c>
      <c r="H22" s="53">
        <f t="shared" si="3"/>
        <v>0.36429896476001256</v>
      </c>
      <c r="I22" s="53">
        <f t="shared" si="0"/>
        <v>7.7708021245413583</v>
      </c>
      <c r="J22" s="53"/>
      <c r="K22" s="53">
        <f>G22-B22</f>
        <v>710.21700000000055</v>
      </c>
      <c r="L22" s="54">
        <f>G22/B22-1</f>
        <v>0.11350097045641427</v>
      </c>
    </row>
    <row r="23" spans="1:12" s="58" customFormat="1" ht="23.4" customHeight="1" x14ac:dyDescent="0.25">
      <c r="A23" s="57" t="s">
        <v>22</v>
      </c>
      <c r="B23" s="39">
        <v>2241.4311040000002</v>
      </c>
      <c r="C23" s="53">
        <f t="shared" si="2"/>
        <v>0.12691649538216998</v>
      </c>
      <c r="D23" s="53">
        <f t="shared" si="1"/>
        <v>2.5860882369162397</v>
      </c>
      <c r="E23" s="53"/>
      <c r="F23" s="53"/>
      <c r="G23" s="53">
        <v>2317.9110420000002</v>
      </c>
      <c r="H23" s="53">
        <f t="shared" si="3"/>
        <v>0.12119162616333788</v>
      </c>
      <c r="I23" s="53">
        <f t="shared" si="0"/>
        <v>2.5851189192565616</v>
      </c>
      <c r="J23" s="53"/>
      <c r="K23" s="53">
        <f>G23-B23</f>
        <v>76.479937999999947</v>
      </c>
      <c r="L23" s="54">
        <f>G23/B23-1</f>
        <v>3.4121030025645593E-2</v>
      </c>
    </row>
    <row r="24" spans="1:12" ht="49.95" customHeight="1" x14ac:dyDescent="0.25">
      <c r="A24" s="57" t="s">
        <v>23</v>
      </c>
      <c r="B24" s="39">
        <v>1706.741</v>
      </c>
      <c r="C24" s="53">
        <f t="shared" si="2"/>
        <v>9.6640751463873742E-2</v>
      </c>
      <c r="D24" s="53">
        <f t="shared" si="1"/>
        <v>1.9691806791143109</v>
      </c>
      <c r="E24" s="53"/>
      <c r="F24" s="53"/>
      <c r="G24" s="53">
        <v>1736.5829999999999</v>
      </c>
      <c r="H24" s="53">
        <f t="shared" si="3"/>
        <v>9.0796977935794207E-2</v>
      </c>
      <c r="I24" s="53">
        <f t="shared" si="0"/>
        <v>1.9367756082156482</v>
      </c>
      <c r="J24" s="53"/>
      <c r="K24" s="53">
        <f>G24-B24</f>
        <v>29.841999999999871</v>
      </c>
      <c r="L24" s="54">
        <f>G24/B24-1</f>
        <v>1.7484785330638797E-2</v>
      </c>
    </row>
    <row r="25" spans="1:12" s="49" customFormat="1" ht="35.25" customHeight="1" x14ac:dyDescent="0.3">
      <c r="A25" s="56" t="s">
        <v>24</v>
      </c>
      <c r="B25" s="59">
        <v>249.155</v>
      </c>
      <c r="C25" s="47">
        <f t="shared" si="2"/>
        <v>1.4107897115603047E-2</v>
      </c>
      <c r="D25" s="47">
        <f t="shared" si="1"/>
        <v>0.28746670532009611</v>
      </c>
      <c r="E25" s="47"/>
      <c r="F25" s="47"/>
      <c r="G25" s="47">
        <v>412.904</v>
      </c>
      <c r="H25" s="47">
        <f t="shared" si="3"/>
        <v>2.1588622817107602E-2</v>
      </c>
      <c r="I25" s="47">
        <f t="shared" si="0"/>
        <v>0.46050341143191775</v>
      </c>
      <c r="J25" s="47"/>
      <c r="K25" s="47">
        <f>G25-B25</f>
        <v>163.749</v>
      </c>
      <c r="L25" s="48">
        <f>G25/B25-1</f>
        <v>0.65721739479440511</v>
      </c>
    </row>
    <row r="26" spans="1:12" s="49" customFormat="1" ht="17.25" customHeight="1" x14ac:dyDescent="0.3">
      <c r="A26" s="60" t="s">
        <v>25</v>
      </c>
      <c r="B26" s="59">
        <v>392.79399999999998</v>
      </c>
      <c r="C26" s="47">
        <f t="shared" si="2"/>
        <v>2.2241164494496132E-2</v>
      </c>
      <c r="D26" s="47">
        <f t="shared" si="1"/>
        <v>0.45319257911541733</v>
      </c>
      <c r="E26" s="47"/>
      <c r="F26" s="47"/>
      <c r="G26" s="47">
        <v>598.45100000000002</v>
      </c>
      <c r="H26" s="47">
        <f t="shared" si="3"/>
        <v>3.1289919481334305E-2</v>
      </c>
      <c r="I26" s="47">
        <f t="shared" si="0"/>
        <v>0.66744019693401524</v>
      </c>
      <c r="J26" s="47"/>
      <c r="K26" s="47">
        <f>G26-B26</f>
        <v>205.65700000000004</v>
      </c>
      <c r="L26" s="48">
        <f>G26/B26-1</f>
        <v>0.5235746981878544</v>
      </c>
    </row>
    <row r="27" spans="1:12" s="49" customFormat="1" ht="18" customHeight="1" x14ac:dyDescent="0.3">
      <c r="A27" s="61" t="s">
        <v>26</v>
      </c>
      <c r="B27" s="59">
        <v>30230.993272</v>
      </c>
      <c r="C27" s="47">
        <f>B27/$B$10*100</f>
        <v>1.7117687495087957</v>
      </c>
      <c r="D27" s="47">
        <f t="shared" si="1"/>
        <v>34.879508877830389</v>
      </c>
      <c r="E27" s="47"/>
      <c r="F27" s="47"/>
      <c r="G27" s="47">
        <v>33164.469674</v>
      </c>
      <c r="H27" s="47">
        <f t="shared" si="3"/>
        <v>1.7339992509672699</v>
      </c>
      <c r="I27" s="47">
        <f>G27/G$12*100</f>
        <v>36.987656751223966</v>
      </c>
      <c r="J27" s="47"/>
      <c r="K27" s="47">
        <f>G27-B27</f>
        <v>2933.4764020000002</v>
      </c>
      <c r="L27" s="48">
        <f>G27/B27-1</f>
        <v>9.7035395946351244E-2</v>
      </c>
    </row>
    <row r="28" spans="1:12" s="49" customFormat="1" ht="18" customHeight="1" x14ac:dyDescent="0.3">
      <c r="A28" s="63" t="s">
        <v>27</v>
      </c>
      <c r="B28" s="59">
        <v>6615.3923562399996</v>
      </c>
      <c r="C28" s="47">
        <f t="shared" si="2"/>
        <v>0.37458319014742125</v>
      </c>
      <c r="D28" s="47">
        <f t="shared" si="1"/>
        <v>7.6326184304872866</v>
      </c>
      <c r="E28" s="47"/>
      <c r="F28" s="47"/>
      <c r="G28" s="47">
        <v>6629.8677983600019</v>
      </c>
      <c r="H28" s="47">
        <f t="shared" si="3"/>
        <v>0.34664162911011198</v>
      </c>
      <c r="I28" s="47">
        <f>G28/G$12*100</f>
        <v>7.3941563619809898</v>
      </c>
      <c r="J28" s="47"/>
      <c r="K28" s="47">
        <f>G28-B28</f>
        <v>14.475442120002299</v>
      </c>
      <c r="L28" s="48">
        <f>G28/B28-1</f>
        <v>2.1881456670287402E-3</v>
      </c>
    </row>
    <row r="29" spans="1:12" s="49" customFormat="1" ht="13.8" hidden="1" customHeight="1" x14ac:dyDescent="0.3">
      <c r="A29" s="64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6.95" customHeight="1" x14ac:dyDescent="0.3">
      <c r="A30" s="65" t="s">
        <v>28</v>
      </c>
      <c r="B30" s="59"/>
      <c r="C30" s="47"/>
      <c r="D30" s="47"/>
      <c r="E30" s="47"/>
      <c r="F30" s="47"/>
      <c r="G30" s="47">
        <v>0</v>
      </c>
      <c r="H30" s="47">
        <f>G30/$G$10*100</f>
        <v>0</v>
      </c>
      <c r="I30" s="47">
        <f t="shared" si="0"/>
        <v>0</v>
      </c>
      <c r="J30" s="47"/>
      <c r="K30" s="47">
        <f>G30-B30</f>
        <v>0</v>
      </c>
      <c r="L30" s="48"/>
    </row>
    <row r="31" spans="1:12" s="49" customFormat="1" ht="19.5" customHeight="1" x14ac:dyDescent="0.3">
      <c r="A31" s="66" t="s">
        <v>29</v>
      </c>
      <c r="B31" s="59">
        <v>167.982</v>
      </c>
      <c r="C31" s="47">
        <f>B31/$B$10*100</f>
        <v>9.511640437772596E-3</v>
      </c>
      <c r="D31" s="47">
        <f t="shared" si="1"/>
        <v>0.19381201297618103</v>
      </c>
      <c r="E31" s="47"/>
      <c r="F31" s="47"/>
      <c r="G31" s="47">
        <v>114.566</v>
      </c>
      <c r="H31" s="47">
        <f>G31/$G$10*100</f>
        <v>5.9900658789082926E-3</v>
      </c>
      <c r="I31" s="47">
        <f t="shared" si="0"/>
        <v>0.12777312361737619</v>
      </c>
      <c r="J31" s="47"/>
      <c r="K31" s="47">
        <f>G31-B31</f>
        <v>-53.415999999999997</v>
      </c>
      <c r="L31" s="48">
        <f>G31/B31-1</f>
        <v>-0.31798645092926625</v>
      </c>
    </row>
    <row r="32" spans="1:12" s="49" customFormat="1" ht="18" customHeight="1" x14ac:dyDescent="0.3">
      <c r="A32" s="66" t="s">
        <v>30</v>
      </c>
      <c r="B32" s="59">
        <v>3.7786E-2</v>
      </c>
      <c r="C32" s="47">
        <f>B32/$B$10*100</f>
        <v>2.139555699906391E-6</v>
      </c>
      <c r="D32" s="47">
        <f t="shared" si="1"/>
        <v>4.3596222942446067E-5</v>
      </c>
      <c r="E32" s="47"/>
      <c r="F32" s="47"/>
      <c r="G32" s="47">
        <v>1.644633</v>
      </c>
      <c r="H32" s="47">
        <f>G32/$G$10*100</f>
        <v>8.5989386175886224E-5</v>
      </c>
      <c r="I32" s="47">
        <f t="shared" si="0"/>
        <v>1.8342256482221273E-3</v>
      </c>
      <c r="J32" s="47"/>
      <c r="K32" s="47">
        <f>G32-B32</f>
        <v>1.6068469999999999</v>
      </c>
      <c r="L32" s="48">
        <f>G32/B32-1</f>
        <v>42.524929868205156</v>
      </c>
    </row>
    <row r="33" spans="1:12" s="49" customFormat="1" ht="34.950000000000003" customHeight="1" x14ac:dyDescent="0.3">
      <c r="A33" s="67" t="s">
        <v>31</v>
      </c>
      <c r="B33" s="59">
        <v>2797.7599159999995</v>
      </c>
      <c r="C33" s="47">
        <f>B33/$B$10*100</f>
        <v>0.15841748730343047</v>
      </c>
      <c r="D33" s="47">
        <f t="shared" si="1"/>
        <v>3.2279618122419724</v>
      </c>
      <c r="E33" s="47"/>
      <c r="F33" s="47"/>
      <c r="G33" s="47">
        <v>3067.8170959999998</v>
      </c>
      <c r="H33" s="47">
        <f>G33/$G$10*100</f>
        <v>0.1604003500993412</v>
      </c>
      <c r="I33" s="47">
        <f t="shared" si="0"/>
        <v>3.4214738495077772</v>
      </c>
      <c r="J33" s="47"/>
      <c r="K33" s="47">
        <f>G33-B33</f>
        <v>270.05718000000024</v>
      </c>
      <c r="L33" s="48">
        <f>G33/B33-1</f>
        <v>9.6526216726310565E-2</v>
      </c>
    </row>
    <row r="34" spans="1:12" s="49" customFormat="1" ht="16.95" customHeight="1" x14ac:dyDescent="0.3">
      <c r="A34" s="68" t="s">
        <v>32</v>
      </c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1:12" ht="18.600000000000001" customHeight="1" x14ac:dyDescent="0.3">
      <c r="A35" s="66" t="s">
        <v>33</v>
      </c>
      <c r="B35" s="68">
        <v>-35.942</v>
      </c>
      <c r="C35" s="68">
        <f>B35/$B$10*100</f>
        <v>-2.0351429356384771E-3</v>
      </c>
      <c r="D35" s="68">
        <f t="shared" si="1"/>
        <v>-4.1468677420139648E-2</v>
      </c>
      <c r="E35" s="68"/>
      <c r="F35" s="68"/>
      <c r="G35" s="68">
        <v>-122.721</v>
      </c>
      <c r="H35" s="68">
        <f>G35/$G$10*100</f>
        <v>-6.4164488131339542E-3</v>
      </c>
      <c r="I35" s="68">
        <f>G35/G$12*100</f>
        <v>-0.13686822882397937</v>
      </c>
      <c r="J35" s="68"/>
      <c r="K35" s="68">
        <f>G35-B35</f>
        <v>-86.778999999999996</v>
      </c>
      <c r="L35" s="48">
        <f>G35/B35-1</f>
        <v>2.4144176729174784</v>
      </c>
    </row>
    <row r="36" spans="1:12" ht="19.2" customHeight="1" x14ac:dyDescent="0.3">
      <c r="A36" s="69" t="s">
        <v>34</v>
      </c>
      <c r="B36" s="59">
        <v>267.99099999999999</v>
      </c>
      <c r="C36" s="59">
        <f>B36/$B$10*100</f>
        <v>1.5174447456031692E-2</v>
      </c>
      <c r="D36" s="59">
        <f>B36/B$12*100</f>
        <v>0.30919905209784215</v>
      </c>
      <c r="E36" s="46"/>
      <c r="F36" s="47"/>
      <c r="G36" s="59">
        <v>1.2056400000000018</v>
      </c>
      <c r="H36" s="59">
        <f>G36/$G$10*100</f>
        <v>6.3036703963191556E-5</v>
      </c>
      <c r="I36" s="59">
        <f>G36/G$12*100</f>
        <v>1.3446257070863401E-3</v>
      </c>
      <c r="J36" s="59"/>
      <c r="K36" s="59">
        <f>G36-B36</f>
        <v>-266.78535999999997</v>
      </c>
      <c r="L36" s="48">
        <f>G36/B36-1</f>
        <v>-0.99550119220421585</v>
      </c>
    </row>
    <row r="37" spans="1:12" ht="48" customHeight="1" x14ac:dyDescent="0.3">
      <c r="A37" s="71" t="s">
        <v>35</v>
      </c>
      <c r="B37" s="59">
        <v>4723.6132380000017</v>
      </c>
      <c r="C37" s="59">
        <f>B37/$B$10*100</f>
        <v>0.2674650301041705</v>
      </c>
      <c r="D37" s="59">
        <f>B37/B$12*100</f>
        <v>5.4499469596606582</v>
      </c>
      <c r="E37" s="59"/>
      <c r="F37" s="59"/>
      <c r="G37" s="59">
        <v>324.8675259999996</v>
      </c>
      <c r="H37" s="59">
        <f>G37/$G$10*100</f>
        <v>1.6985649168670899E-2</v>
      </c>
      <c r="I37" s="59">
        <f>G37/G$12*100</f>
        <v>0.36231812718318801</v>
      </c>
      <c r="J37" s="59"/>
      <c r="K37" s="59">
        <f>G37-B37</f>
        <v>-4398.7457120000017</v>
      </c>
      <c r="L37" s="48">
        <f>G37/B37-1</f>
        <v>-0.93122478288727339</v>
      </c>
    </row>
    <row r="38" spans="1:12" ht="31.95" customHeight="1" x14ac:dyDescent="0.3">
      <c r="A38" s="71" t="s">
        <v>36</v>
      </c>
      <c r="B38" s="59">
        <v>432.82000000000005</v>
      </c>
      <c r="C38" s="59">
        <f>B38/$B$10*100</f>
        <v>2.450755565641995E-2</v>
      </c>
      <c r="D38" s="59">
        <f>B38/B$12*100</f>
        <v>0.49937323913485177</v>
      </c>
      <c r="E38" s="59"/>
      <c r="F38" s="59"/>
      <c r="G38" s="59">
        <v>1012.2170000000001</v>
      </c>
      <c r="H38" s="59">
        <f>G38/$G$10*100</f>
        <v>5.2923611837289559E-2</v>
      </c>
      <c r="I38" s="59">
        <f>G38/G$12*100</f>
        <v>1.1289049793883847</v>
      </c>
      <c r="J38" s="59"/>
      <c r="K38" s="59">
        <f>G38-B38</f>
        <v>579.39700000000005</v>
      </c>
      <c r="L38" s="48">
        <f>G38/B38-1</f>
        <v>1.3386557922461995</v>
      </c>
    </row>
    <row r="39" spans="1:12" ht="8.4" customHeight="1" x14ac:dyDescent="0.3">
      <c r="A39" s="72"/>
      <c r="B39" s="46"/>
      <c r="C39" s="46"/>
      <c r="D39" s="46"/>
      <c r="E39" s="46"/>
      <c r="F39" s="47"/>
      <c r="G39" s="62"/>
      <c r="H39" s="47"/>
      <c r="I39" s="47"/>
      <c r="J39" s="47"/>
      <c r="K39" s="47"/>
      <c r="L39" s="70"/>
    </row>
    <row r="40" spans="1:12" s="49" customFormat="1" ht="33" customHeight="1" x14ac:dyDescent="0.3">
      <c r="A40" s="41" t="s">
        <v>37</v>
      </c>
      <c r="B40" s="73">
        <f>B41+B55+B56+B57</f>
        <v>115659.93068587001</v>
      </c>
      <c r="C40" s="43">
        <f t="shared" ref="C40:C56" si="4">B40/$B$10*100</f>
        <v>6.5490092613595312</v>
      </c>
      <c r="D40" s="43">
        <f>B40/B$40*100</f>
        <v>100</v>
      </c>
      <c r="E40" s="43"/>
      <c r="F40" s="43"/>
      <c r="G40" s="73">
        <f>G41+G55+G56+G57</f>
        <v>119900.84992010999</v>
      </c>
      <c r="H40" s="43">
        <f t="shared" ref="H40:H51" si="5">G40/$G$10*100</f>
        <v>6.2689976952896576</v>
      </c>
      <c r="I40" s="43">
        <f t="shared" ref="I40:I51" si="6">G40/G$40*100</f>
        <v>100</v>
      </c>
      <c r="J40" s="43"/>
      <c r="K40" s="43">
        <f>G40-B40</f>
        <v>4240.9192342399765</v>
      </c>
      <c r="L40" s="44">
        <f>G40/B40-1</f>
        <v>3.6667143141891012E-2</v>
      </c>
    </row>
    <row r="41" spans="1:12" s="49" customFormat="1" ht="20.100000000000001" customHeight="1" x14ac:dyDescent="0.3">
      <c r="A41" s="74" t="s">
        <v>38</v>
      </c>
      <c r="B41" s="62">
        <f>B42+B43+B44+B45++B46+B47+B48+B49+B50+B51+B52+B53+B54</f>
        <v>104405.27245387001</v>
      </c>
      <c r="C41" s="47">
        <f t="shared" si="4"/>
        <v>5.9117370396167175</v>
      </c>
      <c r="D41" s="47">
        <f t="shared" ref="D41:D56" si="7">B41/B$40*100</f>
        <v>90.269181240850443</v>
      </c>
      <c r="E41" s="47"/>
      <c r="F41" s="47"/>
      <c r="G41" s="62">
        <f>G42+G43+G44+G45++G46+G47+G48+G49+G50+G51+G52+G53+G54</f>
        <v>113979.90897710998</v>
      </c>
      <c r="H41" s="47">
        <f t="shared" si="5"/>
        <v>5.9594221989495963</v>
      </c>
      <c r="I41" s="47">
        <f t="shared" si="6"/>
        <v>95.061802358411029</v>
      </c>
      <c r="J41" s="47"/>
      <c r="K41" s="47">
        <f>G41-B41</f>
        <v>9574.6365232399694</v>
      </c>
      <c r="L41" s="48">
        <f>G41/B41-1</f>
        <v>9.1706446410265263E-2</v>
      </c>
    </row>
    <row r="42" spans="1:12" ht="20.100000000000001" customHeight="1" x14ac:dyDescent="0.3">
      <c r="A42" s="75" t="s">
        <v>39</v>
      </c>
      <c r="B42" s="68">
        <v>24188.736250000002</v>
      </c>
      <c r="C42" s="68">
        <f t="shared" si="4"/>
        <v>1.3696381865563922</v>
      </c>
      <c r="D42" s="68">
        <f t="shared" si="7"/>
        <v>20.91367002086151</v>
      </c>
      <c r="E42" s="68"/>
      <c r="F42" s="68"/>
      <c r="G42" s="76">
        <v>28101.004629999999</v>
      </c>
      <c r="H42" s="68">
        <f t="shared" si="5"/>
        <v>1.4692567515424031</v>
      </c>
      <c r="I42" s="68">
        <f t="shared" si="6"/>
        <v>23.436868586606113</v>
      </c>
      <c r="J42" s="68"/>
      <c r="K42" s="68">
        <f>G42-B42</f>
        <v>3912.2683799999977</v>
      </c>
      <c r="L42" s="77">
        <f>G42/B42-1</f>
        <v>0.16173926324902554</v>
      </c>
    </row>
    <row r="43" spans="1:12" ht="19.95" customHeight="1" x14ac:dyDescent="0.3">
      <c r="A43" s="75" t="s">
        <v>40</v>
      </c>
      <c r="B43" s="68">
        <v>14389.393136000004</v>
      </c>
      <c r="C43" s="68">
        <f t="shared" si="4"/>
        <v>0.81477023506914481</v>
      </c>
      <c r="D43" s="68">
        <f t="shared" si="7"/>
        <v>12.441122046909486</v>
      </c>
      <c r="E43" s="68"/>
      <c r="F43" s="68"/>
      <c r="G43" s="76">
        <v>14738.91059</v>
      </c>
      <c r="H43" s="68">
        <f t="shared" si="5"/>
        <v>0.77062169768900968</v>
      </c>
      <c r="I43" s="68">
        <f t="shared" si="6"/>
        <v>12.292582245931154</v>
      </c>
      <c r="J43" s="68"/>
      <c r="K43" s="68">
        <f>G43-B43</f>
        <v>349.51745399999527</v>
      </c>
      <c r="L43" s="77">
        <f>G43/B43-1</f>
        <v>2.4289937087447866E-2</v>
      </c>
    </row>
    <row r="44" spans="1:12" ht="20.100000000000001" customHeight="1" x14ac:dyDescent="0.3">
      <c r="A44" s="75" t="s">
        <v>41</v>
      </c>
      <c r="B44" s="68">
        <v>6662.0028908700006</v>
      </c>
      <c r="C44" s="68">
        <f t="shared" si="4"/>
        <v>0.37722241724325839</v>
      </c>
      <c r="D44" s="68">
        <f t="shared" si="7"/>
        <v>5.7599921177230025</v>
      </c>
      <c r="E44" s="68"/>
      <c r="F44" s="68"/>
      <c r="G44" s="76">
        <v>10055.425002109998</v>
      </c>
      <c r="H44" s="68">
        <f t="shared" si="5"/>
        <v>0.52574636631339522</v>
      </c>
      <c r="I44" s="68">
        <f t="shared" si="6"/>
        <v>8.3864501451073394</v>
      </c>
      <c r="J44" s="68"/>
      <c r="K44" s="68">
        <f>G44-B44</f>
        <v>3393.4221112399973</v>
      </c>
      <c r="L44" s="77">
        <f>G44/B44-1</f>
        <v>0.50936965456597783</v>
      </c>
    </row>
    <row r="45" spans="1:12" ht="20.100000000000001" customHeight="1" x14ac:dyDescent="0.3">
      <c r="A45" s="75" t="s">
        <v>42</v>
      </c>
      <c r="B45" s="68">
        <v>2610.6770000000001</v>
      </c>
      <c r="C45" s="68">
        <f t="shared" si="4"/>
        <v>0.14782429619341864</v>
      </c>
      <c r="D45" s="68">
        <f t="shared" si="7"/>
        <v>2.257200903129144</v>
      </c>
      <c r="E45" s="68"/>
      <c r="F45" s="68"/>
      <c r="G45" s="76">
        <v>1747.2670000000003</v>
      </c>
      <c r="H45" s="68">
        <f t="shared" si="5"/>
        <v>9.1355589250235292E-2</v>
      </c>
      <c r="I45" s="68">
        <f t="shared" si="6"/>
        <v>1.4572598952919895</v>
      </c>
      <c r="J45" s="68"/>
      <c r="K45" s="68">
        <f>G45-B45</f>
        <v>-863.40999999999985</v>
      </c>
      <c r="L45" s="77">
        <f>G45/B45-1</f>
        <v>-0.33072264397319151</v>
      </c>
    </row>
    <row r="46" spans="1:12" ht="31.5" customHeight="1" x14ac:dyDescent="0.3">
      <c r="A46" s="78" t="s">
        <v>43</v>
      </c>
      <c r="B46" s="79">
        <v>475.03740500000094</v>
      </c>
      <c r="C46" s="79">
        <f t="shared" si="4"/>
        <v>2.6898030686934117E-2</v>
      </c>
      <c r="D46" s="79">
        <f>B46/B$40*100</f>
        <v>0.41071908152028275</v>
      </c>
      <c r="E46" s="79"/>
      <c r="F46" s="79"/>
      <c r="G46" s="80">
        <v>452.36470200000076</v>
      </c>
      <c r="H46" s="79">
        <f t="shared" si="5"/>
        <v>2.3651819617274954E-2</v>
      </c>
      <c r="I46" s="79">
        <f t="shared" si="6"/>
        <v>0.3772823147637499</v>
      </c>
      <c r="J46" s="79"/>
      <c r="K46" s="79">
        <f>G46-B46</f>
        <v>-22.672703000000183</v>
      </c>
      <c r="L46" s="81">
        <f>G46/B46-1</f>
        <v>-4.7728247841872906E-2</v>
      </c>
    </row>
    <row r="47" spans="1:12" ht="18" customHeight="1" x14ac:dyDescent="0.3">
      <c r="A47" s="75" t="s">
        <v>44</v>
      </c>
      <c r="B47" s="79">
        <v>4978.8472810000003</v>
      </c>
      <c r="C47" s="82">
        <f t="shared" si="4"/>
        <v>0.28191714071420598</v>
      </c>
      <c r="D47" s="82">
        <f t="shared" si="7"/>
        <v>4.3047296081496427</v>
      </c>
      <c r="E47" s="82"/>
      <c r="F47" s="82"/>
      <c r="G47" s="83">
        <v>3665.6450820000005</v>
      </c>
      <c r="H47" s="82">
        <f t="shared" si="5"/>
        <v>0.19165769538847646</v>
      </c>
      <c r="I47" s="82">
        <f t="shared" si="6"/>
        <v>3.0572302735488712</v>
      </c>
      <c r="J47" s="82"/>
      <c r="K47" s="82">
        <f>G47-B47</f>
        <v>-1313.2021989999998</v>
      </c>
      <c r="L47" s="84">
        <f>G47/B47-1</f>
        <v>-0.26375627226233045</v>
      </c>
    </row>
    <row r="48" spans="1:12" ht="33" customHeight="1" x14ac:dyDescent="0.3">
      <c r="A48" s="78" t="s">
        <v>45</v>
      </c>
      <c r="B48" s="79">
        <v>2930.7975699999997</v>
      </c>
      <c r="C48" s="79">
        <f t="shared" si="4"/>
        <v>0.16595047494218226</v>
      </c>
      <c r="D48" s="79">
        <f t="shared" si="7"/>
        <v>2.533978321290876</v>
      </c>
      <c r="E48" s="79"/>
      <c r="F48" s="79"/>
      <c r="G48" s="80">
        <v>3879.2893060000006</v>
      </c>
      <c r="H48" s="79">
        <f>G48/$G$10*100</f>
        <v>0.20282805113458124</v>
      </c>
      <c r="I48" s="79">
        <f t="shared" si="6"/>
        <v>3.2354143515953169</v>
      </c>
      <c r="J48" s="79"/>
      <c r="K48" s="79">
        <f>G48-B48</f>
        <v>948.49173600000086</v>
      </c>
      <c r="L48" s="81">
        <f>G48/B48-1</f>
        <v>0.32362922151597151</v>
      </c>
    </row>
    <row r="49" spans="1:12" ht="21" customHeight="1" x14ac:dyDescent="0.3">
      <c r="A49" s="78" t="s">
        <v>46</v>
      </c>
      <c r="B49" s="83">
        <v>38738.329092</v>
      </c>
      <c r="C49" s="82">
        <f>B49/$B$10*100</f>
        <v>2.1934794054315927</v>
      </c>
      <c r="D49" s="82">
        <f t="shared" si="7"/>
        <v>33.493301320759478</v>
      </c>
      <c r="E49" s="82"/>
      <c r="F49" s="82"/>
      <c r="G49" s="83">
        <v>42779.726674000005</v>
      </c>
      <c r="H49" s="82">
        <f>G49/$G$10*100</f>
        <v>2.2367315002614245</v>
      </c>
      <c r="I49" s="82">
        <f t="shared" si="6"/>
        <v>35.679252234245347</v>
      </c>
      <c r="J49" s="82"/>
      <c r="K49" s="82">
        <f>G49-B49</f>
        <v>4041.3975820000051</v>
      </c>
      <c r="L49" s="84">
        <f>G49/B49-1</f>
        <v>0.1043255524109481</v>
      </c>
    </row>
    <row r="50" spans="1:12" ht="48" customHeight="1" x14ac:dyDescent="0.3">
      <c r="A50" s="78" t="s">
        <v>47</v>
      </c>
      <c r="B50" s="85">
        <v>5442.5198290000017</v>
      </c>
      <c r="C50" s="86">
        <f>B50/$B$10*100</f>
        <v>0.30817165939740931</v>
      </c>
      <c r="D50" s="86">
        <f>B50/B$40*100</f>
        <v>4.705622592652051</v>
      </c>
      <c r="E50" s="86"/>
      <c r="F50" s="87"/>
      <c r="G50" s="86">
        <v>676.97301100000004</v>
      </c>
      <c r="H50" s="79">
        <f t="shared" si="5"/>
        <v>3.5395430879431145E-2</v>
      </c>
      <c r="I50" s="79">
        <f t="shared" si="6"/>
        <v>0.5646106857883556</v>
      </c>
      <c r="J50" s="88"/>
      <c r="K50" s="79">
        <f>G50-B50</f>
        <v>-4765.5468180000016</v>
      </c>
      <c r="L50" s="81">
        <f>G50/B50-1</f>
        <v>-0.87561404785467067</v>
      </c>
    </row>
    <row r="51" spans="1:12" ht="21.6" customHeight="1" x14ac:dyDescent="0.3">
      <c r="A51" s="78" t="s">
        <v>48</v>
      </c>
      <c r="B51" s="79">
        <v>1970.433</v>
      </c>
      <c r="C51" s="79">
        <f t="shared" si="4"/>
        <v>0.11157177675418539</v>
      </c>
      <c r="D51" s="79">
        <f t="shared" si="7"/>
        <v>1.7036435940391972</v>
      </c>
      <c r="E51" s="79"/>
      <c r="F51" s="79"/>
      <c r="G51" s="80">
        <v>3245.8959999999997</v>
      </c>
      <c r="H51" s="79">
        <f t="shared" si="5"/>
        <v>0.16971117850047054</v>
      </c>
      <c r="I51" s="79">
        <f t="shared" si="6"/>
        <v>2.7071501179205502</v>
      </c>
      <c r="J51" s="79"/>
      <c r="K51" s="79">
        <f>G51-B51</f>
        <v>1275.4629999999997</v>
      </c>
      <c r="L51" s="81">
        <f>G51/B51-1</f>
        <v>0.64730087244783241</v>
      </c>
    </row>
    <row r="52" spans="1:12" ht="48.6" customHeight="1" x14ac:dyDescent="0.3">
      <c r="A52" s="78" t="s">
        <v>49</v>
      </c>
      <c r="B52" s="79">
        <v>712.45399999999995</v>
      </c>
      <c r="C52" s="79">
        <f>B52/$B$10*100</f>
        <v>4.0341264400071658E-2</v>
      </c>
      <c r="D52" s="79">
        <f>B52/B$40*100</f>
        <v>0.61599033976166762</v>
      </c>
      <c r="E52" s="79"/>
      <c r="F52" s="79"/>
      <c r="G52" s="80">
        <v>1331.4255099999996</v>
      </c>
      <c r="H52" s="79">
        <f>G52/$G$10*100</f>
        <v>6.9613380215413551E-2</v>
      </c>
      <c r="I52" s="79">
        <f>G52/G$40*100</f>
        <v>1.1104387590973117</v>
      </c>
      <c r="J52" s="79"/>
      <c r="K52" s="79">
        <f>G52-B52</f>
        <v>618.97150999999963</v>
      </c>
      <c r="L52" s="81">
        <f>G52/B52-1</f>
        <v>0.86878803403447757</v>
      </c>
    </row>
    <row r="53" spans="1:12" ht="35.4" customHeight="1" x14ac:dyDescent="0.3">
      <c r="A53" s="78" t="s">
        <v>50</v>
      </c>
      <c r="B53" s="79">
        <v>1174.9730000000004</v>
      </c>
      <c r="C53" s="79">
        <f>B53/$B$10*100</f>
        <v>6.6530465764730651E-2</v>
      </c>
      <c r="D53" s="79">
        <f>B53/B$40*100</f>
        <v>1.0158859624351695</v>
      </c>
      <c r="E53" s="53"/>
      <c r="F53" s="53"/>
      <c r="G53" s="80">
        <v>3219.79</v>
      </c>
      <c r="H53" s="79">
        <f>G53/$G$10*100</f>
        <v>0.16834623026246992</v>
      </c>
      <c r="I53" s="79">
        <f>G53/G$40*100</f>
        <v>2.6853771279731111</v>
      </c>
      <c r="J53" s="79"/>
      <c r="K53" s="79">
        <f>G53-B53</f>
        <v>2044.8169999999996</v>
      </c>
      <c r="L53" s="81">
        <f>G53/B53-1</f>
        <v>1.7403097773310527</v>
      </c>
    </row>
    <row r="54" spans="1:12" ht="38.4" customHeight="1" x14ac:dyDescent="0.3">
      <c r="A54" s="78" t="s">
        <v>51</v>
      </c>
      <c r="B54" s="85">
        <v>131.072</v>
      </c>
      <c r="C54" s="86">
        <f>B54/$B$10*100</f>
        <v>7.4216864631908765E-3</v>
      </c>
      <c r="D54" s="86">
        <f t="shared" si="7"/>
        <v>0.11332533161894144</v>
      </c>
      <c r="E54" s="86"/>
      <c r="F54" s="68"/>
      <c r="G54" s="86">
        <v>86.191469999999995</v>
      </c>
      <c r="H54" s="79">
        <f>G54/$G$10*100</f>
        <v>4.5065078950120253E-3</v>
      </c>
      <c r="I54" s="79">
        <f t="shared" ref="I54:I57" si="8">G54/G$40*100</f>
        <v>7.188562054183055E-2</v>
      </c>
      <c r="J54" s="88"/>
      <c r="K54" s="79">
        <f>G54-B54</f>
        <v>-44.880530000000007</v>
      </c>
      <c r="L54" s="81">
        <f>G54/B54-1</f>
        <v>-0.34241127014160166</v>
      </c>
    </row>
    <row r="55" spans="1:12" s="49" customFormat="1" ht="20.100000000000001" customHeight="1" x14ac:dyDescent="0.3">
      <c r="A55" s="74" t="s">
        <v>52</v>
      </c>
      <c r="B55" s="76">
        <v>11756.443935000001</v>
      </c>
      <c r="C55" s="68">
        <f>B55/$B$10*100</f>
        <v>0.66568482061502066</v>
      </c>
      <c r="D55" s="68">
        <f>B55/B$40*100</f>
        <v>10.164664517161315</v>
      </c>
      <c r="E55" s="68"/>
      <c r="F55" s="68"/>
      <c r="G55" s="76">
        <v>6374.5746800000015</v>
      </c>
      <c r="H55" s="68">
        <f>G55/$G$10*100</f>
        <v>0.33329366725922832</v>
      </c>
      <c r="I55" s="68">
        <f>G55/G$40*100</f>
        <v>5.3165383600261258</v>
      </c>
      <c r="J55" s="68"/>
      <c r="K55" s="68">
        <f>G55-B55</f>
        <v>-5381.8692549999996</v>
      </c>
      <c r="L55" s="77">
        <f>G55/B55-1</f>
        <v>-0.45778037004690564</v>
      </c>
    </row>
    <row r="56" spans="1:12" ht="19.8" customHeight="1" x14ac:dyDescent="0.3">
      <c r="A56" s="74" t="s">
        <v>32</v>
      </c>
      <c r="B56" s="79">
        <v>0</v>
      </c>
      <c r="C56" s="68">
        <f t="shared" si="4"/>
        <v>0</v>
      </c>
      <c r="D56" s="68">
        <f t="shared" si="7"/>
        <v>0</v>
      </c>
      <c r="E56" s="68"/>
      <c r="F56" s="68"/>
      <c r="G56" s="76">
        <v>0</v>
      </c>
      <c r="H56" s="68">
        <f t="shared" ref="H56" si="9">G56/$G$10*100</f>
        <v>0</v>
      </c>
      <c r="I56" s="68">
        <f t="shared" si="8"/>
        <v>0</v>
      </c>
      <c r="J56" s="68"/>
      <c r="K56" s="68">
        <f>G56-B56</f>
        <v>0</v>
      </c>
      <c r="L56" s="77"/>
    </row>
    <row r="57" spans="1:12" s="49" customFormat="1" ht="32.25" customHeight="1" x14ac:dyDescent="0.3">
      <c r="A57" s="90" t="s">
        <v>53</v>
      </c>
      <c r="B57" s="82">
        <v>-501.78570300000001</v>
      </c>
      <c r="C57" s="68">
        <f>B57/$B$10*100</f>
        <v>-2.8412598872206249E-2</v>
      </c>
      <c r="D57" s="68">
        <f>B57/B$40*100</f>
        <v>-0.43384575801176956</v>
      </c>
      <c r="E57" s="68"/>
      <c r="F57" s="68"/>
      <c r="G57" s="76">
        <v>-453.633737</v>
      </c>
      <c r="H57" s="68">
        <f>G57/$G$10*100</f>
        <v>-2.3718170919167624E-2</v>
      </c>
      <c r="I57" s="68">
        <f t="shared" si="8"/>
        <v>-0.37834071843715572</v>
      </c>
      <c r="J57" s="68"/>
      <c r="K57" s="68">
        <f>G57-B57</f>
        <v>48.151966000000016</v>
      </c>
      <c r="L57" s="77">
        <f>G57/B57-1</f>
        <v>-9.5961215539056566E-2</v>
      </c>
    </row>
    <row r="58" spans="1:12" s="49" customFormat="1" ht="7.5" customHeight="1" x14ac:dyDescent="0.3">
      <c r="A58" s="91"/>
      <c r="B58" s="92"/>
      <c r="C58" s="47"/>
      <c r="D58" s="47"/>
      <c r="E58" s="47"/>
      <c r="F58" s="47"/>
      <c r="G58" s="62"/>
      <c r="H58" s="47"/>
      <c r="I58" s="47"/>
      <c r="J58" s="47"/>
      <c r="K58" s="68"/>
      <c r="L58" s="77"/>
    </row>
    <row r="59" spans="1:12" s="34" customFormat="1" ht="21" customHeight="1" thickBot="1" x14ac:dyDescent="0.35">
      <c r="A59" s="93" t="s">
        <v>54</v>
      </c>
      <c r="B59" s="94">
        <f>B12-B40</f>
        <v>-28987.284640630009</v>
      </c>
      <c r="C59" s="95">
        <f>B59/$B$10*100</f>
        <v>-1.6413462678682291</v>
      </c>
      <c r="D59" s="94">
        <v>0</v>
      </c>
      <c r="E59" s="94"/>
      <c r="F59" s="96"/>
      <c r="G59" s="94">
        <f>G12-G40</f>
        <v>-30237.236198749975</v>
      </c>
      <c r="H59" s="95">
        <f>G59/$G$10*100</f>
        <v>-1.5809492940891967</v>
      </c>
      <c r="I59" s="97">
        <v>0</v>
      </c>
      <c r="J59" s="96"/>
      <c r="K59" s="94">
        <f>G59-B59</f>
        <v>-1249.9515581199666</v>
      </c>
      <c r="L59" s="98"/>
    </row>
    <row r="60" spans="1:12" s="34" customFormat="1" ht="13.2" customHeight="1" x14ac:dyDescent="0.3">
      <c r="A60" s="99"/>
      <c r="B60" s="68"/>
      <c r="C60" s="100"/>
      <c r="D60" s="68"/>
      <c r="E60" s="68"/>
      <c r="F60" s="89"/>
      <c r="G60" s="68"/>
      <c r="H60" s="100"/>
      <c r="I60" s="82"/>
      <c r="J60" s="89"/>
      <c r="K60" s="68"/>
      <c r="L60" s="48"/>
    </row>
    <row r="61" spans="1:12" ht="20.100000000000001" customHeight="1" x14ac:dyDescent="0.3">
      <c r="G61" s="101"/>
      <c r="H61" s="101"/>
      <c r="I61" s="101"/>
      <c r="J61" s="101"/>
      <c r="K61" s="101"/>
    </row>
    <row r="62" spans="1:12" ht="20.100000000000001" customHeight="1" x14ac:dyDescent="0.3">
      <c r="G62" s="101"/>
      <c r="H62" s="101"/>
      <c r="I62" s="101"/>
      <c r="J62" s="101"/>
      <c r="K62" s="101"/>
    </row>
    <row r="63" spans="1:12" ht="20.100000000000001" customHeight="1" x14ac:dyDescent="0.3">
      <c r="G63" s="101"/>
      <c r="H63" s="101"/>
      <c r="I63" s="101"/>
      <c r="J63" s="101"/>
      <c r="K63" s="101"/>
    </row>
    <row r="64" spans="1:12" ht="20.100000000000001" customHeight="1" x14ac:dyDescent="0.3">
      <c r="G64" s="101"/>
      <c r="H64" s="101"/>
      <c r="I64" s="101"/>
      <c r="J64" s="101"/>
      <c r="K64" s="101"/>
    </row>
    <row r="65" spans="7:11" ht="20.100000000000001" customHeight="1" x14ac:dyDescent="0.3">
      <c r="G65" s="101"/>
      <c r="H65" s="101"/>
      <c r="I65" s="101"/>
      <c r="J65" s="101"/>
      <c r="K65" s="101"/>
    </row>
    <row r="66" spans="7:11" ht="20.100000000000001" customHeight="1" x14ac:dyDescent="0.3">
      <c r="G66" s="101"/>
      <c r="H66" s="101"/>
      <c r="I66" s="101"/>
      <c r="J66" s="101"/>
      <c r="K66" s="101"/>
    </row>
    <row r="67" spans="7:11" ht="20.100000000000001" customHeight="1" x14ac:dyDescent="0.3">
      <c r="G67" s="101"/>
      <c r="H67" s="101"/>
      <c r="I67" s="101"/>
      <c r="J67" s="101"/>
      <c r="K67" s="101"/>
    </row>
    <row r="68" spans="7:11" ht="20.100000000000001" customHeight="1" x14ac:dyDescent="0.3">
      <c r="G68" s="101"/>
      <c r="H68" s="101"/>
      <c r="I68" s="101"/>
      <c r="J68" s="101"/>
      <c r="K68" s="101"/>
    </row>
    <row r="69" spans="7:11" ht="20.100000000000001" customHeight="1" x14ac:dyDescent="0.3">
      <c r="G69" s="101"/>
      <c r="H69" s="101"/>
      <c r="I69" s="101"/>
      <c r="J69" s="101"/>
      <c r="K69" s="101"/>
    </row>
    <row r="70" spans="7:11" ht="20.100000000000001" customHeight="1" x14ac:dyDescent="0.3">
      <c r="G70" s="101"/>
      <c r="H70" s="101"/>
      <c r="I70" s="101"/>
      <c r="J70" s="101"/>
      <c r="K70" s="101"/>
    </row>
    <row r="71" spans="7:11" ht="20.100000000000001" customHeight="1" x14ac:dyDescent="0.3">
      <c r="G71" s="101"/>
      <c r="H71" s="101"/>
      <c r="I71" s="101"/>
      <c r="J71" s="101"/>
      <c r="K71" s="101"/>
    </row>
    <row r="72" spans="7:11" ht="20.100000000000001" customHeight="1" x14ac:dyDescent="0.3">
      <c r="G72" s="101"/>
      <c r="H72" s="101"/>
      <c r="I72" s="101"/>
      <c r="J72" s="101"/>
      <c r="K72" s="101"/>
    </row>
    <row r="73" spans="7:11" ht="20.100000000000001" customHeight="1" x14ac:dyDescent="0.3">
      <c r="G73" s="101"/>
      <c r="H73" s="101"/>
      <c r="I73" s="101"/>
      <c r="J73" s="101"/>
      <c r="K73" s="101"/>
    </row>
    <row r="74" spans="7:11" ht="20.100000000000001" customHeight="1" x14ac:dyDescent="0.3">
      <c r="G74" s="101"/>
      <c r="H74" s="101"/>
      <c r="I74" s="101"/>
      <c r="J74" s="101"/>
      <c r="K74" s="101"/>
    </row>
    <row r="75" spans="7:11" ht="20.100000000000001" customHeight="1" x14ac:dyDescent="0.3">
      <c r="G75" s="101"/>
      <c r="H75" s="101"/>
      <c r="I75" s="101"/>
      <c r="J75" s="101"/>
      <c r="K75" s="101"/>
    </row>
    <row r="76" spans="7:11" ht="20.100000000000001" customHeight="1" x14ac:dyDescent="0.3">
      <c r="G76" s="101"/>
      <c r="H76" s="101"/>
      <c r="I76" s="101"/>
      <c r="J76" s="101"/>
      <c r="K76" s="101"/>
    </row>
    <row r="77" spans="7:11" ht="20.100000000000001" customHeight="1" x14ac:dyDescent="0.3">
      <c r="G77" s="101"/>
      <c r="H77" s="101"/>
      <c r="I77" s="101"/>
      <c r="J77" s="101"/>
      <c r="K77" s="101"/>
    </row>
    <row r="78" spans="7:11" ht="20.100000000000001" customHeight="1" x14ac:dyDescent="0.3">
      <c r="G78" s="101"/>
      <c r="H78" s="101"/>
      <c r="I78" s="101"/>
      <c r="J78" s="101"/>
      <c r="K78" s="101"/>
    </row>
    <row r="79" spans="7:11" ht="20.100000000000001" customHeight="1" x14ac:dyDescent="0.3">
      <c r="G79" s="101"/>
      <c r="H79" s="101"/>
      <c r="I79" s="101"/>
      <c r="J79" s="101"/>
      <c r="K79" s="101"/>
    </row>
    <row r="80" spans="7:11" ht="20.100000000000001" customHeight="1" x14ac:dyDescent="0.3">
      <c r="G80" s="101"/>
      <c r="H80" s="101"/>
      <c r="I80" s="101"/>
      <c r="J80" s="101"/>
      <c r="K80" s="101"/>
    </row>
    <row r="81" spans="7:11" ht="20.100000000000001" customHeight="1" x14ac:dyDescent="0.3">
      <c r="G81" s="101"/>
      <c r="H81" s="101"/>
      <c r="I81" s="101"/>
      <c r="J81" s="101"/>
      <c r="K81" s="101"/>
    </row>
    <row r="82" spans="7:11" ht="20.100000000000001" customHeight="1" x14ac:dyDescent="0.3">
      <c r="G82" s="101"/>
      <c r="H82" s="101"/>
      <c r="I82" s="101"/>
      <c r="J82" s="101"/>
      <c r="K82" s="101"/>
    </row>
    <row r="83" spans="7:11" ht="20.100000000000001" customHeight="1" x14ac:dyDescent="0.3">
      <c r="G83" s="101"/>
      <c r="H83" s="101"/>
      <c r="I83" s="101"/>
      <c r="J83" s="101"/>
      <c r="K83" s="101"/>
    </row>
    <row r="84" spans="7:11" ht="20.100000000000001" customHeight="1" x14ac:dyDescent="0.3">
      <c r="G84" s="101"/>
      <c r="H84" s="101"/>
      <c r="I84" s="101"/>
      <c r="J84" s="101"/>
      <c r="K84" s="101"/>
    </row>
    <row r="85" spans="7:11" ht="20.100000000000001" customHeight="1" x14ac:dyDescent="0.3">
      <c r="G85" s="101"/>
      <c r="H85" s="101"/>
      <c r="I85" s="101"/>
      <c r="J85" s="101"/>
      <c r="K85" s="101"/>
    </row>
    <row r="86" spans="7:11" ht="20.100000000000001" customHeight="1" x14ac:dyDescent="0.3">
      <c r="G86" s="101"/>
      <c r="H86" s="101"/>
      <c r="I86" s="101"/>
      <c r="J86" s="101"/>
      <c r="K86" s="101"/>
    </row>
    <row r="87" spans="7:11" ht="20.100000000000001" customHeight="1" x14ac:dyDescent="0.3">
      <c r="G87" s="101"/>
      <c r="H87" s="101"/>
      <c r="I87" s="101"/>
      <c r="J87" s="101"/>
      <c r="K87" s="101"/>
    </row>
    <row r="88" spans="7:11" ht="20.100000000000001" customHeight="1" x14ac:dyDescent="0.3">
      <c r="G88" s="101"/>
      <c r="H88" s="101"/>
      <c r="I88" s="101"/>
      <c r="J88" s="101"/>
      <c r="K88" s="101"/>
    </row>
    <row r="89" spans="7:11" ht="20.100000000000001" customHeight="1" x14ac:dyDescent="0.3">
      <c r="G89" s="101"/>
      <c r="H89" s="101"/>
      <c r="I89" s="101"/>
      <c r="J89" s="101"/>
      <c r="K89" s="101"/>
    </row>
    <row r="90" spans="7:11" ht="20.100000000000001" customHeight="1" x14ac:dyDescent="0.3">
      <c r="G90" s="101"/>
      <c r="H90" s="101"/>
      <c r="I90" s="101"/>
      <c r="J90" s="101"/>
      <c r="K90" s="101"/>
    </row>
    <row r="91" spans="7:11" ht="20.100000000000001" customHeight="1" x14ac:dyDescent="0.3">
      <c r="G91" s="101"/>
      <c r="H91" s="101"/>
      <c r="I91" s="101"/>
      <c r="J91" s="101"/>
      <c r="K91" s="101"/>
    </row>
    <row r="92" spans="7:11" ht="20.100000000000001" customHeight="1" x14ac:dyDescent="0.3">
      <c r="G92" s="101"/>
      <c r="H92" s="101"/>
      <c r="I92" s="101"/>
      <c r="J92" s="101"/>
      <c r="K92" s="101"/>
    </row>
    <row r="93" spans="7:11" ht="20.100000000000001" customHeight="1" x14ac:dyDescent="0.3">
      <c r="G93" s="101"/>
      <c r="H93" s="101"/>
      <c r="I93" s="101"/>
      <c r="J93" s="101"/>
      <c r="K93" s="101"/>
    </row>
    <row r="94" spans="7:11" ht="20.100000000000001" customHeight="1" x14ac:dyDescent="0.3">
      <c r="G94" s="101"/>
      <c r="H94" s="101"/>
      <c r="I94" s="101"/>
      <c r="J94" s="101"/>
      <c r="K94" s="101"/>
    </row>
    <row r="95" spans="7:11" ht="20.100000000000001" customHeight="1" x14ac:dyDescent="0.3">
      <c r="G95" s="101"/>
      <c r="H95" s="101"/>
      <c r="I95" s="101"/>
      <c r="J95" s="101"/>
      <c r="K95" s="101"/>
    </row>
    <row r="96" spans="7:11" ht="20.100000000000001" customHeight="1" x14ac:dyDescent="0.3">
      <c r="G96" s="101"/>
      <c r="H96" s="101"/>
      <c r="I96" s="101"/>
      <c r="J96" s="101"/>
      <c r="K96" s="101"/>
    </row>
    <row r="97" spans="7:11" ht="20.100000000000001" customHeight="1" x14ac:dyDescent="0.3">
      <c r="G97" s="101"/>
      <c r="H97" s="101"/>
      <c r="I97" s="101"/>
      <c r="J97" s="101"/>
      <c r="K97" s="101"/>
    </row>
    <row r="98" spans="7:11" ht="20.100000000000001" customHeight="1" x14ac:dyDescent="0.3">
      <c r="G98" s="101"/>
      <c r="H98" s="101"/>
      <c r="I98" s="101"/>
      <c r="J98" s="101"/>
      <c r="K98" s="101"/>
    </row>
    <row r="99" spans="7:11" ht="20.100000000000001" customHeight="1" x14ac:dyDescent="0.3">
      <c r="G99" s="101"/>
      <c r="H99" s="101"/>
      <c r="I99" s="101"/>
      <c r="J99" s="101"/>
      <c r="K99" s="101"/>
    </row>
    <row r="100" spans="7:11" ht="20.100000000000001" customHeight="1" x14ac:dyDescent="0.3">
      <c r="G100" s="101"/>
      <c r="H100" s="101"/>
      <c r="I100" s="101"/>
      <c r="J100" s="101"/>
      <c r="K100" s="101"/>
    </row>
    <row r="101" spans="7:11" ht="20.100000000000001" customHeight="1" x14ac:dyDescent="0.3">
      <c r="G101" s="101"/>
      <c r="H101" s="101"/>
      <c r="I101" s="101"/>
      <c r="J101" s="101"/>
      <c r="K101" s="101"/>
    </row>
    <row r="102" spans="7:11" ht="20.100000000000001" customHeight="1" x14ac:dyDescent="0.3">
      <c r="G102" s="101"/>
      <c r="H102" s="101"/>
      <c r="I102" s="101"/>
      <c r="J102" s="101"/>
      <c r="K102" s="101"/>
    </row>
    <row r="103" spans="7:11" ht="20.100000000000001" customHeight="1" x14ac:dyDescent="0.3">
      <c r="G103" s="101"/>
      <c r="H103" s="101"/>
      <c r="I103" s="101"/>
      <c r="J103" s="101"/>
      <c r="K103" s="101"/>
    </row>
    <row r="104" spans="7:11" ht="20.100000000000001" customHeight="1" x14ac:dyDescent="0.3">
      <c r="G104" s="101"/>
      <c r="H104" s="101"/>
      <c r="I104" s="101"/>
      <c r="J104" s="101"/>
      <c r="K104" s="101"/>
    </row>
    <row r="105" spans="7:11" ht="20.100000000000001" customHeight="1" x14ac:dyDescent="0.3">
      <c r="G105" s="101"/>
      <c r="H105" s="101"/>
      <c r="I105" s="101"/>
      <c r="J105" s="101"/>
      <c r="K105" s="101"/>
    </row>
    <row r="106" spans="7:11" ht="20.100000000000001" customHeight="1" x14ac:dyDescent="0.3">
      <c r="G106" s="101"/>
      <c r="H106" s="101"/>
      <c r="I106" s="101"/>
      <c r="J106" s="101"/>
      <c r="K106" s="101"/>
    </row>
    <row r="107" spans="7:11" ht="20.100000000000001" customHeight="1" x14ac:dyDescent="0.3">
      <c r="G107" s="101"/>
      <c r="H107" s="101"/>
      <c r="I107" s="101"/>
      <c r="J107" s="101"/>
      <c r="K107" s="101"/>
    </row>
    <row r="108" spans="7:11" ht="20.100000000000001" customHeight="1" x14ac:dyDescent="0.3">
      <c r="G108" s="101"/>
      <c r="H108" s="101"/>
      <c r="I108" s="101"/>
      <c r="J108" s="101"/>
      <c r="K108" s="101"/>
    </row>
    <row r="109" spans="7:11" ht="20.100000000000001" customHeight="1" x14ac:dyDescent="0.3">
      <c r="G109" s="101"/>
      <c r="H109" s="101"/>
      <c r="I109" s="101"/>
      <c r="J109" s="101"/>
      <c r="K109" s="101"/>
    </row>
    <row r="110" spans="7:11" ht="20.100000000000001" customHeight="1" x14ac:dyDescent="0.3">
      <c r="G110" s="101"/>
      <c r="H110" s="101"/>
      <c r="I110" s="101"/>
      <c r="J110" s="101"/>
      <c r="K110" s="101"/>
    </row>
    <row r="111" spans="7:11" ht="20.100000000000001" customHeight="1" x14ac:dyDescent="0.3">
      <c r="G111" s="101"/>
      <c r="H111" s="101"/>
      <c r="I111" s="101"/>
      <c r="J111" s="101"/>
      <c r="K111" s="101"/>
    </row>
    <row r="112" spans="7:11" ht="20.100000000000001" customHeight="1" x14ac:dyDescent="0.3">
      <c r="G112" s="101"/>
      <c r="H112" s="101"/>
      <c r="I112" s="101"/>
      <c r="J112" s="101"/>
      <c r="K112" s="101"/>
    </row>
    <row r="113" spans="7:11" ht="20.100000000000001" customHeight="1" x14ac:dyDescent="0.3">
      <c r="G113" s="101"/>
      <c r="H113" s="101"/>
      <c r="I113" s="101"/>
      <c r="J113" s="101"/>
      <c r="K113" s="101"/>
    </row>
    <row r="114" spans="7:11" ht="20.100000000000001" customHeight="1" x14ac:dyDescent="0.3">
      <c r="G114" s="101"/>
      <c r="H114" s="101"/>
      <c r="I114" s="101"/>
      <c r="J114" s="101"/>
      <c r="K114" s="101"/>
    </row>
    <row r="115" spans="7:11" ht="20.100000000000001" customHeight="1" x14ac:dyDescent="0.3">
      <c r="G115" s="101"/>
      <c r="H115" s="101"/>
      <c r="I115" s="101"/>
      <c r="J115" s="101"/>
      <c r="K115" s="101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2025-03-24T13:27:44Z</dcterms:created>
  <dcterms:modified xsi:type="dcterms:W3CDTF">2025-03-24T13:31:05Z</dcterms:modified>
</cp:coreProperties>
</file>