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4\06 iunie 2024\pt.site\"/>
    </mc:Choice>
  </mc:AlternateContent>
  <bookViews>
    <workbookView xWindow="0" yWindow="0" windowWidth="23040" windowHeight="8616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'Sinteza - An 2'!$A$1:$L$60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'Sinteza - An 2'!$4:$11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/>
  <c r="H54" i="1"/>
  <c r="C54" i="1"/>
  <c r="H51" i="1"/>
  <c r="C51" i="1"/>
  <c r="L47" i="1"/>
  <c r="H46" i="1"/>
  <c r="C46" i="1"/>
  <c r="H45" i="1"/>
  <c r="C45" i="1"/>
  <c r="H44" i="1"/>
  <c r="C44" i="1"/>
  <c r="H36" i="1"/>
  <c r="L35" i="1"/>
  <c r="C35" i="1"/>
  <c r="K33" i="1"/>
  <c r="H33" i="1"/>
  <c r="C33" i="1"/>
  <c r="H32" i="1"/>
  <c r="C32" i="1"/>
  <c r="L27" i="1"/>
  <c r="C27" i="1"/>
  <c r="K26" i="1"/>
  <c r="H25" i="1"/>
  <c r="C25" i="1"/>
  <c r="C24" i="1"/>
  <c r="C21" i="1"/>
  <c r="H19" i="1"/>
  <c r="C19" i="1"/>
  <c r="K18" i="1"/>
  <c r="C18" i="1" l="1"/>
  <c r="K32" i="1"/>
  <c r="K43" i="1"/>
  <c r="L49" i="1"/>
  <c r="L18" i="1"/>
  <c r="L50" i="1"/>
  <c r="L55" i="1"/>
  <c r="H27" i="1"/>
  <c r="K17" i="1"/>
  <c r="L26" i="1"/>
  <c r="L36" i="1"/>
  <c r="K44" i="1"/>
  <c r="L51" i="1"/>
  <c r="K53" i="1"/>
  <c r="H55" i="1"/>
  <c r="K21" i="1"/>
  <c r="K55" i="1"/>
  <c r="K56" i="1"/>
  <c r="L46" i="1"/>
  <c r="K19" i="1"/>
  <c r="K31" i="1"/>
  <c r="H18" i="1"/>
  <c r="L19" i="1"/>
  <c r="L24" i="1"/>
  <c r="L45" i="1"/>
  <c r="K54" i="1"/>
  <c r="H21" i="1"/>
  <c r="H24" i="1"/>
  <c r="K25" i="1"/>
  <c r="H35" i="1"/>
  <c r="L44" i="1"/>
  <c r="K50" i="1"/>
  <c r="L54" i="1"/>
  <c r="L21" i="1"/>
  <c r="K23" i="1"/>
  <c r="K24" i="1"/>
  <c r="L25" i="1"/>
  <c r="L33" i="1"/>
  <c r="K35" i="1"/>
  <c r="K49" i="1"/>
  <c r="K37" i="1"/>
  <c r="K42" i="1"/>
  <c r="K48" i="1"/>
  <c r="K47" i="1"/>
  <c r="L48" i="1"/>
  <c r="H56" i="1"/>
  <c r="K27" i="1"/>
  <c r="K45" i="1"/>
  <c r="K46" i="1"/>
  <c r="K16" i="1"/>
  <c r="L17" i="1"/>
  <c r="K22" i="1"/>
  <c r="L23" i="1"/>
  <c r="C26" i="1"/>
  <c r="H26" i="1"/>
  <c r="K28" i="1"/>
  <c r="L31" i="1"/>
  <c r="L37" i="1"/>
  <c r="K38" i="1"/>
  <c r="L42" i="1"/>
  <c r="L43" i="1"/>
  <c r="C47" i="1"/>
  <c r="H47" i="1"/>
  <c r="C48" i="1"/>
  <c r="H48" i="1"/>
  <c r="C49" i="1"/>
  <c r="H49" i="1"/>
  <c r="C50" i="1"/>
  <c r="H50" i="1"/>
  <c r="K52" i="1"/>
  <c r="L53" i="1"/>
  <c r="K57" i="1"/>
  <c r="L16" i="1"/>
  <c r="L22" i="1"/>
  <c r="L28" i="1"/>
  <c r="L38" i="1"/>
  <c r="K51" i="1"/>
  <c r="L52" i="1"/>
  <c r="L57" i="1"/>
  <c r="C17" i="1"/>
  <c r="H17" i="1"/>
  <c r="C23" i="1"/>
  <c r="H23" i="1"/>
  <c r="C31" i="1"/>
  <c r="H31" i="1"/>
  <c r="C36" i="1"/>
  <c r="C37" i="1"/>
  <c r="H37" i="1"/>
  <c r="B41" i="1"/>
  <c r="G41" i="1"/>
  <c r="C42" i="1"/>
  <c r="H42" i="1"/>
  <c r="C43" i="1"/>
  <c r="H43" i="1"/>
  <c r="C53" i="1"/>
  <c r="H53" i="1"/>
  <c r="B15" i="1"/>
  <c r="G15" i="1"/>
  <c r="C16" i="1"/>
  <c r="H16" i="1"/>
  <c r="C22" i="1"/>
  <c r="H22" i="1"/>
  <c r="C28" i="1"/>
  <c r="H28" i="1"/>
  <c r="K36" i="1"/>
  <c r="C38" i="1"/>
  <c r="H38" i="1"/>
  <c r="C52" i="1"/>
  <c r="H52" i="1"/>
  <c r="C57" i="1"/>
  <c r="H57" i="1"/>
  <c r="B20" i="1"/>
  <c r="G20" i="1"/>
  <c r="C20" i="1" l="1"/>
  <c r="H15" i="1"/>
  <c r="G14" i="1"/>
  <c r="L15" i="1"/>
  <c r="K15" i="1"/>
  <c r="C15" i="1"/>
  <c r="B14" i="1"/>
  <c r="L20" i="1"/>
  <c r="K20" i="1"/>
  <c r="H20" i="1"/>
  <c r="H41" i="1"/>
  <c r="G40" i="1"/>
  <c r="I41" i="1" s="1"/>
  <c r="L41" i="1"/>
  <c r="K41" i="1"/>
  <c r="C41" i="1"/>
  <c r="B40" i="1"/>
  <c r="D41" i="1" s="1"/>
  <c r="C14" i="1" l="1"/>
  <c r="B13" i="1"/>
  <c r="L14" i="1"/>
  <c r="K14" i="1"/>
  <c r="H14" i="1"/>
  <c r="G13" i="1"/>
  <c r="D40" i="1"/>
  <c r="C40" i="1"/>
  <c r="D56" i="1"/>
  <c r="D54" i="1"/>
  <c r="D44" i="1"/>
  <c r="D55" i="1"/>
  <c r="D46" i="1"/>
  <c r="D45" i="1"/>
  <c r="D50" i="1"/>
  <c r="D42" i="1"/>
  <c r="D53" i="1"/>
  <c r="D47" i="1"/>
  <c r="D57" i="1"/>
  <c r="D48" i="1"/>
  <c r="D51" i="1"/>
  <c r="D52" i="1"/>
  <c r="D43" i="1"/>
  <c r="D49" i="1"/>
  <c r="I40" i="1"/>
  <c r="H40" i="1"/>
  <c r="I56" i="1"/>
  <c r="I54" i="1"/>
  <c r="I44" i="1"/>
  <c r="I55" i="1"/>
  <c r="I46" i="1"/>
  <c r="I45" i="1"/>
  <c r="L40" i="1"/>
  <c r="K40" i="1"/>
  <c r="I47" i="1"/>
  <c r="I52" i="1"/>
  <c r="I51" i="1"/>
  <c r="I57" i="1"/>
  <c r="I53" i="1"/>
  <c r="I43" i="1"/>
  <c r="I48" i="1"/>
  <c r="I49" i="1"/>
  <c r="I50" i="1"/>
  <c r="I42" i="1"/>
  <c r="L13" i="1" l="1"/>
  <c r="G12" i="1"/>
  <c r="I13" i="1" s="1"/>
  <c r="K13" i="1"/>
  <c r="H13" i="1"/>
  <c r="B12" i="1"/>
  <c r="D13" i="1" s="1"/>
  <c r="C13" i="1"/>
  <c r="H12" i="1" l="1"/>
  <c r="I36" i="1"/>
  <c r="I35" i="1"/>
  <c r="I32" i="1"/>
  <c r="I24" i="1"/>
  <c r="I18" i="1"/>
  <c r="I33" i="1"/>
  <c r="I25" i="1"/>
  <c r="I19" i="1"/>
  <c r="L12" i="1"/>
  <c r="G59" i="1"/>
  <c r="K12" i="1"/>
  <c r="I12" i="1"/>
  <c r="I26" i="1"/>
  <c r="I23" i="1"/>
  <c r="I28" i="1"/>
  <c r="I17" i="1"/>
  <c r="I37" i="1"/>
  <c r="I38" i="1"/>
  <c r="I16" i="1"/>
  <c r="I22" i="1"/>
  <c r="I31" i="1"/>
  <c r="I21" i="1"/>
  <c r="I27" i="1"/>
  <c r="I15" i="1"/>
  <c r="I20" i="1"/>
  <c r="I14" i="1"/>
  <c r="C12" i="1"/>
  <c r="B59" i="1"/>
  <c r="C59" i="1" s="1"/>
  <c r="D35" i="1"/>
  <c r="D32" i="1"/>
  <c r="D24" i="1"/>
  <c r="D18" i="1"/>
  <c r="D33" i="1"/>
  <c r="D25" i="1"/>
  <c r="D19" i="1"/>
  <c r="D12" i="1"/>
  <c r="D37" i="1"/>
  <c r="D21" i="1"/>
  <c r="D16" i="1"/>
  <c r="D22" i="1"/>
  <c r="D26" i="1"/>
  <c r="D17" i="1"/>
  <c r="D31" i="1"/>
  <c r="D27" i="1"/>
  <c r="D28" i="1"/>
  <c r="D38" i="1"/>
  <c r="D23" i="1"/>
  <c r="D36" i="1"/>
  <c r="D20" i="1"/>
  <c r="D15" i="1"/>
  <c r="D14" i="1"/>
  <c r="K59" i="1" l="1"/>
  <c r="H59" i="1"/>
</calcChain>
</file>

<file path=xl/sharedStrings.xml><?xml version="1.0" encoding="utf-8"?>
<sst xmlns="http://schemas.openxmlformats.org/spreadsheetml/2006/main" count="61" uniqueCount="56">
  <si>
    <t>Anexa nr.2</t>
  </si>
  <si>
    <t xml:space="preserve"> EXECUŢIA BUGETULUI GENERAL CONSOLIDAT </t>
  </si>
  <si>
    <t xml:space="preserve">    </t>
  </si>
  <si>
    <t xml:space="preserve">
 Realizări 1.01.-30.06.2023
</t>
  </si>
  <si>
    <t xml:space="preserve">
Realizări 1.01.-30.06.2024
</t>
  </si>
  <si>
    <t xml:space="preserve"> Diferenţe   2024
   faţă de      2023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</si>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</sst>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3">
    <xf numFmtId="0" fontId="0" fillId="0" borderId="0" xfId="0"/>
    <xf numFmtId="164" fontId="1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1" fillId="2" borderId="0" xfId="0" applyNumberFormat="1" applyFont="1" applyFill="1" applyBorder="1" applyAlignment="1" applyProtection="1">
      <alignment horizontal="left" indent="6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1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horizontal="left" vertical="center" wrapText="1" indent="6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165" fontId="10" fillId="5" borderId="0" xfId="0" applyNumberFormat="1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5" fontId="12" fillId="5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64"/>
  <sheetViews>
    <sheetView showZeros="0" tabSelected="1" view="pageBreakPreview" zoomScale="75" zoomScaleNormal="75" zoomScaleSheetLayoutView="75" workbookViewId="0">
      <selection activeCell="G59" sqref="G59"/>
    </sheetView>
  </sheetViews>
  <sheetFormatPr defaultRowHeight="20.100000000000001" customHeight="1" x14ac:dyDescent="0.3"/>
  <cols>
    <col min="1" max="1" width="54.88671875" style="1" customWidth="1"/>
    <col min="2" max="2" width="14" style="1" customWidth="1"/>
    <col min="3" max="3" width="8.33203125" style="1" customWidth="1"/>
    <col min="4" max="4" width="10.33203125" style="1" customWidth="1"/>
    <col min="5" max="5" width="2.5546875" style="1" customWidth="1"/>
    <col min="6" max="6" width="1.44140625" style="1" customWidth="1"/>
    <col min="7" max="7" width="13.33203125" style="4" customWidth="1"/>
    <col min="8" max="8" width="8.6640625" style="4" customWidth="1"/>
    <col min="9" max="9" width="8.33203125" style="4" customWidth="1"/>
    <col min="10" max="10" width="2.33203125" style="4" customWidth="1"/>
    <col min="11" max="11" width="11.6640625" style="4" customWidth="1"/>
    <col min="12" max="12" width="11.5546875" style="5" customWidth="1"/>
    <col min="13" max="16384" width="8.88671875" style="5"/>
  </cols>
  <sheetData>
    <row r="1" spans="1:12" ht="17.399999999999999" customHeight="1" x14ac:dyDescent="0.3">
      <c r="F1" s="2"/>
      <c r="G1" s="3"/>
    </row>
    <row r="2" spans="1:12" ht="18" customHeight="1" x14ac:dyDescent="0.3">
      <c r="F2" s="2"/>
      <c r="G2" s="3"/>
      <c r="L2" s="6" t="s">
        <v>0</v>
      </c>
    </row>
    <row r="3" spans="1:12" ht="6.75" customHeight="1" x14ac:dyDescent="0.25">
      <c r="A3" s="98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14.25" customHeigh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16.5" customHeight="1" thickBot="1" x14ac:dyDescent="0.35">
      <c r="A5" s="7"/>
      <c r="B5" s="8"/>
      <c r="C5" s="8"/>
      <c r="D5" s="8"/>
      <c r="E5" s="8"/>
      <c r="F5" s="8"/>
      <c r="G5" s="8"/>
      <c r="H5" s="8"/>
      <c r="I5" s="9"/>
      <c r="J5" s="9"/>
      <c r="K5" s="9"/>
    </row>
    <row r="6" spans="1:12" ht="11.25" hidden="1" customHeight="1" x14ac:dyDescent="0.3">
      <c r="A6" s="5" t="s">
        <v>2</v>
      </c>
      <c r="B6" s="5"/>
      <c r="C6" s="5"/>
      <c r="D6" s="5"/>
      <c r="E6" s="10"/>
      <c r="F6" s="10"/>
      <c r="G6" s="11"/>
      <c r="H6" s="12"/>
      <c r="I6" s="12"/>
      <c r="J6" s="13"/>
      <c r="K6" s="12"/>
    </row>
    <row r="7" spans="1:12" ht="41.4" customHeight="1" x14ac:dyDescent="0.3">
      <c r="A7" s="14"/>
      <c r="B7" s="100" t="s">
        <v>3</v>
      </c>
      <c r="C7" s="100"/>
      <c r="D7" s="100"/>
      <c r="E7" s="15"/>
      <c r="F7" s="16"/>
      <c r="G7" s="100" t="s">
        <v>4</v>
      </c>
      <c r="H7" s="100"/>
      <c r="I7" s="100"/>
      <c r="J7" s="17"/>
      <c r="K7" s="101" t="s">
        <v>5</v>
      </c>
      <c r="L7" s="102"/>
    </row>
    <row r="8" spans="1:12" s="24" customFormat="1" ht="33" customHeight="1" x14ac:dyDescent="0.3">
      <c r="A8" s="18"/>
      <c r="B8" s="19" t="s">
        <v>6</v>
      </c>
      <c r="C8" s="20" t="s">
        <v>7</v>
      </c>
      <c r="D8" s="20" t="s">
        <v>8</v>
      </c>
      <c r="E8" s="21"/>
      <c r="F8" s="21"/>
      <c r="G8" s="19" t="s">
        <v>6</v>
      </c>
      <c r="H8" s="20" t="s">
        <v>7</v>
      </c>
      <c r="I8" s="20" t="s">
        <v>8</v>
      </c>
      <c r="J8" s="21"/>
      <c r="K8" s="22" t="s">
        <v>6</v>
      </c>
      <c r="L8" s="23" t="s">
        <v>9</v>
      </c>
    </row>
    <row r="9" spans="1:12" s="29" customFormat="1" ht="9" customHeight="1" x14ac:dyDescent="0.3">
      <c r="A9" s="25"/>
      <c r="B9" s="25"/>
      <c r="C9" s="25"/>
      <c r="D9" s="25"/>
      <c r="E9" s="25"/>
      <c r="F9" s="25"/>
      <c r="G9" s="26"/>
      <c r="H9" s="26"/>
      <c r="I9" s="26"/>
      <c r="J9" s="26"/>
      <c r="K9" s="26"/>
      <c r="L9" s="27"/>
    </row>
    <row r="10" spans="1:12" s="29" customFormat="1" ht="18" customHeight="1" x14ac:dyDescent="0.3">
      <c r="A10" s="30" t="s">
        <v>10</v>
      </c>
      <c r="B10" s="31">
        <v>1605591.0999999999</v>
      </c>
      <c r="C10" s="31"/>
      <c r="D10" s="31"/>
      <c r="E10" s="31"/>
      <c r="F10" s="31"/>
      <c r="G10" s="31">
        <v>1767300</v>
      </c>
      <c r="H10" s="31"/>
      <c r="I10" s="31"/>
      <c r="J10" s="31"/>
      <c r="K10" s="31"/>
      <c r="L10" s="32"/>
    </row>
    <row r="11" spans="1:12" s="29" customFormat="1" ht="8.25" customHeight="1" x14ac:dyDescent="0.3">
      <c r="B11" s="33"/>
      <c r="G11" s="35"/>
      <c r="H11" s="35"/>
      <c r="I11" s="35"/>
      <c r="J11" s="35"/>
      <c r="K11" s="35"/>
      <c r="L11" s="28"/>
    </row>
    <row r="12" spans="1:12" s="35" customFormat="1" ht="35.25" customHeight="1" x14ac:dyDescent="0.25">
      <c r="A12" s="36" t="s">
        <v>11</v>
      </c>
      <c r="B12" s="37">
        <f>B13+B31+B32+B34+B35+B33+B36+B37+B38</f>
        <v>242743.42829666997</v>
      </c>
      <c r="C12" s="38">
        <f>B12/$B$10*100</f>
        <v>15.118633149914071</v>
      </c>
      <c r="D12" s="38">
        <f>B12/B$12*100</f>
        <v>100</v>
      </c>
      <c r="E12" s="38"/>
      <c r="F12" s="38"/>
      <c r="G12" s="37">
        <f>G13+G31+G32+G34+G35+G33+G36+G37+G38+G30+G29</f>
        <v>275503.95277703006</v>
      </c>
      <c r="H12" s="38">
        <f>G12/$G$10*100</f>
        <v>15.588974864314494</v>
      </c>
      <c r="I12" s="38">
        <f t="shared" ref="I12:I33" si="0">G12/G$12*100</f>
        <v>100</v>
      </c>
      <c r="J12" s="38"/>
      <c r="K12" s="38">
        <f t="shared" ref="K12:K28" si="1">G12-B12</f>
        <v>32760.524480360094</v>
      </c>
      <c r="L12" s="39">
        <f t="shared" ref="L12:L28" si="2">G12/B12-1</f>
        <v>0.13495947021198718</v>
      </c>
    </row>
    <row r="13" spans="1:12" s="44" customFormat="1" ht="24.9" customHeight="1" x14ac:dyDescent="0.3">
      <c r="A13" s="40" t="s">
        <v>12</v>
      </c>
      <c r="B13" s="41">
        <f>B14+B27+B28</f>
        <v>220421.91882366996</v>
      </c>
      <c r="C13" s="42">
        <f>B13/$B$10*100</f>
        <v>13.728396901531777</v>
      </c>
      <c r="D13" s="42">
        <f>B13/B$12*100</f>
        <v>90.804484541711389</v>
      </c>
      <c r="E13" s="42"/>
      <c r="F13" s="42"/>
      <c r="G13" s="41">
        <f>G14+G27+G28</f>
        <v>255710.59654503004</v>
      </c>
      <c r="H13" s="42">
        <f>G13/$G$10*100</f>
        <v>14.468997710916657</v>
      </c>
      <c r="I13" s="42">
        <f t="shared" si="0"/>
        <v>92.815581761173817</v>
      </c>
      <c r="J13" s="42"/>
      <c r="K13" s="42">
        <f t="shared" si="1"/>
        <v>35288.677721360087</v>
      </c>
      <c r="L13" s="43">
        <f t="shared" si="2"/>
        <v>0.16009604629923313</v>
      </c>
    </row>
    <row r="14" spans="1:12" s="44" customFormat="1" ht="25.5" customHeight="1" x14ac:dyDescent="0.3">
      <c r="A14" s="45" t="s">
        <v>13</v>
      </c>
      <c r="B14" s="41">
        <f>B15+B19+B20+B25+B26</f>
        <v>121370.97111399999</v>
      </c>
      <c r="C14" s="42">
        <f>B14/$B$10*100</f>
        <v>7.5592702970264343</v>
      </c>
      <c r="D14" s="42">
        <f t="shared" ref="D14:D35" si="3">B14/B$12*100</f>
        <v>49.999693901359052</v>
      </c>
      <c r="E14" s="42"/>
      <c r="F14" s="42"/>
      <c r="G14" s="41">
        <f>G15+G19+G20+G25+G26</f>
        <v>136320.56788900003</v>
      </c>
      <c r="H14" s="42">
        <f>G14/$G$10*100</f>
        <v>7.713493345159284</v>
      </c>
      <c r="I14" s="42">
        <f t="shared" si="0"/>
        <v>49.480439941029282</v>
      </c>
      <c r="J14" s="42"/>
      <c r="K14" s="42">
        <f t="shared" si="1"/>
        <v>14949.596775000042</v>
      </c>
      <c r="L14" s="43">
        <f t="shared" si="2"/>
        <v>0.12317275405960415</v>
      </c>
    </row>
    <row r="15" spans="1:12" s="44" customFormat="1" ht="40.5" customHeight="1" x14ac:dyDescent="0.3">
      <c r="A15" s="46" t="s">
        <v>14</v>
      </c>
      <c r="B15" s="41">
        <f>B16+B17+B18</f>
        <v>35364.161114000002</v>
      </c>
      <c r="C15" s="42">
        <f>B15/$B$10*100</f>
        <v>2.2025633496598234</v>
      </c>
      <c r="D15" s="42">
        <f t="shared" si="3"/>
        <v>14.568534918597068</v>
      </c>
      <c r="E15" s="42"/>
      <c r="F15" s="42"/>
      <c r="G15" s="41">
        <f>G16+G17+G18</f>
        <v>42315.938889000005</v>
      </c>
      <c r="H15" s="42">
        <f>G15/$G$10*100</f>
        <v>2.3943834600237652</v>
      </c>
      <c r="I15" s="42">
        <f t="shared" si="0"/>
        <v>15.359467064796345</v>
      </c>
      <c r="J15" s="42"/>
      <c r="K15" s="42">
        <f t="shared" si="1"/>
        <v>6951.7777750000023</v>
      </c>
      <c r="L15" s="43">
        <f t="shared" si="2"/>
        <v>0.19657691730874749</v>
      </c>
    </row>
    <row r="16" spans="1:12" ht="25.5" customHeight="1" x14ac:dyDescent="0.25">
      <c r="A16" s="47" t="s">
        <v>15</v>
      </c>
      <c r="B16" s="48">
        <v>12735.539000000001</v>
      </c>
      <c r="C16" s="48">
        <f t="shared" ref="C16:C28" si="4">B16/$B$10*100</f>
        <v>0.79319940176549331</v>
      </c>
      <c r="D16" s="48">
        <f t="shared" si="3"/>
        <v>5.2465020739656048</v>
      </c>
      <c r="E16" s="48"/>
      <c r="F16" s="48"/>
      <c r="G16" s="48">
        <v>15540.478999999999</v>
      </c>
      <c r="H16" s="48">
        <f t="shared" ref="H16:H28" si="5">G16/$G$10*100</f>
        <v>0.87933452158660097</v>
      </c>
      <c r="I16" s="48">
        <f t="shared" si="0"/>
        <v>5.6407462917881137</v>
      </c>
      <c r="J16" s="48"/>
      <c r="K16" s="48">
        <f t="shared" si="1"/>
        <v>2804.9399999999987</v>
      </c>
      <c r="L16" s="49">
        <f t="shared" si="2"/>
        <v>0.22024509524096292</v>
      </c>
    </row>
    <row r="17" spans="1:12" ht="18" customHeight="1" x14ac:dyDescent="0.25">
      <c r="A17" s="47" t="s">
        <v>16</v>
      </c>
      <c r="B17" s="48">
        <v>20695.283114000002</v>
      </c>
      <c r="C17" s="48">
        <f t="shared" si="4"/>
        <v>1.2889510357898724</v>
      </c>
      <c r="D17" s="48">
        <f t="shared" si="3"/>
        <v>8.5255791512951564</v>
      </c>
      <c r="E17" s="48"/>
      <c r="F17" s="48"/>
      <c r="G17" s="48">
        <v>24920.756889000004</v>
      </c>
      <c r="H17" s="48">
        <f t="shared" si="5"/>
        <v>1.4101033717535225</v>
      </c>
      <c r="I17" s="48">
        <f>G17/G$12*100</f>
        <v>9.0455170017719446</v>
      </c>
      <c r="J17" s="48"/>
      <c r="K17" s="48">
        <f t="shared" si="1"/>
        <v>4225.4737750000022</v>
      </c>
      <c r="L17" s="49">
        <f t="shared" si="2"/>
        <v>0.20417569316273543</v>
      </c>
    </row>
    <row r="18" spans="1:12" ht="31.95" customHeight="1" x14ac:dyDescent="0.25">
      <c r="A18" s="50" t="s">
        <v>17</v>
      </c>
      <c r="B18" s="48">
        <v>1933.3389999999999</v>
      </c>
      <c r="C18" s="48">
        <f t="shared" si="4"/>
        <v>0.12041291210445799</v>
      </c>
      <c r="D18" s="48">
        <f t="shared" si="3"/>
        <v>0.79645369333630778</v>
      </c>
      <c r="E18" s="48"/>
      <c r="F18" s="48"/>
      <c r="G18" s="48">
        <v>1854.703</v>
      </c>
      <c r="H18" s="48">
        <f t="shared" si="5"/>
        <v>0.10494556668364172</v>
      </c>
      <c r="I18" s="48">
        <f t="shared" si="0"/>
        <v>0.67320377123628494</v>
      </c>
      <c r="J18" s="48"/>
      <c r="K18" s="48">
        <f t="shared" si="1"/>
        <v>-78.635999999999967</v>
      </c>
      <c r="L18" s="49">
        <f t="shared" si="2"/>
        <v>-4.0673673887507533E-2</v>
      </c>
    </row>
    <row r="19" spans="1:12" ht="24" customHeight="1" x14ac:dyDescent="0.3">
      <c r="A19" s="46" t="s">
        <v>18</v>
      </c>
      <c r="B19" s="42">
        <v>5674.835</v>
      </c>
      <c r="C19" s="42">
        <f t="shared" si="4"/>
        <v>0.35344210615018984</v>
      </c>
      <c r="D19" s="42">
        <f t="shared" si="3"/>
        <v>2.3377914037963059</v>
      </c>
      <c r="E19" s="42"/>
      <c r="F19" s="42"/>
      <c r="G19" s="42">
        <v>6484.5879999999997</v>
      </c>
      <c r="H19" s="42">
        <f t="shared" si="5"/>
        <v>0.36692061336502008</v>
      </c>
      <c r="I19" s="42">
        <f t="shared" si="0"/>
        <v>2.3537186797635843</v>
      </c>
      <c r="J19" s="42"/>
      <c r="K19" s="42">
        <f t="shared" si="1"/>
        <v>809.7529999999997</v>
      </c>
      <c r="L19" s="43">
        <f t="shared" si="2"/>
        <v>0.14269190205530191</v>
      </c>
    </row>
    <row r="20" spans="1:12" ht="23.25" customHeight="1" x14ac:dyDescent="0.25">
      <c r="A20" s="51" t="s">
        <v>19</v>
      </c>
      <c r="B20" s="41">
        <f>B21+B22+B23+B24</f>
        <v>78699.911999999997</v>
      </c>
      <c r="C20" s="42">
        <f>B20/$B$10*100</f>
        <v>4.901616108858601</v>
      </c>
      <c r="D20" s="42">
        <f t="shared" si="3"/>
        <v>32.42102682335711</v>
      </c>
      <c r="E20" s="42"/>
      <c r="F20" s="42"/>
      <c r="G20" s="41">
        <f>G21+G22+G23+G24</f>
        <v>85798.915000000008</v>
      </c>
      <c r="H20" s="42">
        <f>G20/$G$10*100</f>
        <v>4.8548019577887178</v>
      </c>
      <c r="I20" s="42">
        <f t="shared" si="0"/>
        <v>31.142535029048567</v>
      </c>
      <c r="J20" s="42"/>
      <c r="K20" s="42">
        <f t="shared" si="1"/>
        <v>7099.0030000000115</v>
      </c>
      <c r="L20" s="43">
        <f t="shared" si="2"/>
        <v>9.0203442667127876E-2</v>
      </c>
    </row>
    <row r="21" spans="1:12" ht="20.25" customHeight="1" x14ac:dyDescent="0.25">
      <c r="A21" s="47" t="s">
        <v>20</v>
      </c>
      <c r="B21" s="34">
        <v>48688.714999999997</v>
      </c>
      <c r="C21" s="48">
        <f t="shared" si="4"/>
        <v>3.0324479875355563</v>
      </c>
      <c r="D21" s="48">
        <f t="shared" si="3"/>
        <v>20.057686151031394</v>
      </c>
      <c r="E21" s="48"/>
      <c r="F21" s="48"/>
      <c r="G21" s="48">
        <v>57095.343000000001</v>
      </c>
      <c r="H21" s="48">
        <f t="shared" si="5"/>
        <v>3.2306537090476999</v>
      </c>
      <c r="I21" s="48">
        <f>G21/G$12*100</f>
        <v>20.723965091785168</v>
      </c>
      <c r="J21" s="48"/>
      <c r="K21" s="48">
        <f t="shared" si="1"/>
        <v>8406.6280000000042</v>
      </c>
      <c r="L21" s="49">
        <f t="shared" si="2"/>
        <v>0.172660707927905</v>
      </c>
    </row>
    <row r="22" spans="1:12" ht="18" customHeight="1" x14ac:dyDescent="0.25">
      <c r="A22" s="47" t="s">
        <v>21</v>
      </c>
      <c r="B22" s="34">
        <v>17716.794999999998</v>
      </c>
      <c r="C22" s="48">
        <f t="shared" si="4"/>
        <v>1.1034437722032715</v>
      </c>
      <c r="D22" s="48">
        <f t="shared" si="3"/>
        <v>7.2985683379025765</v>
      </c>
      <c r="E22" s="48"/>
      <c r="F22" s="48"/>
      <c r="G22" s="48">
        <v>19631.901000000002</v>
      </c>
      <c r="H22" s="48">
        <f t="shared" si="5"/>
        <v>1.1108414530639958</v>
      </c>
      <c r="I22" s="48">
        <f t="shared" si="0"/>
        <v>7.1258146397225826</v>
      </c>
      <c r="J22" s="48"/>
      <c r="K22" s="48">
        <f t="shared" si="1"/>
        <v>1915.1060000000034</v>
      </c>
      <c r="L22" s="49">
        <f t="shared" si="2"/>
        <v>0.10809551050288735</v>
      </c>
    </row>
    <row r="23" spans="1:12" s="53" customFormat="1" ht="23.4" customHeight="1" x14ac:dyDescent="0.25">
      <c r="A23" s="52" t="s">
        <v>22</v>
      </c>
      <c r="B23" s="34">
        <v>8281.4779999999992</v>
      </c>
      <c r="C23" s="48">
        <f t="shared" si="4"/>
        <v>0.51578997915471758</v>
      </c>
      <c r="D23" s="48">
        <f t="shared" si="3"/>
        <v>3.4116177966633785</v>
      </c>
      <c r="E23" s="48"/>
      <c r="F23" s="48"/>
      <c r="G23" s="48">
        <v>4566.8770000000004</v>
      </c>
      <c r="H23" s="48">
        <f t="shared" si="5"/>
        <v>0.25840983421037744</v>
      </c>
      <c r="I23" s="48">
        <f t="shared" si="0"/>
        <v>1.657644819236423</v>
      </c>
      <c r="J23" s="48"/>
      <c r="K23" s="48">
        <f t="shared" si="1"/>
        <v>-3714.6009999999987</v>
      </c>
      <c r="L23" s="49">
        <f t="shared" si="2"/>
        <v>-0.44854324312640803</v>
      </c>
    </row>
    <row r="24" spans="1:12" ht="49.95" customHeight="1" x14ac:dyDescent="0.25">
      <c r="A24" s="52" t="s">
        <v>23</v>
      </c>
      <c r="B24" s="34">
        <v>4012.924</v>
      </c>
      <c r="C24" s="48">
        <f t="shared" si="4"/>
        <v>0.24993436996505525</v>
      </c>
      <c r="D24" s="48">
        <f t="shared" si="3"/>
        <v>1.6531545377597563</v>
      </c>
      <c r="E24" s="48"/>
      <c r="F24" s="48"/>
      <c r="G24" s="48">
        <v>4504.7939999999999</v>
      </c>
      <c r="H24" s="48">
        <f t="shared" si="5"/>
        <v>0.25489696146664403</v>
      </c>
      <c r="I24" s="48">
        <f t="shared" si="0"/>
        <v>1.6351104783043908</v>
      </c>
      <c r="J24" s="48"/>
      <c r="K24" s="48">
        <f t="shared" si="1"/>
        <v>491.86999999999989</v>
      </c>
      <c r="L24" s="49">
        <f t="shared" si="2"/>
        <v>0.1225714715753401</v>
      </c>
    </row>
    <row r="25" spans="1:12" s="44" customFormat="1" ht="35.25" customHeight="1" x14ac:dyDescent="0.3">
      <c r="A25" s="51" t="s">
        <v>24</v>
      </c>
      <c r="B25" s="54">
        <v>870.50800000000004</v>
      </c>
      <c r="C25" s="42">
        <f t="shared" si="4"/>
        <v>5.4217291064954216E-2</v>
      </c>
      <c r="D25" s="42">
        <f t="shared" si="3"/>
        <v>0.35861238596997352</v>
      </c>
      <c r="E25" s="42"/>
      <c r="F25" s="42"/>
      <c r="G25" s="42">
        <v>831.63499999999999</v>
      </c>
      <c r="H25" s="42">
        <f t="shared" si="5"/>
        <v>4.7056809822893682E-2</v>
      </c>
      <c r="I25" s="42">
        <f t="shared" si="0"/>
        <v>0.3018595528729332</v>
      </c>
      <c r="J25" s="42"/>
      <c r="K25" s="42">
        <f t="shared" si="1"/>
        <v>-38.873000000000047</v>
      </c>
      <c r="L25" s="43">
        <f t="shared" si="2"/>
        <v>-4.4655534469528191E-2</v>
      </c>
    </row>
    <row r="26" spans="1:12" s="44" customFormat="1" ht="17.25" customHeight="1" x14ac:dyDescent="0.3">
      <c r="A26" s="55" t="s">
        <v>25</v>
      </c>
      <c r="B26" s="54">
        <v>761.55500000000006</v>
      </c>
      <c r="C26" s="42">
        <f t="shared" si="4"/>
        <v>4.7431441292867166E-2</v>
      </c>
      <c r="D26" s="42">
        <f t="shared" si="3"/>
        <v>0.31372836963860551</v>
      </c>
      <c r="E26" s="42"/>
      <c r="F26" s="42"/>
      <c r="G26" s="42">
        <v>889.49099999999999</v>
      </c>
      <c r="H26" s="42">
        <f t="shared" si="5"/>
        <v>5.0330504158886444E-2</v>
      </c>
      <c r="I26" s="42">
        <f t="shared" si="0"/>
        <v>0.3228596145478464</v>
      </c>
      <c r="J26" s="42"/>
      <c r="K26" s="42">
        <f t="shared" si="1"/>
        <v>127.93599999999992</v>
      </c>
      <c r="L26" s="43">
        <f t="shared" si="2"/>
        <v>0.16799311934134753</v>
      </c>
    </row>
    <row r="27" spans="1:12" s="44" customFormat="1" ht="18" customHeight="1" x14ac:dyDescent="0.3">
      <c r="A27" s="56" t="s">
        <v>26</v>
      </c>
      <c r="B27" s="54">
        <v>76752.538002000001</v>
      </c>
      <c r="C27" s="42">
        <f>B27/$B$10*100</f>
        <v>4.7803290639814842</v>
      </c>
      <c r="D27" s="42">
        <f t="shared" si="3"/>
        <v>31.618791305936629</v>
      </c>
      <c r="E27" s="42"/>
      <c r="F27" s="42"/>
      <c r="G27" s="42">
        <v>92751.864992000003</v>
      </c>
      <c r="H27" s="42">
        <f t="shared" si="5"/>
        <v>5.248224126747016</v>
      </c>
      <c r="I27" s="42">
        <f>G27/G$12*100</f>
        <v>33.666255622497594</v>
      </c>
      <c r="J27" s="42"/>
      <c r="K27" s="42">
        <f t="shared" si="1"/>
        <v>15999.326990000001</v>
      </c>
      <c r="L27" s="43">
        <f t="shared" si="2"/>
        <v>0.20845339328822066</v>
      </c>
    </row>
    <row r="28" spans="1:12" s="44" customFormat="1" ht="18.75" customHeight="1" x14ac:dyDescent="0.3">
      <c r="A28" s="58" t="s">
        <v>27</v>
      </c>
      <c r="B28" s="54">
        <v>22298.409707669998</v>
      </c>
      <c r="C28" s="42">
        <f t="shared" si="4"/>
        <v>1.3887975405238606</v>
      </c>
      <c r="D28" s="42">
        <f t="shared" si="3"/>
        <v>9.1859993344157171</v>
      </c>
      <c r="E28" s="42"/>
      <c r="F28" s="42"/>
      <c r="G28" s="42">
        <v>26638.163664030002</v>
      </c>
      <c r="H28" s="42">
        <f t="shared" si="5"/>
        <v>1.5072802390103548</v>
      </c>
      <c r="I28" s="42">
        <f>G28/G$12*100</f>
        <v>9.6688861976469394</v>
      </c>
      <c r="J28" s="42"/>
      <c r="K28" s="42">
        <f t="shared" si="1"/>
        <v>4339.7539563600039</v>
      </c>
      <c r="L28" s="43">
        <f t="shared" si="2"/>
        <v>0.19462167989797297</v>
      </c>
    </row>
    <row r="29" spans="1:12" s="44" customFormat="1" ht="18.75" customHeight="1" x14ac:dyDescent="0.3">
      <c r="A29" s="42" t="s">
        <v>28</v>
      </c>
      <c r="B29" s="54"/>
      <c r="C29" s="42"/>
      <c r="D29" s="42"/>
      <c r="E29" s="42"/>
      <c r="F29" s="42"/>
      <c r="G29" s="42"/>
      <c r="H29" s="42"/>
      <c r="I29" s="42"/>
      <c r="J29" s="42"/>
      <c r="K29" s="42"/>
      <c r="L29" s="43"/>
    </row>
    <row r="30" spans="1:12" s="44" customFormat="1" ht="16.95" customHeight="1" x14ac:dyDescent="0.3">
      <c r="A30" s="59" t="s">
        <v>29</v>
      </c>
      <c r="B30" s="54"/>
      <c r="C30" s="42"/>
      <c r="D30" s="42"/>
      <c r="E30" s="42"/>
      <c r="F30" s="42"/>
      <c r="G30" s="42"/>
      <c r="H30" s="42"/>
      <c r="I30" s="42"/>
      <c r="J30" s="42"/>
      <c r="K30" s="42"/>
      <c r="L30" s="43"/>
    </row>
    <row r="31" spans="1:12" s="44" customFormat="1" ht="19.5" customHeight="1" x14ac:dyDescent="0.3">
      <c r="A31" s="60" t="s">
        <v>30</v>
      </c>
      <c r="B31" s="54">
        <v>640.40499999999997</v>
      </c>
      <c r="C31" s="42">
        <f>B31/$B$10*100</f>
        <v>3.9885933597912947E-2</v>
      </c>
      <c r="D31" s="42">
        <f t="shared" si="3"/>
        <v>0.26381970646691455</v>
      </c>
      <c r="E31" s="42"/>
      <c r="F31" s="42"/>
      <c r="G31" s="42">
        <v>683.346677</v>
      </c>
      <c r="H31" s="42">
        <f>G31/$G$10*100</f>
        <v>3.8666139138799301E-2</v>
      </c>
      <c r="I31" s="42">
        <f t="shared" si="0"/>
        <v>0.24803516251291094</v>
      </c>
      <c r="J31" s="42"/>
      <c r="K31" s="42">
        <f>G31-B31</f>
        <v>42.941677000000027</v>
      </c>
      <c r="L31" s="43">
        <f>G31/B31-1</f>
        <v>6.7053937742522329E-2</v>
      </c>
    </row>
    <row r="32" spans="1:12" s="44" customFormat="1" ht="18" customHeight="1" x14ac:dyDescent="0.3">
      <c r="A32" s="60" t="s">
        <v>31</v>
      </c>
      <c r="B32" s="54">
        <v>0</v>
      </c>
      <c r="C32" s="42">
        <f>B32/$B$10*100</f>
        <v>0</v>
      </c>
      <c r="D32" s="42">
        <f t="shared" si="3"/>
        <v>0</v>
      </c>
      <c r="E32" s="42"/>
      <c r="F32" s="42"/>
      <c r="G32" s="42">
        <v>1.8916500000000001</v>
      </c>
      <c r="H32" s="42">
        <f>G32/$G$10*100</f>
        <v>1.0703615684943135E-4</v>
      </c>
      <c r="I32" s="42">
        <f t="shared" si="0"/>
        <v>6.8661446811652243E-4</v>
      </c>
      <c r="J32" s="42"/>
      <c r="K32" s="42">
        <f>G32-B32</f>
        <v>1.8916500000000001</v>
      </c>
      <c r="L32" s="61"/>
    </row>
    <row r="33" spans="1:12" s="44" customFormat="1" ht="34.950000000000003" customHeight="1" x14ac:dyDescent="0.3">
      <c r="A33" s="62" t="s">
        <v>32</v>
      </c>
      <c r="B33" s="54">
        <v>1110.8911420000002</v>
      </c>
      <c r="C33" s="42">
        <f>B33/$B$10*100</f>
        <v>6.9188920018303554E-2</v>
      </c>
      <c r="D33" s="42">
        <f t="shared" si="3"/>
        <v>0.4576400480932154</v>
      </c>
      <c r="E33" s="42"/>
      <c r="F33" s="42"/>
      <c r="G33" s="42">
        <v>8632.1199280000001</v>
      </c>
      <c r="H33" s="42">
        <f>G33/$G$10*100</f>
        <v>0.4884354624568551</v>
      </c>
      <c r="I33" s="42">
        <f t="shared" si="0"/>
        <v>3.1332109180248744</v>
      </c>
      <c r="J33" s="42"/>
      <c r="K33" s="42">
        <f>G33-B33</f>
        <v>7521.2287859999997</v>
      </c>
      <c r="L33" s="61">
        <f>G33/B33-1</f>
        <v>6.7704462675425656</v>
      </c>
    </row>
    <row r="34" spans="1:12" s="44" customFormat="1" ht="16.95" customHeight="1" x14ac:dyDescent="0.3">
      <c r="A34" s="63" t="s">
        <v>33</v>
      </c>
      <c r="B34" s="54"/>
      <c r="C34" s="42"/>
      <c r="D34" s="42"/>
      <c r="E34" s="42"/>
      <c r="F34" s="42"/>
      <c r="G34" s="42"/>
      <c r="H34" s="42"/>
      <c r="I34" s="42"/>
      <c r="J34" s="42"/>
      <c r="K34" s="42"/>
      <c r="L34" s="61"/>
    </row>
    <row r="35" spans="1:12" ht="18.600000000000001" customHeight="1" x14ac:dyDescent="0.3">
      <c r="A35" s="60" t="s">
        <v>34</v>
      </c>
      <c r="B35" s="63">
        <v>-13.516</v>
      </c>
      <c r="C35" s="63">
        <f>B35/$B$10*100</f>
        <v>-8.418083533223373E-4</v>
      </c>
      <c r="D35" s="63">
        <f t="shared" si="3"/>
        <v>-5.5680189139791494E-3</v>
      </c>
      <c r="E35" s="63"/>
      <c r="F35" s="63"/>
      <c r="G35" s="63">
        <v>-40.429496</v>
      </c>
      <c r="H35" s="63">
        <f>G35/$G$10*100</f>
        <v>-2.287641939682001E-3</v>
      </c>
      <c r="I35" s="63">
        <f>G35/G$12*100</f>
        <v>-1.4674742628001516E-2</v>
      </c>
      <c r="J35" s="63"/>
      <c r="K35" s="63">
        <f>G35-B35</f>
        <v>-26.913496000000002</v>
      </c>
      <c r="L35" s="61">
        <f>G35/B35-1</f>
        <v>1.9912323172536253</v>
      </c>
    </row>
    <row r="36" spans="1:12" ht="19.2" customHeight="1" x14ac:dyDescent="0.3">
      <c r="A36" s="64" t="s">
        <v>35</v>
      </c>
      <c r="B36" s="54">
        <v>51.335000000000001</v>
      </c>
      <c r="C36" s="54">
        <f>B36/$B$10*100</f>
        <v>3.1972648577835295E-3</v>
      </c>
      <c r="D36" s="54">
        <f>B36/B$12*100</f>
        <v>2.114784336705532E-2</v>
      </c>
      <c r="E36" s="41"/>
      <c r="F36" s="42"/>
      <c r="G36" s="54">
        <v>295.81900000000002</v>
      </c>
      <c r="H36" s="54">
        <f>G36/$G$10*100</f>
        <v>1.6738471114128899E-2</v>
      </c>
      <c r="I36" s="54">
        <f>G36/G$12*100</f>
        <v>0.10737377704319591</v>
      </c>
      <c r="J36" s="54"/>
      <c r="K36" s="54">
        <f>G36-B36</f>
        <v>244.48400000000001</v>
      </c>
      <c r="L36" s="43">
        <f>G36/B36-1</f>
        <v>4.7625206973799559</v>
      </c>
    </row>
    <row r="37" spans="1:12" ht="48" customHeight="1" x14ac:dyDescent="0.3">
      <c r="A37" s="66" t="s">
        <v>36</v>
      </c>
      <c r="B37" s="54">
        <v>19905.599330999998</v>
      </c>
      <c r="C37" s="54">
        <f>B37/$B$10*100</f>
        <v>1.2397676675586953</v>
      </c>
      <c r="D37" s="54">
        <f>B37/B$12*100</f>
        <v>8.2002629157368077</v>
      </c>
      <c r="E37" s="54"/>
      <c r="F37" s="54"/>
      <c r="G37" s="54">
        <v>8001.6904730000006</v>
      </c>
      <c r="H37" s="54">
        <f>G37/$G$10*100</f>
        <v>0.45276356436371873</v>
      </c>
      <c r="I37" s="54">
        <f>G37/G$12*100</f>
        <v>2.9043831830158537</v>
      </c>
      <c r="J37" s="54"/>
      <c r="K37" s="54">
        <f>G37-B37</f>
        <v>-11903.908857999997</v>
      </c>
      <c r="L37" s="43">
        <f>G37/B37-1</f>
        <v>-0.59801810837523672</v>
      </c>
    </row>
    <row r="38" spans="1:12" ht="31.95" customHeight="1" x14ac:dyDescent="0.3">
      <c r="A38" s="66" t="s">
        <v>37</v>
      </c>
      <c r="B38" s="54">
        <v>626.7949999999995</v>
      </c>
      <c r="C38" s="54">
        <f>B38/$B$10*100</f>
        <v>3.9038270702920534E-2</v>
      </c>
      <c r="D38" s="54">
        <f>B38/B$12*100</f>
        <v>0.25821296353858825</v>
      </c>
      <c r="E38" s="54"/>
      <c r="F38" s="54"/>
      <c r="G38" s="54">
        <v>2218.9179999999997</v>
      </c>
      <c r="H38" s="54">
        <f>G38/$G$10*100</f>
        <v>0.1255541221071691</v>
      </c>
      <c r="I38" s="54">
        <f>G38/G$12*100</f>
        <v>0.80540332638922507</v>
      </c>
      <c r="J38" s="54"/>
      <c r="K38" s="54">
        <f>G38-B38</f>
        <v>1592.123</v>
      </c>
      <c r="L38" s="61">
        <f>G38/B38-1</f>
        <v>2.5401016281240301</v>
      </c>
    </row>
    <row r="39" spans="1:12" ht="8.4" customHeight="1" x14ac:dyDescent="0.3">
      <c r="A39" s="67"/>
      <c r="B39" s="41"/>
      <c r="C39" s="41"/>
      <c r="D39" s="41"/>
      <c r="E39" s="41"/>
      <c r="F39" s="42"/>
      <c r="G39" s="57"/>
      <c r="H39" s="42"/>
      <c r="I39" s="42"/>
      <c r="J39" s="42"/>
      <c r="K39" s="42"/>
      <c r="L39" s="65"/>
    </row>
    <row r="40" spans="1:12" s="44" customFormat="1" ht="33" customHeight="1" x14ac:dyDescent="0.3">
      <c r="A40" s="36" t="s">
        <v>38</v>
      </c>
      <c r="B40" s="68">
        <f>B41+B55+B56+B57</f>
        <v>279957.67636499001</v>
      </c>
      <c r="C40" s="38">
        <f t="shared" ref="C40:C56" si="6">B40/$B$10*100</f>
        <v>17.436424277949101</v>
      </c>
      <c r="D40" s="38">
        <f>B40/B$40*100</f>
        <v>100</v>
      </c>
      <c r="E40" s="38"/>
      <c r="F40" s="38"/>
      <c r="G40" s="68">
        <f>G41+G55+G56+G57</f>
        <v>339169.59723028995</v>
      </c>
      <c r="H40" s="38">
        <f t="shared" ref="H40:H51" si="7">G40/$G$10*100</f>
        <v>19.191399152961576</v>
      </c>
      <c r="I40" s="38">
        <f t="shared" ref="I40:I51" si="8">G40/G$40*100</f>
        <v>100</v>
      </c>
      <c r="J40" s="38"/>
      <c r="K40" s="38">
        <f t="shared" ref="K40:K57" si="9">G40-B40</f>
        <v>59211.920865299937</v>
      </c>
      <c r="L40" s="39">
        <f t="shared" ref="L40:L55" si="10">G40/B40-1</f>
        <v>0.21150311587849946</v>
      </c>
    </row>
    <row r="41" spans="1:12" s="44" customFormat="1" ht="20.100000000000001" customHeight="1" x14ac:dyDescent="0.3">
      <c r="A41" s="69" t="s">
        <v>39</v>
      </c>
      <c r="B41" s="57">
        <f>B42+B43+B44+B45++B46+B47+B48+B49+B50+B51+B52+B53+B54</f>
        <v>267352.60150799004</v>
      </c>
      <c r="C41" s="42">
        <f t="shared" si="6"/>
        <v>16.651350490669142</v>
      </c>
      <c r="D41" s="42">
        <f t="shared" ref="D41:D56" si="11">B41/B$40*100</f>
        <v>95.497506972958902</v>
      </c>
      <c r="E41" s="42"/>
      <c r="F41" s="42"/>
      <c r="G41" s="57">
        <f>G42+G43+G44+G45++G46+G47+G48+G49+G50+G51+G52+G53+G54</f>
        <v>314032.37223328993</v>
      </c>
      <c r="H41" s="42">
        <f t="shared" si="7"/>
        <v>17.769047260413622</v>
      </c>
      <c r="I41" s="42">
        <f t="shared" si="8"/>
        <v>92.588597208513264</v>
      </c>
      <c r="J41" s="42"/>
      <c r="K41" s="42">
        <f t="shared" si="9"/>
        <v>46679.770725299895</v>
      </c>
      <c r="L41" s="43">
        <f t="shared" si="10"/>
        <v>0.17460002431996102</v>
      </c>
    </row>
    <row r="42" spans="1:12" ht="20.100000000000001" customHeight="1" x14ac:dyDescent="0.3">
      <c r="A42" s="70" t="s">
        <v>40</v>
      </c>
      <c r="B42" s="63">
        <v>63081.892449999992</v>
      </c>
      <c r="C42" s="63">
        <f t="shared" si="6"/>
        <v>3.9288890209966905</v>
      </c>
      <c r="D42" s="63">
        <f t="shared" si="11"/>
        <v>22.532653245684916</v>
      </c>
      <c r="E42" s="63"/>
      <c r="F42" s="63"/>
      <c r="G42" s="71">
        <v>77651.781139999992</v>
      </c>
      <c r="H42" s="63">
        <f t="shared" si="7"/>
        <v>4.3938086991455894</v>
      </c>
      <c r="I42" s="63">
        <f t="shared" si="8"/>
        <v>22.894676225144039</v>
      </c>
      <c r="J42" s="63"/>
      <c r="K42" s="63">
        <f t="shared" si="9"/>
        <v>14569.88869</v>
      </c>
      <c r="L42" s="72">
        <f t="shared" si="10"/>
        <v>0.23096784392681924</v>
      </c>
    </row>
    <row r="43" spans="1:12" ht="19.95" customHeight="1" x14ac:dyDescent="0.3">
      <c r="A43" s="70" t="s">
        <v>41</v>
      </c>
      <c r="B43" s="63">
        <v>36087.64379300001</v>
      </c>
      <c r="C43" s="63">
        <f t="shared" si="6"/>
        <v>2.2476235570189704</v>
      </c>
      <c r="D43" s="63">
        <f t="shared" si="11"/>
        <v>12.89039266990892</v>
      </c>
      <c r="E43" s="63"/>
      <c r="F43" s="63"/>
      <c r="G43" s="71">
        <v>45074.505480000007</v>
      </c>
      <c r="H43" s="63">
        <f t="shared" si="7"/>
        <v>2.5504727822101514</v>
      </c>
      <c r="I43" s="63">
        <f t="shared" si="8"/>
        <v>13.28966565638112</v>
      </c>
      <c r="J43" s="63"/>
      <c r="K43" s="63">
        <f t="shared" si="9"/>
        <v>8986.8616869999969</v>
      </c>
      <c r="L43" s="72">
        <f t="shared" si="10"/>
        <v>0.24902877390801548</v>
      </c>
    </row>
    <row r="44" spans="1:12" ht="20.100000000000001" customHeight="1" x14ac:dyDescent="0.3">
      <c r="A44" s="70" t="s">
        <v>42</v>
      </c>
      <c r="B44" s="63">
        <v>15949.05794999</v>
      </c>
      <c r="C44" s="63">
        <f t="shared" si="6"/>
        <v>0.99334494006537533</v>
      </c>
      <c r="D44" s="63">
        <f t="shared" si="11"/>
        <v>5.6969532527469227</v>
      </c>
      <c r="E44" s="63"/>
      <c r="F44" s="63"/>
      <c r="G44" s="71">
        <v>17608.146710289999</v>
      </c>
      <c r="H44" s="63">
        <f t="shared" si="7"/>
        <v>0.99633037459910589</v>
      </c>
      <c r="I44" s="63">
        <f t="shared" si="8"/>
        <v>5.1915463101884063</v>
      </c>
      <c r="J44" s="63"/>
      <c r="K44" s="63">
        <f t="shared" si="9"/>
        <v>1659.0887602999992</v>
      </c>
      <c r="L44" s="72">
        <f t="shared" si="10"/>
        <v>0.10402424804664023</v>
      </c>
    </row>
    <row r="45" spans="1:12" ht="20.100000000000001" customHeight="1" x14ac:dyDescent="0.3">
      <c r="A45" s="70" t="s">
        <v>43</v>
      </c>
      <c r="B45" s="63">
        <v>8948.4239999999991</v>
      </c>
      <c r="C45" s="63">
        <f t="shared" si="6"/>
        <v>0.55732894882140283</v>
      </c>
      <c r="D45" s="63">
        <f t="shared" si="11"/>
        <v>3.1963488610805744</v>
      </c>
      <c r="E45" s="63"/>
      <c r="F45" s="63"/>
      <c r="G45" s="71">
        <v>9062.7069999999985</v>
      </c>
      <c r="H45" s="63">
        <f t="shared" si="7"/>
        <v>0.51279958128218173</v>
      </c>
      <c r="I45" s="63">
        <f t="shared" si="8"/>
        <v>2.6720281163192192</v>
      </c>
      <c r="J45" s="63"/>
      <c r="K45" s="63">
        <f t="shared" si="9"/>
        <v>114.28299999999945</v>
      </c>
      <c r="L45" s="72">
        <f t="shared" si="10"/>
        <v>1.2771299169552108E-2</v>
      </c>
    </row>
    <row r="46" spans="1:12" ht="31.5" customHeight="1" x14ac:dyDescent="0.3">
      <c r="A46" s="73" t="s">
        <v>44</v>
      </c>
      <c r="B46" s="74">
        <v>1169.3526660000098</v>
      </c>
      <c r="C46" s="74">
        <f t="shared" si="6"/>
        <v>7.2830041596519179E-2</v>
      </c>
      <c r="D46" s="74">
        <f>B46/B$40*100</f>
        <v>0.41768908828757612</v>
      </c>
      <c r="E46" s="74"/>
      <c r="F46" s="74"/>
      <c r="G46" s="75">
        <v>1004.6653879999867</v>
      </c>
      <c r="H46" s="74">
        <f t="shared" si="7"/>
        <v>5.6847472868216301E-2</v>
      </c>
      <c r="I46" s="74">
        <f t="shared" si="8"/>
        <v>0.29621327978811651</v>
      </c>
      <c r="J46" s="74"/>
      <c r="K46" s="74">
        <f t="shared" si="9"/>
        <v>-164.68727800002307</v>
      </c>
      <c r="L46" s="76">
        <f t="shared" si="10"/>
        <v>-0.14083627872792803</v>
      </c>
    </row>
    <row r="47" spans="1:12" ht="18" customHeight="1" x14ac:dyDescent="0.3">
      <c r="A47" s="70" t="s">
        <v>45</v>
      </c>
      <c r="B47" s="74">
        <v>13401.330084000001</v>
      </c>
      <c r="C47" s="77">
        <f t="shared" si="6"/>
        <v>0.83466644054018491</v>
      </c>
      <c r="D47" s="77">
        <f t="shared" si="11"/>
        <v>4.7869128855492598</v>
      </c>
      <c r="E47" s="77"/>
      <c r="F47" s="77"/>
      <c r="G47" s="78">
        <v>15753.926651000002</v>
      </c>
      <c r="H47" s="77">
        <f t="shared" si="7"/>
        <v>0.89141213438578626</v>
      </c>
      <c r="I47" s="77">
        <f t="shared" si="8"/>
        <v>4.6448522449090195</v>
      </c>
      <c r="J47" s="77"/>
      <c r="K47" s="77">
        <f t="shared" si="9"/>
        <v>2352.5965670000005</v>
      </c>
      <c r="L47" s="79">
        <f t="shared" si="10"/>
        <v>0.17554948294339767</v>
      </c>
    </row>
    <row r="48" spans="1:12" ht="33" customHeight="1" x14ac:dyDescent="0.3">
      <c r="A48" s="73" t="s">
        <v>46</v>
      </c>
      <c r="B48" s="74">
        <v>1884.4218830000004</v>
      </c>
      <c r="C48" s="74">
        <f t="shared" si="6"/>
        <v>0.11736623870174671</v>
      </c>
      <c r="D48" s="74">
        <f t="shared" si="11"/>
        <v>0.67310955979760956</v>
      </c>
      <c r="E48" s="74"/>
      <c r="F48" s="74"/>
      <c r="G48" s="75">
        <v>9816.8641239999979</v>
      </c>
      <c r="H48" s="74">
        <f t="shared" si="7"/>
        <v>0.55547242256549523</v>
      </c>
      <c r="I48" s="74">
        <f t="shared" si="8"/>
        <v>2.8943821038695656</v>
      </c>
      <c r="J48" s="74"/>
      <c r="K48" s="74">
        <f t="shared" si="9"/>
        <v>7932.442240999997</v>
      </c>
      <c r="L48" s="80">
        <f t="shared" si="10"/>
        <v>4.2094831908720707</v>
      </c>
    </row>
    <row r="49" spans="1:12" ht="21" customHeight="1" x14ac:dyDescent="0.3">
      <c r="A49" s="73" t="s">
        <v>47</v>
      </c>
      <c r="B49" s="78">
        <v>97768.830311999991</v>
      </c>
      <c r="C49" s="77">
        <f>B49/$B$10*100</f>
        <v>6.0892733094995357</v>
      </c>
      <c r="D49" s="77">
        <f t="shared" si="11"/>
        <v>34.922718169919214</v>
      </c>
      <c r="E49" s="77"/>
      <c r="F49" s="77"/>
      <c r="G49" s="78">
        <v>109755.393715</v>
      </c>
      <c r="H49" s="77">
        <f>G49/$G$10*100</f>
        <v>6.2103431061506251</v>
      </c>
      <c r="I49" s="77">
        <f t="shared" si="8"/>
        <v>32.36003303694644</v>
      </c>
      <c r="J49" s="77"/>
      <c r="K49" s="77">
        <f t="shared" si="9"/>
        <v>11986.563403000007</v>
      </c>
      <c r="L49" s="79">
        <f t="shared" si="10"/>
        <v>0.12260107198529924</v>
      </c>
    </row>
    <row r="50" spans="1:12" ht="48" customHeight="1" x14ac:dyDescent="0.3">
      <c r="A50" s="73" t="s">
        <v>48</v>
      </c>
      <c r="B50" s="81">
        <v>22371.432098999998</v>
      </c>
      <c r="C50" s="82">
        <f>B50/$B$10*100</f>
        <v>1.3933455472567082</v>
      </c>
      <c r="D50" s="82">
        <f>B50/B$40*100</f>
        <v>7.9910050652919509</v>
      </c>
      <c r="E50" s="82"/>
      <c r="F50" s="83"/>
      <c r="G50" s="82">
        <v>11928.229948</v>
      </c>
      <c r="H50" s="74">
        <f t="shared" si="7"/>
        <v>0.67494086731171843</v>
      </c>
      <c r="I50" s="74">
        <f t="shared" si="8"/>
        <v>3.5168924471437664</v>
      </c>
      <c r="J50" s="84"/>
      <c r="K50" s="74">
        <f t="shared" si="9"/>
        <v>-10443.202150999998</v>
      </c>
      <c r="L50" s="76">
        <f t="shared" si="10"/>
        <v>-0.46680972879991922</v>
      </c>
    </row>
    <row r="51" spans="1:12" ht="21.6" customHeight="1" x14ac:dyDescent="0.3">
      <c r="A51" s="73" t="s">
        <v>49</v>
      </c>
      <c r="B51" s="74">
        <v>4848.0190000000002</v>
      </c>
      <c r="C51" s="74">
        <f t="shared" si="6"/>
        <v>0.30194605587935813</v>
      </c>
      <c r="D51" s="74">
        <f t="shared" si="11"/>
        <v>1.7316971132734646</v>
      </c>
      <c r="E51" s="74"/>
      <c r="F51" s="74"/>
      <c r="G51" s="75">
        <v>8664.5059999999994</v>
      </c>
      <c r="H51" s="74">
        <f t="shared" si="7"/>
        <v>0.49026797940361</v>
      </c>
      <c r="I51" s="74">
        <f t="shared" si="8"/>
        <v>2.554623430506644</v>
      </c>
      <c r="J51" s="74"/>
      <c r="K51" s="74">
        <f t="shared" si="9"/>
        <v>3816.4869999999992</v>
      </c>
      <c r="L51" s="76">
        <f t="shared" si="10"/>
        <v>0.78722608141593486</v>
      </c>
    </row>
    <row r="52" spans="1:12" ht="48.6" customHeight="1" x14ac:dyDescent="0.3">
      <c r="A52" s="73" t="s">
        <v>50</v>
      </c>
      <c r="B52" s="74">
        <v>731.4480309999999</v>
      </c>
      <c r="C52" s="74">
        <f>B52/$B$10*100</f>
        <v>4.5556308265535354E-2</v>
      </c>
      <c r="D52" s="74">
        <f>B52/B$40*100</f>
        <v>0.26127093226991466</v>
      </c>
      <c r="E52" s="74"/>
      <c r="F52" s="74"/>
      <c r="G52" s="75">
        <v>2731.5544069999996</v>
      </c>
      <c r="H52" s="74">
        <f>G52/$G$10*100</f>
        <v>0.1545608785718327</v>
      </c>
      <c r="I52" s="74">
        <f>G52/G$40*100</f>
        <v>0.80536534798704962</v>
      </c>
      <c r="J52" s="74"/>
      <c r="K52" s="74">
        <f t="shared" si="9"/>
        <v>2000.1063759999997</v>
      </c>
      <c r="L52" s="80">
        <f t="shared" si="10"/>
        <v>2.7344476862772495</v>
      </c>
    </row>
    <row r="53" spans="1:12" ht="35.4" customHeight="1" x14ac:dyDescent="0.3">
      <c r="A53" s="73" t="s">
        <v>51</v>
      </c>
      <c r="B53" s="74">
        <v>824.44999999999993</v>
      </c>
      <c r="C53" s="74">
        <f>B53/$B$10*100</f>
        <v>5.1348690211349572E-2</v>
      </c>
      <c r="D53" s="74">
        <f>B53/B$40*100</f>
        <v>0.29449094259702935</v>
      </c>
      <c r="E53" s="48"/>
      <c r="F53" s="48"/>
      <c r="G53" s="75">
        <v>4453.8226700000005</v>
      </c>
      <c r="H53" s="74">
        <f>G53/$G$10*100</f>
        <v>0.25201282577943762</v>
      </c>
      <c r="I53" s="74">
        <f>G53/G$40*100</f>
        <v>1.3131550428961167</v>
      </c>
      <c r="J53" s="74"/>
      <c r="K53" s="74">
        <f t="shared" si="9"/>
        <v>3629.3726700000007</v>
      </c>
      <c r="L53" s="80">
        <f t="shared" si="10"/>
        <v>4.4021743829219488</v>
      </c>
    </row>
    <row r="54" spans="1:12" ht="38.4" customHeight="1" x14ac:dyDescent="0.3">
      <c r="A54" s="73" t="s">
        <v>52</v>
      </c>
      <c r="B54" s="81">
        <v>286.29924</v>
      </c>
      <c r="C54" s="82">
        <f>B54/$B$10*100</f>
        <v>1.7831391815761807E-2</v>
      </c>
      <c r="D54" s="82">
        <f t="shared" si="11"/>
        <v>0.10226518655153513</v>
      </c>
      <c r="E54" s="82"/>
      <c r="F54" s="63"/>
      <c r="G54" s="82">
        <v>526.26900000000001</v>
      </c>
      <c r="H54" s="74">
        <f>G54/$G$10*100</f>
        <v>2.9778136139874383E-2</v>
      </c>
      <c r="I54" s="74">
        <f t="shared" ref="I54:I57" si="12">G54/G$40*100</f>
        <v>0.15516396643378177</v>
      </c>
      <c r="J54" s="84"/>
      <c r="K54" s="74">
        <f t="shared" si="9"/>
        <v>239.96976000000001</v>
      </c>
      <c r="L54" s="80">
        <f t="shared" si="10"/>
        <v>0.83817812439879336</v>
      </c>
    </row>
    <row r="55" spans="1:12" s="44" customFormat="1" ht="20.100000000000001" customHeight="1" x14ac:dyDescent="0.3">
      <c r="A55" s="69" t="s">
        <v>53</v>
      </c>
      <c r="B55" s="71">
        <v>13706.993139999999</v>
      </c>
      <c r="C55" s="63">
        <f>B55/$B$10*100</f>
        <v>0.85370385648002156</v>
      </c>
      <c r="D55" s="63">
        <f>B55/B$40*100</f>
        <v>4.8960947661709202</v>
      </c>
      <c r="E55" s="63"/>
      <c r="F55" s="63"/>
      <c r="G55" s="71">
        <v>26803.242709999995</v>
      </c>
      <c r="H55" s="63">
        <f>G55/$G$10*100</f>
        <v>1.5166209873818817</v>
      </c>
      <c r="I55" s="63">
        <f>G55/G$40*100</f>
        <v>7.9026077009494111</v>
      </c>
      <c r="J55" s="63"/>
      <c r="K55" s="63">
        <f t="shared" si="9"/>
        <v>13096.249569999996</v>
      </c>
      <c r="L55" s="72">
        <f t="shared" si="10"/>
        <v>0.95544292145169907</v>
      </c>
    </row>
    <row r="56" spans="1:12" ht="20.100000000000001" customHeight="1" x14ac:dyDescent="0.3">
      <c r="A56" s="69" t="s">
        <v>33</v>
      </c>
      <c r="B56" s="74">
        <v>0</v>
      </c>
      <c r="C56" s="63">
        <f t="shared" si="6"/>
        <v>0</v>
      </c>
      <c r="D56" s="63">
        <f t="shared" si="11"/>
        <v>0</v>
      </c>
      <c r="E56" s="63"/>
      <c r="F56" s="63"/>
      <c r="G56" s="71">
        <v>0</v>
      </c>
      <c r="H56" s="63">
        <f t="shared" ref="H56" si="13">G56/$G$10*100</f>
        <v>0</v>
      </c>
      <c r="I56" s="63">
        <f t="shared" si="12"/>
        <v>0</v>
      </c>
      <c r="J56" s="63"/>
      <c r="K56" s="63">
        <f t="shared" si="9"/>
        <v>0</v>
      </c>
      <c r="L56" s="72"/>
    </row>
    <row r="57" spans="1:12" s="44" customFormat="1" ht="32.25" customHeight="1" x14ac:dyDescent="0.3">
      <c r="A57" s="86" t="s">
        <v>54</v>
      </c>
      <c r="B57" s="77">
        <v>-1101.9182830000002</v>
      </c>
      <c r="C57" s="63">
        <f>B57/$B$10*100</f>
        <v>-6.8630069200059735E-2</v>
      </c>
      <c r="D57" s="63">
        <f>B57/B$40*100</f>
        <v>-0.393601739129808</v>
      </c>
      <c r="E57" s="63"/>
      <c r="F57" s="63"/>
      <c r="G57" s="71">
        <v>-1666.0177129999997</v>
      </c>
      <c r="H57" s="63">
        <f>G57/$G$10*100</f>
        <v>-9.4269094833927439E-2</v>
      </c>
      <c r="I57" s="63">
        <f t="shared" si="12"/>
        <v>-0.49120490946268514</v>
      </c>
      <c r="J57" s="63"/>
      <c r="K57" s="63">
        <f t="shared" si="9"/>
        <v>-564.09942999999953</v>
      </c>
      <c r="L57" s="72">
        <f>G57/B57-1</f>
        <v>0.51192492102429288</v>
      </c>
    </row>
    <row r="58" spans="1:12" s="44" customFormat="1" ht="7.5" customHeight="1" x14ac:dyDescent="0.3">
      <c r="A58" s="87"/>
      <c r="B58" s="88"/>
      <c r="C58" s="42"/>
      <c r="D58" s="42"/>
      <c r="E58" s="42"/>
      <c r="F58" s="42"/>
      <c r="G58" s="57"/>
      <c r="H58" s="42"/>
      <c r="I58" s="42"/>
      <c r="J58" s="42"/>
      <c r="K58" s="63"/>
      <c r="L58" s="72"/>
    </row>
    <row r="59" spans="1:12" s="29" customFormat="1" ht="21" customHeight="1" thickBot="1" x14ac:dyDescent="0.35">
      <c r="A59" s="89" t="s">
        <v>55</v>
      </c>
      <c r="B59" s="90">
        <f>B12-B40</f>
        <v>-37214.248068320041</v>
      </c>
      <c r="C59" s="91">
        <f>B59/$B$10*100</f>
        <v>-2.3177911280350298</v>
      </c>
      <c r="D59" s="90">
        <v>0</v>
      </c>
      <c r="E59" s="90"/>
      <c r="F59" s="92"/>
      <c r="G59" s="90">
        <f>G12-G40</f>
        <v>-63665.644453259883</v>
      </c>
      <c r="H59" s="91">
        <f>G59/$G$10*100</f>
        <v>-3.6024242886470823</v>
      </c>
      <c r="I59" s="93">
        <v>0</v>
      </c>
      <c r="J59" s="92"/>
      <c r="K59" s="90">
        <f>G59-B59</f>
        <v>-26451.396384939842</v>
      </c>
      <c r="L59" s="94"/>
    </row>
    <row r="60" spans="1:12" s="29" customFormat="1" ht="13.2" customHeight="1" x14ac:dyDescent="0.3">
      <c r="A60" s="95"/>
      <c r="B60" s="63"/>
      <c r="C60" s="96"/>
      <c r="D60" s="63"/>
      <c r="E60" s="63"/>
      <c r="F60" s="85"/>
      <c r="G60" s="63"/>
      <c r="H60" s="96"/>
      <c r="I60" s="77"/>
      <c r="J60" s="85"/>
      <c r="K60" s="63"/>
      <c r="L60" s="43"/>
    </row>
    <row r="61" spans="1:12" ht="20.100000000000001" customHeight="1" x14ac:dyDescent="0.3">
      <c r="G61" s="97"/>
      <c r="H61" s="97"/>
      <c r="I61" s="97"/>
      <c r="J61" s="97"/>
      <c r="K61" s="97"/>
    </row>
    <row r="62" spans="1:12" ht="20.100000000000001" customHeight="1" x14ac:dyDescent="0.3">
      <c r="G62" s="97"/>
      <c r="H62" s="97"/>
      <c r="I62" s="97"/>
      <c r="J62" s="97"/>
      <c r="K62" s="97"/>
    </row>
    <row r="63" spans="1:12" ht="20.100000000000001" customHeight="1" x14ac:dyDescent="0.3">
      <c r="G63" s="97"/>
      <c r="H63" s="97"/>
      <c r="I63" s="97"/>
      <c r="J63" s="97"/>
      <c r="K63" s="97"/>
    </row>
    <row r="64" spans="1:12" ht="20.100000000000001" customHeight="1" x14ac:dyDescent="0.3">
      <c r="G64" s="97"/>
      <c r="H64" s="97"/>
      <c r="I64" s="97"/>
      <c r="J64" s="97"/>
      <c r="K64" s="97"/>
    </row>
  </sheetData>
  <mergeCells count="4">
    <mergeCell ref="A3:L4"/>
    <mergeCell ref="B7:D7"/>
    <mergeCell ref="G7:I7"/>
    <mergeCell ref="K7:L7"/>
  </mergeCells>
  <printOptions horizontalCentered="1"/>
  <pageMargins left="0.15748031496062992" right="0.11811023622047245" top="0.23622047244094491" bottom="0" header="0" footer="0.19685039370078741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2024-07-23T07:24:05Z</cp:lastPrinted>
  <dcterms:created xsi:type="dcterms:W3CDTF">2024-07-23T07:14:40Z</dcterms:created>
  <dcterms:modified xsi:type="dcterms:W3CDTF">2024-07-23T07:24:09Z</dcterms:modified>
</cp:coreProperties>
</file>