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5\01 ianuarie 2025\pt.site\"/>
    </mc:Choice>
  </mc:AlternateContent>
  <bookViews>
    <workbookView xWindow="0" yWindow="0" windowWidth="23040" windowHeight="8328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2'!$A$1:$L$59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C55" i="1" l="1"/>
  <c r="C54" i="1"/>
  <c r="C53" i="1"/>
  <c r="C52" i="1"/>
  <c r="H50" i="1"/>
  <c r="C50" i="1"/>
  <c r="H49" i="1"/>
  <c r="H48" i="1"/>
  <c r="C48" i="1"/>
  <c r="L47" i="1"/>
  <c r="H47" i="1"/>
  <c r="C47" i="1"/>
  <c r="H45" i="1"/>
  <c r="C45" i="1"/>
  <c r="H44" i="1"/>
  <c r="C44" i="1"/>
  <c r="C42" i="1"/>
  <c r="K41" i="1"/>
  <c r="C37" i="1"/>
  <c r="C36" i="1"/>
  <c r="H35" i="1"/>
  <c r="C35" i="1"/>
  <c r="L34" i="1"/>
  <c r="C34" i="1"/>
  <c r="L32" i="1"/>
  <c r="C31" i="1"/>
  <c r="H30" i="1"/>
  <c r="C30" i="1"/>
  <c r="C28" i="1"/>
  <c r="H27" i="1"/>
  <c r="C27" i="1"/>
  <c r="C26" i="1"/>
  <c r="C25" i="1"/>
  <c r="K24" i="1"/>
  <c r="H23" i="1"/>
  <c r="C23" i="1"/>
  <c r="C22" i="1"/>
  <c r="C21" i="1"/>
  <c r="C19" i="1"/>
  <c r="C18" i="1"/>
  <c r="H17" i="1"/>
  <c r="C17" i="1"/>
  <c r="K36" i="1" l="1"/>
  <c r="K42" i="1"/>
  <c r="L50" i="1"/>
  <c r="K55" i="1"/>
  <c r="L18" i="1"/>
  <c r="L43" i="1"/>
  <c r="H24" i="1"/>
  <c r="C43" i="1"/>
  <c r="L49" i="1"/>
  <c r="H55" i="1"/>
  <c r="L24" i="1"/>
  <c r="K16" i="1"/>
  <c r="L22" i="1"/>
  <c r="C24" i="1"/>
  <c r="L28" i="1"/>
  <c r="K34" i="1"/>
  <c r="L37" i="1"/>
  <c r="K43" i="1"/>
  <c r="K49" i="1"/>
  <c r="L53" i="1"/>
  <c r="H22" i="1"/>
  <c r="L27" i="1"/>
  <c r="H28" i="1"/>
  <c r="H34" i="1"/>
  <c r="H37" i="1"/>
  <c r="H43" i="1"/>
  <c r="C49" i="1"/>
  <c r="H53" i="1"/>
  <c r="C16" i="1"/>
  <c r="H18" i="1"/>
  <c r="K21" i="1"/>
  <c r="K22" i="1"/>
  <c r="K28" i="1"/>
  <c r="H31" i="1"/>
  <c r="K37" i="1"/>
  <c r="K53" i="1"/>
  <c r="L54" i="1"/>
  <c r="K18" i="1"/>
  <c r="L19" i="1"/>
  <c r="K31" i="1"/>
  <c r="K54" i="1"/>
  <c r="L16" i="1"/>
  <c r="B20" i="1"/>
  <c r="C20" i="1" s="1"/>
  <c r="L45" i="1"/>
  <c r="H16" i="1"/>
  <c r="L44" i="1"/>
  <c r="K46" i="1"/>
  <c r="L48" i="1"/>
  <c r="K17" i="1"/>
  <c r="H25" i="1"/>
  <c r="K25" i="1"/>
  <c r="K30" i="1"/>
  <c r="L30" i="1"/>
  <c r="H19" i="1"/>
  <c r="K19" i="1"/>
  <c r="L21" i="1"/>
  <c r="H32" i="1"/>
  <c r="K32" i="1"/>
  <c r="L36" i="1"/>
  <c r="H36" i="1"/>
  <c r="H56" i="1"/>
  <c r="L56" i="1"/>
  <c r="K56" i="1"/>
  <c r="G15" i="1"/>
  <c r="G20" i="1"/>
  <c r="C32" i="1"/>
  <c r="K35" i="1"/>
  <c r="C41" i="1"/>
  <c r="B40" i="1"/>
  <c r="C51" i="1"/>
  <c r="L35" i="1"/>
  <c r="C46" i="1"/>
  <c r="B15" i="1"/>
  <c r="L17" i="1"/>
  <c r="L26" i="1"/>
  <c r="K52" i="1"/>
  <c r="L52" i="1"/>
  <c r="C56" i="1"/>
  <c r="H21" i="1"/>
  <c r="K23" i="1"/>
  <c r="L25" i="1"/>
  <c r="H26" i="1"/>
  <c r="L41" i="1"/>
  <c r="H41" i="1"/>
  <c r="G40" i="1"/>
  <c r="L42" i="1"/>
  <c r="H42" i="1"/>
  <c r="H51" i="1"/>
  <c r="L51" i="1"/>
  <c r="K51" i="1"/>
  <c r="H52" i="1"/>
  <c r="L23" i="1"/>
  <c r="K26" i="1"/>
  <c r="K27" i="1"/>
  <c r="H46" i="1"/>
  <c r="L46" i="1"/>
  <c r="K44" i="1"/>
  <c r="K45" i="1"/>
  <c r="K47" i="1"/>
  <c r="K48" i="1"/>
  <c r="K50" i="1"/>
  <c r="H54" i="1"/>
  <c r="L20" i="1" l="1"/>
  <c r="K20" i="1"/>
  <c r="H20" i="1"/>
  <c r="B39" i="1"/>
  <c r="D40" i="1" s="1"/>
  <c r="C40" i="1"/>
  <c r="C15" i="1"/>
  <c r="B14" i="1"/>
  <c r="L40" i="1"/>
  <c r="K40" i="1"/>
  <c r="G39" i="1"/>
  <c r="H40" i="1"/>
  <c r="K15" i="1"/>
  <c r="L15" i="1"/>
  <c r="H15" i="1"/>
  <c r="G14" i="1"/>
  <c r="L14" i="1" l="1"/>
  <c r="G13" i="1"/>
  <c r="K14" i="1"/>
  <c r="H14" i="1"/>
  <c r="L39" i="1"/>
  <c r="K39" i="1"/>
  <c r="I49" i="1"/>
  <c r="I43" i="1"/>
  <c r="I55" i="1"/>
  <c r="I53" i="1"/>
  <c r="I50" i="1"/>
  <c r="H39" i="1"/>
  <c r="I54" i="1"/>
  <c r="I47" i="1"/>
  <c r="I48" i="1"/>
  <c r="I45" i="1"/>
  <c r="I39" i="1"/>
  <c r="I44" i="1"/>
  <c r="I42" i="1"/>
  <c r="I51" i="1"/>
  <c r="I56" i="1"/>
  <c r="I41" i="1"/>
  <c r="I52" i="1"/>
  <c r="I46" i="1"/>
  <c r="D49" i="1"/>
  <c r="D43" i="1"/>
  <c r="D47" i="1"/>
  <c r="D44" i="1"/>
  <c r="D39" i="1"/>
  <c r="C39" i="1"/>
  <c r="D55" i="1"/>
  <c r="D53" i="1"/>
  <c r="D48" i="1"/>
  <c r="D45" i="1"/>
  <c r="D54" i="1"/>
  <c r="D50" i="1"/>
  <c r="D42" i="1"/>
  <c r="D41" i="1"/>
  <c r="D56" i="1"/>
  <c r="D46" i="1"/>
  <c r="D51" i="1"/>
  <c r="D52" i="1"/>
  <c r="B13" i="1"/>
  <c r="C14" i="1"/>
  <c r="I40" i="1"/>
  <c r="C13" i="1" l="1"/>
  <c r="B12" i="1"/>
  <c r="D13" i="1" s="1"/>
  <c r="H13" i="1"/>
  <c r="K13" i="1"/>
  <c r="L13" i="1"/>
  <c r="I13" i="1"/>
  <c r="K12" i="1" l="1"/>
  <c r="G58" i="1"/>
  <c r="I35" i="1"/>
  <c r="I34" i="1"/>
  <c r="I31" i="1"/>
  <c r="I18" i="1"/>
  <c r="I37" i="1"/>
  <c r="I28" i="1"/>
  <c r="L12" i="1"/>
  <c r="I12" i="1"/>
  <c r="H12" i="1"/>
  <c r="I27" i="1"/>
  <c r="I16" i="1"/>
  <c r="I22" i="1"/>
  <c r="I36" i="1"/>
  <c r="I17" i="1"/>
  <c r="I26" i="1"/>
  <c r="I24" i="1"/>
  <c r="I23" i="1"/>
  <c r="I19" i="1"/>
  <c r="I30" i="1"/>
  <c r="I21" i="1"/>
  <c r="I25" i="1"/>
  <c r="I32" i="1"/>
  <c r="I20" i="1"/>
  <c r="I15" i="1"/>
  <c r="I14" i="1"/>
  <c r="D34" i="1"/>
  <c r="D31" i="1"/>
  <c r="D18" i="1"/>
  <c r="D28" i="1"/>
  <c r="D12" i="1"/>
  <c r="C12" i="1"/>
  <c r="D19" i="1"/>
  <c r="D16" i="1"/>
  <c r="D37" i="1"/>
  <c r="D21" i="1"/>
  <c r="D22" i="1"/>
  <c r="B58" i="1"/>
  <c r="C58" i="1" s="1"/>
  <c r="D32" i="1"/>
  <c r="D27" i="1"/>
  <c r="D17" i="1"/>
  <c r="D25" i="1"/>
  <c r="D26" i="1"/>
  <c r="D20" i="1"/>
  <c r="D24" i="1"/>
  <c r="D30" i="1"/>
  <c r="D35" i="1"/>
  <c r="D36" i="1"/>
  <c r="D23" i="1"/>
  <c r="D15" i="1"/>
  <c r="D14" i="1"/>
  <c r="K58" i="1" l="1"/>
  <c r="H58" i="1"/>
</calcChain>
</file>

<file path=xl/sharedStrings.xml><?xml version="1.0" encoding="utf-8"?>
<sst xmlns="http://schemas.openxmlformats.org/spreadsheetml/2006/main" count="60" uniqueCount="55">
  <si>
    <t>Anexa nr.2</t>
  </si>
  <si>
    <t xml:space="preserve"> EXECUŢIA BUGETULUI GENERAL CONSOLIDAT </t>
  </si>
  <si>
    <t xml:space="preserve">    </t>
  </si>
  <si>
    <t xml:space="preserve">
 Realizări 1.01.-31.01.2024
</t>
  </si>
  <si>
    <t xml:space="preserve">
Realizări 1.01.-31.01.2025
</t>
  </si>
  <si>
    <t xml:space="preserve"> Diferenţe   2025
   faţă de      2024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</si>
  <si>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</si>
  <si>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</si>
  <si>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</si>
  <si>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</si>
  <si>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</si>
  <si>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</si>
  <si>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</si>
  <si>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</si>
  <si>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</si>
  <si>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</si>
  <si>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</si>
  <si>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</si>
  <si>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</si>
  <si>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</si>
  <si>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</si>
  <si>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</si>
  <si>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</si>
  <si>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</si>
  <si>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</si>
  <si>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</si>
  <si>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</si>
  <si>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</si>
  <si>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</si>
  <si>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</si>
  <si>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</si>
  <si>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</si>
  <si>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</si>
  <si>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</si>
  <si>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</si>
  <si>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 xml:space="preserve">Sume primite de la UE/alti donatori in contul platilor efectuate si prefinantari aferente cadrului financiar 2014-2020 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</si>
  <si>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</si>
  <si>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</si>
  <si>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</si>
  <si>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</si>
  <si>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</si>
  <si>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</si>
  <si>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</si>
  <si>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</si>
  <si>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</si>
  <si>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</si>
  <si>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</si>
  <si>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 si din fondul de modernizare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</si>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</sst>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13"/>
  <sheetViews>
    <sheetView showZeros="0" tabSelected="1" view="pageBreakPreview" topLeftCell="A10" zoomScale="75" zoomScaleNormal="75" zoomScaleSheetLayoutView="75" workbookViewId="0">
      <selection activeCell="N63" sqref="N63"/>
    </sheetView>
  </sheetViews>
  <sheetFormatPr defaultColWidth="8.88671875"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4.25" customHeight="1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6.5" customHeight="1" thickBot="1" x14ac:dyDescent="0.3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3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" customHeight="1" x14ac:dyDescent="0.3">
      <c r="A7" s="14"/>
      <c r="B7" s="98" t="s">
        <v>3</v>
      </c>
      <c r="C7" s="98"/>
      <c r="D7" s="98"/>
      <c r="E7" s="15"/>
      <c r="F7" s="16"/>
      <c r="G7" s="98" t="s">
        <v>4</v>
      </c>
      <c r="H7" s="98"/>
      <c r="I7" s="98"/>
      <c r="J7" s="17"/>
      <c r="K7" s="99" t="s">
        <v>5</v>
      </c>
      <c r="L7" s="100"/>
    </row>
    <row r="8" spans="1:12" s="24" customFormat="1" ht="33" customHeight="1" x14ac:dyDescent="0.3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3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3">
      <c r="A10" s="30" t="s">
        <v>10</v>
      </c>
      <c r="B10" s="31">
        <v>1764500</v>
      </c>
      <c r="C10" s="31"/>
      <c r="D10" s="31"/>
      <c r="E10" s="31"/>
      <c r="F10" s="31"/>
      <c r="G10" s="31">
        <v>1912600</v>
      </c>
      <c r="H10" s="31"/>
      <c r="I10" s="31"/>
      <c r="J10" s="31"/>
      <c r="K10" s="31"/>
      <c r="L10" s="32"/>
    </row>
    <row r="11" spans="1:12" s="29" customFormat="1" ht="8.25" customHeight="1" x14ac:dyDescent="0.3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5">
      <c r="A12" s="36" t="s">
        <v>11</v>
      </c>
      <c r="B12" s="37">
        <f>B13+B30+B31+B33+B34+B32+B35+B36+B37</f>
        <v>47385.563171910006</v>
      </c>
      <c r="C12" s="38">
        <f>B12/$B$10*100</f>
        <v>2.6854952208506662</v>
      </c>
      <c r="D12" s="38">
        <f>B12/B$12*100</f>
        <v>100</v>
      </c>
      <c r="E12" s="38"/>
      <c r="F12" s="38"/>
      <c r="G12" s="37">
        <f>G13+G30+G31+G33+G34+G32+G35+G36+G37+G29</f>
        <v>46745.687938499999</v>
      </c>
      <c r="H12" s="38">
        <f>G12/$G$10*100</f>
        <v>2.4440911815591342</v>
      </c>
      <c r="I12" s="38">
        <f t="shared" ref="I12:I32" si="0">G12/G$12*100</f>
        <v>100</v>
      </c>
      <c r="J12" s="38"/>
      <c r="K12" s="38">
        <f t="shared" ref="K12:K28" si="1">G12-B12</f>
        <v>-639.87523341000633</v>
      </c>
      <c r="L12" s="39">
        <f t="shared" ref="L12:L28" si="2">G12/B12-1</f>
        <v>-1.3503590346464867E-2</v>
      </c>
    </row>
    <row r="13" spans="1:12" s="44" customFormat="1" ht="24.9" customHeight="1" x14ac:dyDescent="0.3">
      <c r="A13" s="40" t="s">
        <v>12</v>
      </c>
      <c r="B13" s="41">
        <f>B14+B27+B28</f>
        <v>43245.254936910002</v>
      </c>
      <c r="C13" s="42">
        <f>B13/$B$10*100</f>
        <v>2.4508503789691134</v>
      </c>
      <c r="D13" s="42">
        <f>B13/B$12*100</f>
        <v>91.262511284334877</v>
      </c>
      <c r="E13" s="42"/>
      <c r="F13" s="42"/>
      <c r="G13" s="41">
        <f>G14+G27+G28</f>
        <v>45241.118232499997</v>
      </c>
      <c r="H13" s="42">
        <f>G13/$G$10*100</f>
        <v>2.3654249833995609</v>
      </c>
      <c r="I13" s="42">
        <f t="shared" si="0"/>
        <v>96.781372202759201</v>
      </c>
      <c r="J13" s="42"/>
      <c r="K13" s="42">
        <f t="shared" si="1"/>
        <v>1995.8632955899957</v>
      </c>
      <c r="L13" s="43">
        <f t="shared" si="2"/>
        <v>4.6152191691359867E-2</v>
      </c>
    </row>
    <row r="14" spans="1:12" s="44" customFormat="1" ht="25.5" customHeight="1" x14ac:dyDescent="0.3">
      <c r="A14" s="45" t="s">
        <v>13</v>
      </c>
      <c r="B14" s="41">
        <f>B15+B19+B20+B25+B26</f>
        <v>23538.524000000001</v>
      </c>
      <c r="C14" s="42">
        <f>B14/$B$10*100</f>
        <v>1.3340053272881836</v>
      </c>
      <c r="D14" s="42">
        <f t="shared" ref="D14:D34" si="3">B14/B$12*100</f>
        <v>49.674462904671259</v>
      </c>
      <c r="E14" s="42"/>
      <c r="F14" s="42"/>
      <c r="G14" s="41">
        <f>G15+G19+G20+G25+G26</f>
        <v>24116.181553999999</v>
      </c>
      <c r="H14" s="42">
        <f>G14/$G$10*100</f>
        <v>1.2609108833002196</v>
      </c>
      <c r="I14" s="42">
        <f t="shared" si="0"/>
        <v>51.59017359147213</v>
      </c>
      <c r="J14" s="42"/>
      <c r="K14" s="42">
        <f t="shared" si="1"/>
        <v>577.65755399999762</v>
      </c>
      <c r="L14" s="43">
        <f t="shared" si="2"/>
        <v>2.4540942074362748E-2</v>
      </c>
    </row>
    <row r="15" spans="1:12" s="44" customFormat="1" ht="40.5" customHeight="1" x14ac:dyDescent="0.3">
      <c r="A15" s="46" t="s">
        <v>14</v>
      </c>
      <c r="B15" s="41">
        <f>B16+B17+B18</f>
        <v>4811.2970000000005</v>
      </c>
      <c r="C15" s="42">
        <f>B15/$B$10*100</f>
        <v>0.27267197506375745</v>
      </c>
      <c r="D15" s="42">
        <f t="shared" si="3"/>
        <v>10.153508110782822</v>
      </c>
      <c r="E15" s="42"/>
      <c r="F15" s="42"/>
      <c r="G15" s="41">
        <f>G16+G17+G18</f>
        <v>7620.1465470000003</v>
      </c>
      <c r="H15" s="42">
        <f>G15/$G$10*100</f>
        <v>0.39841820281292484</v>
      </c>
      <c r="I15" s="42">
        <f t="shared" si="0"/>
        <v>16.301282285170966</v>
      </c>
      <c r="J15" s="42"/>
      <c r="K15" s="42">
        <f t="shared" si="1"/>
        <v>2808.8495469999998</v>
      </c>
      <c r="L15" s="43">
        <f t="shared" si="2"/>
        <v>0.58380298430963617</v>
      </c>
    </row>
    <row r="16" spans="1:12" ht="25.5" customHeight="1" x14ac:dyDescent="0.25">
      <c r="A16" s="47" t="s">
        <v>15</v>
      </c>
      <c r="B16" s="48">
        <v>390.899</v>
      </c>
      <c r="C16" s="48">
        <f t="shared" ref="C16:C28" si="4">B16/$B$10*100</f>
        <v>2.2153527911589685E-2</v>
      </c>
      <c r="D16" s="48">
        <f t="shared" si="3"/>
        <v>0.82493268800427288</v>
      </c>
      <c r="E16" s="48"/>
      <c r="F16" s="48"/>
      <c r="G16" s="48">
        <v>518.94199999999989</v>
      </c>
      <c r="H16" s="48">
        <f>G16/$G$10*100</f>
        <v>2.7132803513541769E-2</v>
      </c>
      <c r="I16" s="48">
        <f t="shared" si="0"/>
        <v>1.1101387590717142</v>
      </c>
      <c r="J16" s="48"/>
      <c r="K16" s="48">
        <f t="shared" si="1"/>
        <v>128.04299999999989</v>
      </c>
      <c r="L16" s="49">
        <f t="shared" si="2"/>
        <v>0.3275603160918803</v>
      </c>
    </row>
    <row r="17" spans="1:12" ht="18" customHeight="1" x14ac:dyDescent="0.25">
      <c r="A17" s="47" t="s">
        <v>16</v>
      </c>
      <c r="B17" s="48">
        <v>4226.2669999999998</v>
      </c>
      <c r="C17" s="48">
        <f t="shared" si="4"/>
        <v>0.23951640691413997</v>
      </c>
      <c r="D17" s="48">
        <f t="shared" si="3"/>
        <v>8.9188915718222717</v>
      </c>
      <c r="E17" s="48"/>
      <c r="F17" s="48"/>
      <c r="G17" s="48">
        <v>6863.058</v>
      </c>
      <c r="H17" s="48">
        <f t="shared" ref="H17:H28" si="5">G17/$G$10*100</f>
        <v>0.35883394332322494</v>
      </c>
      <c r="I17" s="48">
        <f>G17/G$12*100</f>
        <v>14.681692157422606</v>
      </c>
      <c r="J17" s="48"/>
      <c r="K17" s="48">
        <f t="shared" si="1"/>
        <v>2636.7910000000002</v>
      </c>
      <c r="L17" s="49">
        <f t="shared" si="2"/>
        <v>0.62390544657968849</v>
      </c>
    </row>
    <row r="18" spans="1:12" ht="31.95" customHeight="1" x14ac:dyDescent="0.25">
      <c r="A18" s="50" t="s">
        <v>17</v>
      </c>
      <c r="B18" s="48">
        <v>194.13099999999997</v>
      </c>
      <c r="C18" s="48">
        <f t="shared" si="4"/>
        <v>1.1002040238027767E-2</v>
      </c>
      <c r="D18" s="48">
        <f t="shared" si="3"/>
        <v>0.40968385095627635</v>
      </c>
      <c r="E18" s="48"/>
      <c r="F18" s="48"/>
      <c r="G18" s="48">
        <v>238.14654700000003</v>
      </c>
      <c r="H18" s="48">
        <f>G18/$G$10*100</f>
        <v>1.2451455976158109E-2</v>
      </c>
      <c r="I18" s="48">
        <f t="shared" si="0"/>
        <v>0.50945136867664165</v>
      </c>
      <c r="J18" s="48"/>
      <c r="K18" s="48">
        <f t="shared" si="1"/>
        <v>44.015547000000055</v>
      </c>
      <c r="L18" s="49">
        <f t="shared" si="2"/>
        <v>0.22673116091711298</v>
      </c>
    </row>
    <row r="19" spans="1:12" ht="24" customHeight="1" x14ac:dyDescent="0.3">
      <c r="A19" s="46" t="s">
        <v>18</v>
      </c>
      <c r="B19" s="42">
        <v>683.24599999999998</v>
      </c>
      <c r="C19" s="42">
        <f t="shared" si="4"/>
        <v>3.8721790875602152E-2</v>
      </c>
      <c r="D19" s="42">
        <f t="shared" si="3"/>
        <v>1.4418864191214802</v>
      </c>
      <c r="E19" s="42"/>
      <c r="F19" s="42"/>
      <c r="G19" s="42">
        <v>724.80900000000008</v>
      </c>
      <c r="H19" s="42">
        <f t="shared" si="5"/>
        <v>3.7896528286102689E-2</v>
      </c>
      <c r="I19" s="42">
        <f t="shared" si="0"/>
        <v>1.5505365991267048</v>
      </c>
      <c r="J19" s="42"/>
      <c r="K19" s="42">
        <f t="shared" si="1"/>
        <v>41.563000000000102</v>
      </c>
      <c r="L19" s="43">
        <f t="shared" si="2"/>
        <v>6.0831677024088204E-2</v>
      </c>
    </row>
    <row r="20" spans="1:12" ht="23.25" customHeight="1" x14ac:dyDescent="0.25">
      <c r="A20" s="51" t="s">
        <v>19</v>
      </c>
      <c r="B20" s="41">
        <f>B21+B22+B23+B24</f>
        <v>17693.916000000001</v>
      </c>
      <c r="C20" s="42">
        <f>B20/$B$10*100</f>
        <v>1.0027722300935109</v>
      </c>
      <c r="D20" s="42">
        <f t="shared" si="3"/>
        <v>37.340309612462072</v>
      </c>
      <c r="E20" s="42"/>
      <c r="F20" s="42"/>
      <c r="G20" s="41">
        <f>G21+G22+G23+G24</f>
        <v>15192.449007000001</v>
      </c>
      <c r="H20" s="42">
        <f>G20/$G$10*100</f>
        <v>0.79433488481648018</v>
      </c>
      <c r="I20" s="42">
        <f t="shared" si="0"/>
        <v>32.500214836901392</v>
      </c>
      <c r="J20" s="42"/>
      <c r="K20" s="42">
        <f t="shared" si="1"/>
        <v>-2501.466993</v>
      </c>
      <c r="L20" s="43">
        <f t="shared" si="2"/>
        <v>-0.14137441327290123</v>
      </c>
    </row>
    <row r="21" spans="1:12" ht="20.25" customHeight="1" x14ac:dyDescent="0.25">
      <c r="A21" s="47" t="s">
        <v>20</v>
      </c>
      <c r="B21" s="34">
        <v>11966.754000000001</v>
      </c>
      <c r="C21" s="48">
        <f t="shared" si="4"/>
        <v>0.6781951827713234</v>
      </c>
      <c r="D21" s="48">
        <f t="shared" si="3"/>
        <v>25.254008180900655</v>
      </c>
      <c r="E21" s="48"/>
      <c r="F21" s="48"/>
      <c r="G21" s="48">
        <v>10538.134</v>
      </c>
      <c r="H21" s="48">
        <f t="shared" si="5"/>
        <v>0.5509847328244275</v>
      </c>
      <c r="I21" s="48">
        <f>G21/G$12*100</f>
        <v>22.543542441528036</v>
      </c>
      <c r="J21" s="48"/>
      <c r="K21" s="48">
        <f t="shared" si="1"/>
        <v>-1428.6200000000008</v>
      </c>
      <c r="L21" s="49">
        <f t="shared" si="2"/>
        <v>-0.11938241564922292</v>
      </c>
    </row>
    <row r="22" spans="1:12" ht="18" customHeight="1" x14ac:dyDescent="0.25">
      <c r="A22" s="47" t="s">
        <v>21</v>
      </c>
      <c r="B22" s="34">
        <v>4300.8140000000003</v>
      </c>
      <c r="C22" s="48">
        <f t="shared" si="4"/>
        <v>0.24374122981014454</v>
      </c>
      <c r="D22" s="48">
        <f t="shared" si="3"/>
        <v>9.0762116393912731</v>
      </c>
      <c r="E22" s="48"/>
      <c r="F22" s="48"/>
      <c r="G22" s="48">
        <v>3435.8139999999999</v>
      </c>
      <c r="H22" s="48">
        <f t="shared" si="5"/>
        <v>0.1796410122346544</v>
      </c>
      <c r="I22" s="48">
        <f t="shared" si="0"/>
        <v>7.3500126996104056</v>
      </c>
      <c r="J22" s="48"/>
      <c r="K22" s="48">
        <f t="shared" si="1"/>
        <v>-865.00000000000045</v>
      </c>
      <c r="L22" s="49">
        <f t="shared" si="2"/>
        <v>-0.20112471732095372</v>
      </c>
    </row>
    <row r="23" spans="1:12" s="53" customFormat="1" ht="23.4" customHeight="1" x14ac:dyDescent="0.25">
      <c r="A23" s="52" t="s">
        <v>22</v>
      </c>
      <c r="B23" s="34">
        <v>475.89699999999999</v>
      </c>
      <c r="C23" s="48">
        <f t="shared" si="4"/>
        <v>2.6970643241711535E-2</v>
      </c>
      <c r="D23" s="48">
        <f t="shared" si="3"/>
        <v>1.0043079962424295</v>
      </c>
      <c r="E23" s="48"/>
      <c r="F23" s="48"/>
      <c r="G23" s="48">
        <v>258.40000700000002</v>
      </c>
      <c r="H23" s="48">
        <f t="shared" si="5"/>
        <v>1.3510405050716302E-2</v>
      </c>
      <c r="I23" s="48">
        <f t="shared" si="0"/>
        <v>0.55277827409441194</v>
      </c>
      <c r="J23" s="48"/>
      <c r="K23" s="48">
        <f t="shared" si="1"/>
        <v>-217.49699299999997</v>
      </c>
      <c r="L23" s="49">
        <f t="shared" si="2"/>
        <v>-0.45702535002321931</v>
      </c>
    </row>
    <row r="24" spans="1:12" ht="49.95" customHeight="1" x14ac:dyDescent="0.25">
      <c r="A24" s="52" t="s">
        <v>23</v>
      </c>
      <c r="B24" s="34">
        <v>950.45099999999991</v>
      </c>
      <c r="C24" s="48">
        <f t="shared" si="4"/>
        <v>5.386517427033153E-2</v>
      </c>
      <c r="D24" s="48">
        <f t="shared" si="3"/>
        <v>2.0057817959277182</v>
      </c>
      <c r="E24" s="48"/>
      <c r="F24" s="48"/>
      <c r="G24" s="48">
        <v>960.10099999999989</v>
      </c>
      <c r="H24" s="48">
        <f t="shared" si="5"/>
        <v>5.0198734706681999E-2</v>
      </c>
      <c r="I24" s="48">
        <f t="shared" si="0"/>
        <v>2.053881421668533</v>
      </c>
      <c r="J24" s="48"/>
      <c r="K24" s="48">
        <f t="shared" si="1"/>
        <v>9.6499999999999773</v>
      </c>
      <c r="L24" s="49">
        <f t="shared" si="2"/>
        <v>1.0153074698222131E-2</v>
      </c>
    </row>
    <row r="25" spans="1:12" s="44" customFormat="1" ht="35.25" customHeight="1" x14ac:dyDescent="0.3">
      <c r="A25" s="51" t="s">
        <v>24</v>
      </c>
      <c r="B25" s="54">
        <v>109.761</v>
      </c>
      <c r="C25" s="42">
        <f t="shared" si="4"/>
        <v>6.2205157268347966E-3</v>
      </c>
      <c r="D25" s="42">
        <f t="shared" si="3"/>
        <v>0.23163384088482447</v>
      </c>
      <c r="E25" s="42"/>
      <c r="F25" s="42"/>
      <c r="G25" s="42">
        <v>206.54599999999999</v>
      </c>
      <c r="H25" s="42">
        <f t="shared" si="5"/>
        <v>1.0799226184251803E-2</v>
      </c>
      <c r="I25" s="42">
        <f t="shared" si="0"/>
        <v>0.44185038044950364</v>
      </c>
      <c r="J25" s="42"/>
      <c r="K25" s="42">
        <f t="shared" si="1"/>
        <v>96.784999999999997</v>
      </c>
      <c r="L25" s="43">
        <f t="shared" si="2"/>
        <v>0.88177950273776662</v>
      </c>
    </row>
    <row r="26" spans="1:12" s="44" customFormat="1" ht="17.25" customHeight="1" x14ac:dyDescent="0.3">
      <c r="A26" s="55" t="s">
        <v>25</v>
      </c>
      <c r="B26" s="54">
        <v>240.304</v>
      </c>
      <c r="C26" s="42">
        <f t="shared" si="4"/>
        <v>1.3618815528478321E-2</v>
      </c>
      <c r="D26" s="42">
        <f t="shared" si="3"/>
        <v>0.50712492142005683</v>
      </c>
      <c r="E26" s="42"/>
      <c r="F26" s="42"/>
      <c r="G26" s="42">
        <v>372.23099999999999</v>
      </c>
      <c r="H26" s="42">
        <f t="shared" si="5"/>
        <v>1.9462041200460106E-2</v>
      </c>
      <c r="I26" s="42">
        <f t="shared" si="0"/>
        <v>0.79628948982357062</v>
      </c>
      <c r="J26" s="42"/>
      <c r="K26" s="42">
        <f t="shared" si="1"/>
        <v>131.92699999999999</v>
      </c>
      <c r="L26" s="43">
        <f t="shared" si="2"/>
        <v>0.54900043278513877</v>
      </c>
    </row>
    <row r="27" spans="1:12" s="44" customFormat="1" ht="18" customHeight="1" x14ac:dyDescent="0.3">
      <c r="A27" s="56" t="s">
        <v>26</v>
      </c>
      <c r="B27" s="54">
        <v>15621.040513999998</v>
      </c>
      <c r="C27" s="42">
        <f>B27/$B$10*100</f>
        <v>0.88529558027769895</v>
      </c>
      <c r="D27" s="42">
        <f t="shared" si="3"/>
        <v>32.965822221693244</v>
      </c>
      <c r="E27" s="42"/>
      <c r="F27" s="42"/>
      <c r="G27" s="42">
        <v>17065.713853999998</v>
      </c>
      <c r="H27" s="42">
        <f t="shared" si="5"/>
        <v>0.89227825232667568</v>
      </c>
      <c r="I27" s="42">
        <f>G27/G$12*100</f>
        <v>36.507568091525691</v>
      </c>
      <c r="J27" s="42"/>
      <c r="K27" s="42">
        <f t="shared" si="1"/>
        <v>1444.6733399999994</v>
      </c>
      <c r="L27" s="43">
        <f t="shared" si="2"/>
        <v>9.2482529489968712E-2</v>
      </c>
    </row>
    <row r="28" spans="1:12" s="44" customFormat="1" ht="18.75" customHeight="1" x14ac:dyDescent="0.3">
      <c r="A28" s="58" t="s">
        <v>27</v>
      </c>
      <c r="B28" s="54">
        <v>4085.6904229100001</v>
      </c>
      <c r="C28" s="42">
        <f t="shared" si="4"/>
        <v>0.23154947140323037</v>
      </c>
      <c r="D28" s="42">
        <f t="shared" si="3"/>
        <v>8.6222261579703723</v>
      </c>
      <c r="E28" s="42"/>
      <c r="F28" s="42"/>
      <c r="G28" s="42">
        <v>4059.2228244999997</v>
      </c>
      <c r="H28" s="42">
        <f t="shared" si="5"/>
        <v>0.21223584777266546</v>
      </c>
      <c r="I28" s="42">
        <f>G28/G$12*100</f>
        <v>8.6836305197613797</v>
      </c>
      <c r="J28" s="42"/>
      <c r="K28" s="42">
        <f t="shared" si="1"/>
        <v>-26.467598410000392</v>
      </c>
      <c r="L28" s="43">
        <f t="shared" si="2"/>
        <v>-6.4781213626922129E-3</v>
      </c>
    </row>
    <row r="29" spans="1:12" s="44" customFormat="1" ht="16.95" customHeight="1" x14ac:dyDescent="0.3">
      <c r="A29" s="59" t="s">
        <v>28</v>
      </c>
      <c r="B29" s="54"/>
      <c r="C29" s="42"/>
      <c r="D29" s="42"/>
      <c r="E29" s="42"/>
      <c r="F29" s="42"/>
      <c r="G29" s="42"/>
      <c r="H29" s="42"/>
      <c r="I29" s="42"/>
      <c r="J29" s="42"/>
      <c r="K29" s="42"/>
      <c r="L29" s="43"/>
    </row>
    <row r="30" spans="1:12" s="44" customFormat="1" ht="19.5" customHeight="1" x14ac:dyDescent="0.3">
      <c r="A30" s="60" t="s">
        <v>29</v>
      </c>
      <c r="B30" s="54">
        <v>114.71</v>
      </c>
      <c r="C30" s="42">
        <f>B30/$B$10*100</f>
        <v>6.5009917823746098E-3</v>
      </c>
      <c r="D30" s="42">
        <f t="shared" si="3"/>
        <v>0.24207795016352088</v>
      </c>
      <c r="E30" s="42"/>
      <c r="F30" s="42"/>
      <c r="G30" s="42">
        <v>44.112639999999999</v>
      </c>
      <c r="H30" s="42">
        <f>G30/$G$10*100</f>
        <v>2.3064226707100281E-3</v>
      </c>
      <c r="I30" s="42">
        <f t="shared" si="0"/>
        <v>9.4367292354400445E-2</v>
      </c>
      <c r="J30" s="42"/>
      <c r="K30" s="42">
        <f>G30-B30</f>
        <v>-70.597359999999995</v>
      </c>
      <c r="L30" s="43">
        <f>G30/B30-1</f>
        <v>-0.61544207131026063</v>
      </c>
    </row>
    <row r="31" spans="1:12" s="44" customFormat="1" ht="18" customHeight="1" x14ac:dyDescent="0.3">
      <c r="A31" s="60" t="s">
        <v>30</v>
      </c>
      <c r="B31" s="54">
        <v>0</v>
      </c>
      <c r="C31" s="42">
        <f>B31/$B$10*100</f>
        <v>0</v>
      </c>
      <c r="D31" s="42">
        <f t="shared" si="3"/>
        <v>0</v>
      </c>
      <c r="E31" s="42"/>
      <c r="F31" s="42"/>
      <c r="G31" s="42">
        <v>4.5199999999999997E-2</v>
      </c>
      <c r="H31" s="42">
        <f>G31/$G$10*100</f>
        <v>2.3632751228693921E-6</v>
      </c>
      <c r="I31" s="42">
        <f t="shared" si="0"/>
        <v>9.6693410650981201E-5</v>
      </c>
      <c r="J31" s="42"/>
      <c r="K31" s="42">
        <f>G31-B31</f>
        <v>4.5199999999999997E-2</v>
      </c>
      <c r="L31" s="43"/>
    </row>
    <row r="32" spans="1:12" s="44" customFormat="1" ht="34.950000000000003" customHeight="1" x14ac:dyDescent="0.3">
      <c r="A32" s="61" t="s">
        <v>31</v>
      </c>
      <c r="B32" s="54">
        <v>1131.1616550000001</v>
      </c>
      <c r="C32" s="42">
        <f>B32/$B$10*100</f>
        <v>6.410663955794843E-2</v>
      </c>
      <c r="D32" s="42">
        <f t="shared" si="3"/>
        <v>2.3871440567167275</v>
      </c>
      <c r="E32" s="42"/>
      <c r="F32" s="42"/>
      <c r="G32" s="42">
        <v>1382.1030129999999</v>
      </c>
      <c r="H32" s="42">
        <f>G32/$G$10*100</f>
        <v>7.2263045749241861E-2</v>
      </c>
      <c r="I32" s="42">
        <f t="shared" si="0"/>
        <v>2.9566427919904297</v>
      </c>
      <c r="J32" s="42"/>
      <c r="K32" s="42">
        <f>G32-B32</f>
        <v>250.94135799999981</v>
      </c>
      <c r="L32" s="43">
        <f>G32/B32-1</f>
        <v>0.22184393971523009</v>
      </c>
    </row>
    <row r="33" spans="1:12" s="44" customFormat="1" ht="16.95" customHeight="1" x14ac:dyDescent="0.3">
      <c r="A33" s="62" t="s">
        <v>32</v>
      </c>
      <c r="B33" s="54"/>
      <c r="C33" s="42"/>
      <c r="D33" s="42"/>
      <c r="E33" s="42"/>
      <c r="F33" s="42"/>
      <c r="G33" s="42"/>
      <c r="H33" s="42"/>
      <c r="I33" s="42"/>
      <c r="J33" s="42"/>
      <c r="K33" s="42"/>
      <c r="L33" s="43"/>
    </row>
    <row r="34" spans="1:12" ht="18.600000000000001" customHeight="1" x14ac:dyDescent="0.3">
      <c r="A34" s="60" t="s">
        <v>33</v>
      </c>
      <c r="B34" s="62">
        <v>-119.627</v>
      </c>
      <c r="C34" s="62">
        <f>B34/$B$10*100</f>
        <v>-6.7796542930008497E-3</v>
      </c>
      <c r="D34" s="62">
        <f t="shared" si="3"/>
        <v>-0.25245452832544252</v>
      </c>
      <c r="E34" s="62"/>
      <c r="F34" s="62"/>
      <c r="G34" s="62">
        <v>-239.27500000000001</v>
      </c>
      <c r="H34" s="62">
        <f>G34/$G$10*100</f>
        <v>-1.2510456969570219E-2</v>
      </c>
      <c r="I34" s="62">
        <f>G34/G$12*100</f>
        <v>-0.51186539454675961</v>
      </c>
      <c r="J34" s="62"/>
      <c r="K34" s="62">
        <f>G34-B34</f>
        <v>-119.64800000000001</v>
      </c>
      <c r="L34" s="43">
        <f>G34/B34-1</f>
        <v>1.0001755456544092</v>
      </c>
    </row>
    <row r="35" spans="1:12" ht="19.2" customHeight="1" x14ac:dyDescent="0.3">
      <c r="A35" s="63" t="s">
        <v>34</v>
      </c>
      <c r="B35" s="54">
        <v>-12.636538000000002</v>
      </c>
      <c r="C35" s="54">
        <f>B35/$B$10*100</f>
        <v>-7.1615403797109674E-4</v>
      </c>
      <c r="D35" s="54">
        <f>B35/B$12*100</f>
        <v>-2.6667485103333957E-2</v>
      </c>
      <c r="E35" s="41"/>
      <c r="F35" s="42"/>
      <c r="G35" s="54">
        <v>1.1266400000000021</v>
      </c>
      <c r="H35" s="54">
        <f>G35/$G$10*100</f>
        <v>5.8906200982955249E-5</v>
      </c>
      <c r="I35" s="54">
        <f>G35/G$12*100</f>
        <v>2.4101474375181789E-3</v>
      </c>
      <c r="J35" s="54"/>
      <c r="K35" s="54">
        <f>G35-B35</f>
        <v>13.763178000000003</v>
      </c>
      <c r="L35" s="43">
        <f>G35/B35-1</f>
        <v>-1.0891573309081968</v>
      </c>
    </row>
    <row r="36" spans="1:12" ht="48" customHeight="1" x14ac:dyDescent="0.3">
      <c r="A36" s="65" t="s">
        <v>35</v>
      </c>
      <c r="B36" s="54">
        <v>2916.7511180000001</v>
      </c>
      <c r="C36" s="54">
        <f>B36/$B$10*100</f>
        <v>0.16530184856899971</v>
      </c>
      <c r="D36" s="54">
        <f>B36/B$12*100</f>
        <v>6.1553581360177647</v>
      </c>
      <c r="E36" s="54"/>
      <c r="F36" s="54"/>
      <c r="G36" s="54">
        <v>134.07821300000029</v>
      </c>
      <c r="H36" s="54">
        <f>G36/$G$10*100</f>
        <v>7.0102589668514211E-3</v>
      </c>
      <c r="I36" s="54">
        <f>G36/G$12*100</f>
        <v>0.28682477232209636</v>
      </c>
      <c r="J36" s="54"/>
      <c r="K36" s="54">
        <f>G36-B36</f>
        <v>-2782.6729049999999</v>
      </c>
      <c r="L36" s="43">
        <f>G36/B36-1</f>
        <v>-0.95403165797295142</v>
      </c>
    </row>
    <row r="37" spans="1:12" ht="31.95" customHeight="1" x14ac:dyDescent="0.3">
      <c r="A37" s="65" t="s">
        <v>36</v>
      </c>
      <c r="B37" s="54">
        <v>109.94900000000001</v>
      </c>
      <c r="C37" s="54">
        <f>B37/$B$10*100</f>
        <v>6.231170303202041E-3</v>
      </c>
      <c r="D37" s="54">
        <f>B37/B$12*100</f>
        <v>0.23203058619587622</v>
      </c>
      <c r="E37" s="54"/>
      <c r="F37" s="54"/>
      <c r="G37" s="54">
        <v>182.37899999999996</v>
      </c>
      <c r="H37" s="54">
        <f>G37/$G$10*100</f>
        <v>9.5356582662344432E-3</v>
      </c>
      <c r="I37" s="54">
        <f>G37/G$12*100</f>
        <v>0.39015149427246237</v>
      </c>
      <c r="J37" s="54"/>
      <c r="K37" s="54">
        <f>G37-B37</f>
        <v>72.42999999999995</v>
      </c>
      <c r="L37" s="43">
        <f>G37/B37-1</f>
        <v>0.65875997053179147</v>
      </c>
    </row>
    <row r="38" spans="1:12" ht="8.4" customHeight="1" x14ac:dyDescent="0.3">
      <c r="A38" s="66"/>
      <c r="B38" s="41"/>
      <c r="C38" s="41"/>
      <c r="D38" s="41"/>
      <c r="E38" s="41"/>
      <c r="F38" s="42"/>
      <c r="G38" s="57"/>
      <c r="H38" s="42"/>
      <c r="I38" s="42"/>
      <c r="J38" s="42"/>
      <c r="K38" s="42"/>
      <c r="L38" s="64"/>
    </row>
    <row r="39" spans="1:12" s="44" customFormat="1" ht="33" customHeight="1" x14ac:dyDescent="0.3">
      <c r="A39" s="36" t="s">
        <v>37</v>
      </c>
      <c r="B39" s="67">
        <f>B40+B54+B55+B56</f>
        <v>55277.358208690006</v>
      </c>
      <c r="C39" s="38">
        <f t="shared" ref="C39:C55" si="6">B39/$B$10*100</f>
        <v>3.1327491192230097</v>
      </c>
      <c r="D39" s="38">
        <f>B39/B$39*100</f>
        <v>100</v>
      </c>
      <c r="E39" s="38"/>
      <c r="F39" s="38"/>
      <c r="G39" s="67">
        <f>G40+G54+G55+G56</f>
        <v>57757.521535129985</v>
      </c>
      <c r="H39" s="38">
        <f t="shared" ref="H39:H50" si="7">G39/$G$10*100</f>
        <v>3.0198432257204844</v>
      </c>
      <c r="I39" s="38">
        <f t="shared" ref="I39:I50" si="8">G39/G$39*100</f>
        <v>100</v>
      </c>
      <c r="J39" s="38"/>
      <c r="K39" s="38">
        <f t="shared" ref="K39:K56" si="9">G39-B39</f>
        <v>2480.1633264399788</v>
      </c>
      <c r="L39" s="39">
        <f t="shared" ref="L39:L54" si="10">G39/B39-1</f>
        <v>4.4867616811146371E-2</v>
      </c>
    </row>
    <row r="40" spans="1:12" s="44" customFormat="1" ht="20.100000000000001" customHeight="1" x14ac:dyDescent="0.3">
      <c r="A40" s="68" t="s">
        <v>38</v>
      </c>
      <c r="B40" s="57">
        <f>B41+B42+B43+B44++B45+B46+B47+B48+B49+B50+B51+B52+B53</f>
        <v>50259.095372690004</v>
      </c>
      <c r="C40" s="42">
        <f t="shared" si="6"/>
        <v>2.8483477116854639</v>
      </c>
      <c r="D40" s="42">
        <f t="shared" ref="D40:D55" si="11">B40/B$39*100</f>
        <v>90.921666666749118</v>
      </c>
      <c r="E40" s="42"/>
      <c r="F40" s="42"/>
      <c r="G40" s="57">
        <f>G41+G42+G43+G44++G45+G46+G47+G48+G49+G50+G51+G52+G53</f>
        <v>55260.476735129989</v>
      </c>
      <c r="H40" s="42">
        <f t="shared" si="7"/>
        <v>2.8892856182751223</v>
      </c>
      <c r="I40" s="42">
        <f t="shared" si="8"/>
        <v>95.676675983263564</v>
      </c>
      <c r="J40" s="42"/>
      <c r="K40" s="42">
        <f t="shared" si="9"/>
        <v>5001.3813624399845</v>
      </c>
      <c r="L40" s="43">
        <f t="shared" si="10"/>
        <v>9.9511965453275009E-2</v>
      </c>
    </row>
    <row r="41" spans="1:12" ht="20.100000000000001" customHeight="1" x14ac:dyDescent="0.3">
      <c r="A41" s="69" t="s">
        <v>39</v>
      </c>
      <c r="B41" s="62">
        <v>11815.016390000001</v>
      </c>
      <c r="C41" s="62">
        <f t="shared" si="6"/>
        <v>0.66959571493340886</v>
      </c>
      <c r="D41" s="62">
        <f t="shared" si="11"/>
        <v>21.374061230268044</v>
      </c>
      <c r="E41" s="62"/>
      <c r="F41" s="62"/>
      <c r="G41" s="70">
        <v>14010.907360000001</v>
      </c>
      <c r="H41" s="62">
        <f t="shared" si="7"/>
        <v>0.73255815957335568</v>
      </c>
      <c r="I41" s="62">
        <f t="shared" si="8"/>
        <v>24.258151990608042</v>
      </c>
      <c r="J41" s="62"/>
      <c r="K41" s="62">
        <f t="shared" si="9"/>
        <v>2195.8909700000004</v>
      </c>
      <c r="L41" s="71">
        <f t="shared" si="10"/>
        <v>0.18585593938393186</v>
      </c>
    </row>
    <row r="42" spans="1:12" ht="19.95" customHeight="1" x14ac:dyDescent="0.3">
      <c r="A42" s="69" t="s">
        <v>40</v>
      </c>
      <c r="B42" s="62">
        <v>7104.5951510000004</v>
      </c>
      <c r="C42" s="62">
        <f t="shared" si="6"/>
        <v>0.40264069997166341</v>
      </c>
      <c r="D42" s="62">
        <f t="shared" si="11"/>
        <v>12.852631495481104</v>
      </c>
      <c r="E42" s="62"/>
      <c r="F42" s="62"/>
      <c r="G42" s="70">
        <v>7382.1137260000014</v>
      </c>
      <c r="H42" s="62">
        <f t="shared" si="7"/>
        <v>0.38597269298337344</v>
      </c>
      <c r="I42" s="62">
        <f t="shared" si="8"/>
        <v>12.781216246458849</v>
      </c>
      <c r="J42" s="62"/>
      <c r="K42" s="62">
        <f t="shared" si="9"/>
        <v>277.51857500000096</v>
      </c>
      <c r="L42" s="71">
        <f t="shared" si="10"/>
        <v>3.9061842244584311E-2</v>
      </c>
    </row>
    <row r="43" spans="1:12" ht="20.100000000000001" customHeight="1" x14ac:dyDescent="0.3">
      <c r="A43" s="69" t="s">
        <v>41</v>
      </c>
      <c r="B43" s="62">
        <v>1649.27816069</v>
      </c>
      <c r="C43" s="62">
        <f t="shared" si="6"/>
        <v>9.347000060583735E-2</v>
      </c>
      <c r="D43" s="62">
        <f t="shared" si="11"/>
        <v>2.9836414295767151</v>
      </c>
      <c r="E43" s="62"/>
      <c r="F43" s="62"/>
      <c r="G43" s="70">
        <v>3841.7227151299999</v>
      </c>
      <c r="H43" s="62">
        <f t="shared" si="7"/>
        <v>0.200863887646659</v>
      </c>
      <c r="I43" s="62">
        <f t="shared" si="8"/>
        <v>6.6514673985678909</v>
      </c>
      <c r="J43" s="62"/>
      <c r="K43" s="62">
        <f t="shared" si="9"/>
        <v>2192.4445544399996</v>
      </c>
      <c r="L43" s="71">
        <f t="shared" si="10"/>
        <v>1.3293358310903467</v>
      </c>
    </row>
    <row r="44" spans="1:12" ht="20.100000000000001" customHeight="1" x14ac:dyDescent="0.3">
      <c r="A44" s="69" t="s">
        <v>42</v>
      </c>
      <c r="B44" s="62">
        <v>1356.146</v>
      </c>
      <c r="C44" s="62">
        <f t="shared" si="6"/>
        <v>7.6857240011334663E-2</v>
      </c>
      <c r="D44" s="62">
        <f t="shared" si="11"/>
        <v>2.4533480686253268</v>
      </c>
      <c r="E44" s="62"/>
      <c r="F44" s="62"/>
      <c r="G44" s="70">
        <v>795.36699999999996</v>
      </c>
      <c r="H44" s="62">
        <f t="shared" si="7"/>
        <v>4.158564258078009E-2</v>
      </c>
      <c r="I44" s="62">
        <f t="shared" si="8"/>
        <v>1.3770795194461938</v>
      </c>
      <c r="J44" s="62"/>
      <c r="K44" s="62">
        <f t="shared" si="9"/>
        <v>-560.779</v>
      </c>
      <c r="L44" s="71">
        <f t="shared" si="10"/>
        <v>-0.41350931241916433</v>
      </c>
    </row>
    <row r="45" spans="1:12" ht="31.5" customHeight="1" x14ac:dyDescent="0.3">
      <c r="A45" s="72" t="s">
        <v>43</v>
      </c>
      <c r="B45" s="73">
        <v>199.41204899999866</v>
      </c>
      <c r="C45" s="73">
        <f t="shared" si="6"/>
        <v>1.1301334599036478E-2</v>
      </c>
      <c r="D45" s="73">
        <f>B45/B$39*100</f>
        <v>0.36074815342504851</v>
      </c>
      <c r="E45" s="73"/>
      <c r="F45" s="73"/>
      <c r="G45" s="74">
        <v>210.27532699999938</v>
      </c>
      <c r="H45" s="73">
        <f t="shared" si="7"/>
        <v>1.0994213479033742E-2</v>
      </c>
      <c r="I45" s="73">
        <f t="shared" si="8"/>
        <v>0.36406570332506938</v>
      </c>
      <c r="J45" s="73"/>
      <c r="K45" s="73">
        <f t="shared" si="9"/>
        <v>10.863278000000719</v>
      </c>
      <c r="L45" s="75">
        <f t="shared" si="10"/>
        <v>5.4476537674013725E-2</v>
      </c>
    </row>
    <row r="46" spans="1:12" ht="18" customHeight="1" x14ac:dyDescent="0.3">
      <c r="A46" s="69" t="s">
        <v>44</v>
      </c>
      <c r="B46" s="73">
        <v>2353.369878</v>
      </c>
      <c r="C46" s="76">
        <f t="shared" si="6"/>
        <v>0.13337318662510625</v>
      </c>
      <c r="D46" s="76">
        <f t="shared" si="11"/>
        <v>4.2573848574949311</v>
      </c>
      <c r="E46" s="76"/>
      <c r="F46" s="76"/>
      <c r="G46" s="77">
        <v>1587.7597470000001</v>
      </c>
      <c r="H46" s="76">
        <f t="shared" si="7"/>
        <v>8.3015776795984528E-2</v>
      </c>
      <c r="I46" s="76">
        <f t="shared" si="8"/>
        <v>2.7490094879404987</v>
      </c>
      <c r="J46" s="76"/>
      <c r="K46" s="76">
        <f t="shared" si="9"/>
        <v>-765.61013099999991</v>
      </c>
      <c r="L46" s="78">
        <f t="shared" si="10"/>
        <v>-0.32532503205601071</v>
      </c>
    </row>
    <row r="47" spans="1:12" ht="33" customHeight="1" x14ac:dyDescent="0.3">
      <c r="A47" s="72" t="s">
        <v>45</v>
      </c>
      <c r="B47" s="73">
        <v>1132.564245</v>
      </c>
      <c r="C47" s="73">
        <f t="shared" si="6"/>
        <v>6.4186128931708691E-2</v>
      </c>
      <c r="D47" s="73">
        <f t="shared" si="11"/>
        <v>2.0488754920671166</v>
      </c>
      <c r="E47" s="73"/>
      <c r="F47" s="73"/>
      <c r="G47" s="74">
        <v>1755.1648749999997</v>
      </c>
      <c r="H47" s="73">
        <f>G47/$G$10*100</f>
        <v>9.1768528442957215E-2</v>
      </c>
      <c r="I47" s="73">
        <f t="shared" si="8"/>
        <v>3.0388507476596827</v>
      </c>
      <c r="J47" s="73"/>
      <c r="K47" s="73">
        <f t="shared" si="9"/>
        <v>622.60062999999968</v>
      </c>
      <c r="L47" s="75">
        <f t="shared" si="10"/>
        <v>0.54972654553472999</v>
      </c>
    </row>
    <row r="48" spans="1:12" ht="21" customHeight="1" x14ac:dyDescent="0.3">
      <c r="A48" s="72" t="s">
        <v>46</v>
      </c>
      <c r="B48" s="77">
        <v>19766.090514000003</v>
      </c>
      <c r="C48" s="76">
        <f>B48/$B$10*100</f>
        <v>1.1202091535279117</v>
      </c>
      <c r="D48" s="76">
        <f t="shared" si="11"/>
        <v>35.758023093970195</v>
      </c>
      <c r="E48" s="76"/>
      <c r="F48" s="76"/>
      <c r="G48" s="77">
        <v>22302.467034000001</v>
      </c>
      <c r="H48" s="76">
        <f>G48/$G$10*100</f>
        <v>1.166081095576702</v>
      </c>
      <c r="I48" s="76">
        <f t="shared" si="8"/>
        <v>38.613961335641669</v>
      </c>
      <c r="J48" s="76"/>
      <c r="K48" s="76">
        <f t="shared" si="9"/>
        <v>2536.376519999998</v>
      </c>
      <c r="L48" s="78">
        <f t="shared" si="10"/>
        <v>0.128319584401555</v>
      </c>
    </row>
    <row r="49" spans="1:12" ht="48" customHeight="1" x14ac:dyDescent="0.3">
      <c r="A49" s="72" t="s">
        <v>47</v>
      </c>
      <c r="B49" s="79">
        <v>3243.4699850000002</v>
      </c>
      <c r="C49" s="80">
        <f>B49/$B$10*100</f>
        <v>0.18381807792575802</v>
      </c>
      <c r="D49" s="80">
        <f>B49/B$39*100</f>
        <v>5.8676284289036502</v>
      </c>
      <c r="E49" s="80"/>
      <c r="F49" s="81"/>
      <c r="G49" s="80">
        <v>314.61215099999998</v>
      </c>
      <c r="H49" s="73">
        <f t="shared" si="7"/>
        <v>1.6449448447140018E-2</v>
      </c>
      <c r="I49" s="73">
        <f t="shared" si="8"/>
        <v>0.5447120005117303</v>
      </c>
      <c r="J49" s="82"/>
      <c r="K49" s="73">
        <f t="shared" si="9"/>
        <v>-2928.8578340000004</v>
      </c>
      <c r="L49" s="75">
        <f t="shared" si="10"/>
        <v>-0.90300136814739174</v>
      </c>
    </row>
    <row r="50" spans="1:12" ht="21.6" customHeight="1" x14ac:dyDescent="0.3">
      <c r="A50" s="72" t="s">
        <v>48</v>
      </c>
      <c r="B50" s="73">
        <v>902.0809999999999</v>
      </c>
      <c r="C50" s="73">
        <f t="shared" si="6"/>
        <v>5.1123887786908462E-2</v>
      </c>
      <c r="D50" s="73">
        <f t="shared" si="11"/>
        <v>1.6319177132061029</v>
      </c>
      <c r="E50" s="73"/>
      <c r="F50" s="73"/>
      <c r="G50" s="74">
        <v>1302.06</v>
      </c>
      <c r="H50" s="73">
        <f t="shared" si="7"/>
        <v>6.8078008992993821E-2</v>
      </c>
      <c r="I50" s="73">
        <f t="shared" si="8"/>
        <v>2.254355736521771</v>
      </c>
      <c r="J50" s="73"/>
      <c r="K50" s="73">
        <f t="shared" si="9"/>
        <v>399.97900000000004</v>
      </c>
      <c r="L50" s="75">
        <f t="shared" si="10"/>
        <v>0.44339588130112495</v>
      </c>
    </row>
    <row r="51" spans="1:12" ht="48.6" customHeight="1" x14ac:dyDescent="0.3">
      <c r="A51" s="72" t="s">
        <v>49</v>
      </c>
      <c r="B51" s="73">
        <v>128.06</v>
      </c>
      <c r="C51" s="73">
        <f>B51/$B$10*100</f>
        <v>7.2575800510059517E-3</v>
      </c>
      <c r="D51" s="73">
        <f>B51/B$39*100</f>
        <v>0.23166809006416669</v>
      </c>
      <c r="E51" s="73"/>
      <c r="F51" s="73"/>
      <c r="G51" s="74">
        <v>415.89580000000001</v>
      </c>
      <c r="H51" s="73">
        <f>G51/$G$10*100</f>
        <v>2.1745048624908503E-2</v>
      </c>
      <c r="I51" s="73">
        <f>G51/G$39*100</f>
        <v>0.72007210307152592</v>
      </c>
      <c r="J51" s="73"/>
      <c r="K51" s="73">
        <f t="shared" si="9"/>
        <v>287.83580000000001</v>
      </c>
      <c r="L51" s="75">
        <f t="shared" si="10"/>
        <v>2.247663595189755</v>
      </c>
    </row>
    <row r="52" spans="1:12" ht="35.4" customHeight="1" x14ac:dyDescent="0.3">
      <c r="A52" s="72" t="s">
        <v>50</v>
      </c>
      <c r="B52" s="73">
        <v>558.82900000000029</v>
      </c>
      <c r="C52" s="73">
        <f>B52/$B$10*100</f>
        <v>3.1670671578350823E-2</v>
      </c>
      <c r="D52" s="73">
        <f>B52/B$39*100</f>
        <v>1.0109546080155261</v>
      </c>
      <c r="E52" s="48"/>
      <c r="F52" s="48"/>
      <c r="G52" s="74">
        <v>1311.8270000000002</v>
      </c>
      <c r="H52" s="73">
        <f>G52/$G$10*100</f>
        <v>6.858867510195546E-2</v>
      </c>
      <c r="I52" s="73">
        <f>G52/G$39*100</f>
        <v>2.271266088178844</v>
      </c>
      <c r="J52" s="73"/>
      <c r="K52" s="73">
        <f t="shared" si="9"/>
        <v>752.99799999999993</v>
      </c>
      <c r="L52" s="75">
        <f t="shared" si="10"/>
        <v>1.347456914369153</v>
      </c>
    </row>
    <row r="53" spans="1:12" ht="38.4" customHeight="1" x14ac:dyDescent="0.3">
      <c r="A53" s="72" t="s">
        <v>51</v>
      </c>
      <c r="B53" s="79">
        <v>50.183</v>
      </c>
      <c r="C53" s="80">
        <f>B53/$B$10*100</f>
        <v>2.8440351374327006E-3</v>
      </c>
      <c r="D53" s="80">
        <f t="shared" si="11"/>
        <v>9.0784005651179736E-2</v>
      </c>
      <c r="E53" s="80"/>
      <c r="F53" s="62"/>
      <c r="G53" s="80">
        <v>30.303999999999998</v>
      </c>
      <c r="H53" s="73">
        <f>G53/$G$10*100</f>
        <v>1.5844400292795147E-3</v>
      </c>
      <c r="I53" s="73">
        <f t="shared" ref="I53:I56" si="12">G53/G$39*100</f>
        <v>5.2467625331824752E-2</v>
      </c>
      <c r="J53" s="82"/>
      <c r="K53" s="73">
        <f t="shared" si="9"/>
        <v>-19.879000000000001</v>
      </c>
      <c r="L53" s="75">
        <f t="shared" si="10"/>
        <v>-0.39613016360121955</v>
      </c>
    </row>
    <row r="54" spans="1:12" s="44" customFormat="1" ht="20.100000000000001" customHeight="1" x14ac:dyDescent="0.3">
      <c r="A54" s="68" t="s">
        <v>52</v>
      </c>
      <c r="B54" s="70">
        <v>5285.2014099999997</v>
      </c>
      <c r="C54" s="62">
        <f>B54/$B$10*100</f>
        <v>0.29952969169736471</v>
      </c>
      <c r="D54" s="62">
        <f>B54/B$39*100</f>
        <v>9.5612409515784833</v>
      </c>
      <c r="E54" s="62"/>
      <c r="F54" s="62"/>
      <c r="G54" s="70">
        <v>2679.5038</v>
      </c>
      <c r="H54" s="62">
        <f>G54/$G$10*100</f>
        <v>0.14009744849942488</v>
      </c>
      <c r="I54" s="62">
        <f>G54/G$39*100</f>
        <v>4.6392291926346587</v>
      </c>
      <c r="J54" s="62"/>
      <c r="K54" s="62">
        <f t="shared" si="9"/>
        <v>-2605.6976099999997</v>
      </c>
      <c r="L54" s="71">
        <f t="shared" si="10"/>
        <v>-0.49301765587775392</v>
      </c>
    </row>
    <row r="55" spans="1:12" ht="20.100000000000001" customHeight="1" x14ac:dyDescent="0.3">
      <c r="A55" s="68" t="s">
        <v>32</v>
      </c>
      <c r="B55" s="73">
        <v>0</v>
      </c>
      <c r="C55" s="62">
        <f t="shared" si="6"/>
        <v>0</v>
      </c>
      <c r="D55" s="62">
        <f t="shared" si="11"/>
        <v>0</v>
      </c>
      <c r="E55" s="62"/>
      <c r="F55" s="62"/>
      <c r="G55" s="70">
        <v>0</v>
      </c>
      <c r="H55" s="62">
        <f t="shared" ref="H55" si="13">G55/$G$10*100</f>
        <v>0</v>
      </c>
      <c r="I55" s="62">
        <f t="shared" si="12"/>
        <v>0</v>
      </c>
      <c r="J55" s="62"/>
      <c r="K55" s="62">
        <f t="shared" si="9"/>
        <v>0</v>
      </c>
      <c r="L55" s="71"/>
    </row>
    <row r="56" spans="1:12" s="44" customFormat="1" ht="32.25" customHeight="1" x14ac:dyDescent="0.3">
      <c r="A56" s="84" t="s">
        <v>53</v>
      </c>
      <c r="B56" s="76">
        <v>-266.93857400000002</v>
      </c>
      <c r="C56" s="62">
        <f>B56/$B$10*100</f>
        <v>-1.5128284159818647E-2</v>
      </c>
      <c r="D56" s="62">
        <f>B56/B$39*100</f>
        <v>-0.48290761832759821</v>
      </c>
      <c r="E56" s="62"/>
      <c r="F56" s="62"/>
      <c r="G56" s="70">
        <v>-182.45900000000003</v>
      </c>
      <c r="H56" s="62">
        <f>G56/$G$10*100</f>
        <v>-9.5398410540625343E-3</v>
      </c>
      <c r="I56" s="62">
        <f t="shared" si="12"/>
        <v>-0.31590517589821199</v>
      </c>
      <c r="J56" s="62"/>
      <c r="K56" s="62">
        <f t="shared" si="9"/>
        <v>84.479573999999985</v>
      </c>
      <c r="L56" s="71">
        <f>G56/B56-1</f>
        <v>-0.31647570725390917</v>
      </c>
    </row>
    <row r="57" spans="1:12" s="44" customFormat="1" ht="7.5" customHeight="1" x14ac:dyDescent="0.3">
      <c r="A57" s="85"/>
      <c r="B57" s="86"/>
      <c r="C57" s="42"/>
      <c r="D57" s="42"/>
      <c r="E57" s="42"/>
      <c r="F57" s="42"/>
      <c r="G57" s="57"/>
      <c r="H57" s="42"/>
      <c r="I57" s="42"/>
      <c r="J57" s="42"/>
      <c r="K57" s="62"/>
      <c r="L57" s="71"/>
    </row>
    <row r="58" spans="1:12" s="29" customFormat="1" ht="21" customHeight="1" thickBot="1" x14ac:dyDescent="0.35">
      <c r="A58" s="87" t="s">
        <v>54</v>
      </c>
      <c r="B58" s="88">
        <f>B12-B39</f>
        <v>-7891.7950367800004</v>
      </c>
      <c r="C58" s="89">
        <f>B58/$B$10*100</f>
        <v>-0.44725389837234353</v>
      </c>
      <c r="D58" s="88">
        <v>0</v>
      </c>
      <c r="E58" s="88"/>
      <c r="F58" s="90"/>
      <c r="G58" s="88">
        <f>G12-G39</f>
        <v>-11011.833596629986</v>
      </c>
      <c r="H58" s="89">
        <f>G58/$G$10*100</f>
        <v>-0.57575204416135028</v>
      </c>
      <c r="I58" s="91">
        <v>0</v>
      </c>
      <c r="J58" s="90"/>
      <c r="K58" s="88">
        <f>G58-B58</f>
        <v>-3120.0385598499852</v>
      </c>
      <c r="L58" s="92"/>
    </row>
    <row r="59" spans="1:12" s="29" customFormat="1" ht="13.2" customHeight="1" x14ac:dyDescent="0.3">
      <c r="A59" s="93"/>
      <c r="B59" s="62"/>
      <c r="C59" s="94"/>
      <c r="D59" s="62"/>
      <c r="E59" s="62"/>
      <c r="F59" s="83"/>
      <c r="G59" s="62"/>
      <c r="H59" s="94"/>
      <c r="I59" s="76"/>
      <c r="J59" s="83"/>
      <c r="K59" s="62"/>
      <c r="L59" s="43"/>
    </row>
    <row r="60" spans="1:12" ht="20.100000000000001" customHeight="1" x14ac:dyDescent="0.3">
      <c r="G60" s="95"/>
      <c r="H60" s="95"/>
      <c r="I60" s="95"/>
      <c r="J60" s="95"/>
      <c r="K60" s="95"/>
    </row>
    <row r="61" spans="1:12" ht="20.100000000000001" customHeight="1" x14ac:dyDescent="0.3">
      <c r="G61" s="95"/>
      <c r="H61" s="95"/>
      <c r="I61" s="95"/>
      <c r="J61" s="95"/>
      <c r="K61" s="95"/>
    </row>
    <row r="62" spans="1:12" ht="20.100000000000001" customHeight="1" x14ac:dyDescent="0.3">
      <c r="G62" s="95"/>
      <c r="H62" s="95"/>
      <c r="I62" s="95"/>
      <c r="J62" s="95"/>
      <c r="K62" s="95"/>
    </row>
    <row r="63" spans="1:12" ht="20.100000000000001" customHeight="1" x14ac:dyDescent="0.3">
      <c r="G63" s="95"/>
      <c r="H63" s="95"/>
      <c r="I63" s="95"/>
      <c r="J63" s="95"/>
      <c r="K63" s="95"/>
    </row>
    <row r="64" spans="1:12" ht="20.100000000000001" customHeight="1" x14ac:dyDescent="0.3">
      <c r="G64" s="95"/>
      <c r="H64" s="95"/>
      <c r="I64" s="95"/>
      <c r="J64" s="95"/>
      <c r="K64" s="95"/>
    </row>
    <row r="65" spans="7:11" ht="20.100000000000001" customHeight="1" x14ac:dyDescent="0.3">
      <c r="G65" s="95"/>
      <c r="H65" s="95"/>
      <c r="I65" s="95"/>
      <c r="J65" s="95"/>
      <c r="K65" s="95"/>
    </row>
    <row r="66" spans="7:11" ht="20.100000000000001" customHeight="1" x14ac:dyDescent="0.3">
      <c r="G66" s="95"/>
      <c r="H66" s="95"/>
      <c r="I66" s="95"/>
      <c r="J66" s="95"/>
      <c r="K66" s="95"/>
    </row>
    <row r="67" spans="7:11" ht="20.100000000000001" customHeight="1" x14ac:dyDescent="0.3">
      <c r="G67" s="95"/>
      <c r="H67" s="95"/>
      <c r="I67" s="95"/>
      <c r="J67" s="95"/>
      <c r="K67" s="95"/>
    </row>
    <row r="68" spans="7:11" ht="20.100000000000001" customHeight="1" x14ac:dyDescent="0.3">
      <c r="G68" s="95"/>
      <c r="H68" s="95"/>
      <c r="I68" s="95"/>
      <c r="J68" s="95"/>
      <c r="K68" s="95"/>
    </row>
    <row r="69" spans="7:11" ht="20.100000000000001" customHeight="1" x14ac:dyDescent="0.3">
      <c r="G69" s="95"/>
      <c r="H69" s="95"/>
      <c r="I69" s="95"/>
      <c r="J69" s="95"/>
      <c r="K69" s="95"/>
    </row>
    <row r="70" spans="7:11" ht="20.100000000000001" customHeight="1" x14ac:dyDescent="0.3">
      <c r="G70" s="95"/>
      <c r="H70" s="95"/>
      <c r="I70" s="95"/>
      <c r="J70" s="95"/>
      <c r="K70" s="95"/>
    </row>
    <row r="71" spans="7:11" ht="20.100000000000001" customHeight="1" x14ac:dyDescent="0.3">
      <c r="G71" s="95"/>
      <c r="H71" s="95"/>
      <c r="I71" s="95"/>
      <c r="J71" s="95"/>
      <c r="K71" s="95"/>
    </row>
    <row r="72" spans="7:11" ht="20.100000000000001" customHeight="1" x14ac:dyDescent="0.3">
      <c r="G72" s="95"/>
      <c r="H72" s="95"/>
      <c r="I72" s="95"/>
      <c r="J72" s="95"/>
      <c r="K72" s="95"/>
    </row>
    <row r="73" spans="7:11" ht="20.100000000000001" customHeight="1" x14ac:dyDescent="0.3">
      <c r="G73" s="95"/>
      <c r="H73" s="95"/>
      <c r="I73" s="95"/>
      <c r="J73" s="95"/>
      <c r="K73" s="95"/>
    </row>
    <row r="74" spans="7:11" ht="20.100000000000001" customHeight="1" x14ac:dyDescent="0.3">
      <c r="G74" s="95"/>
      <c r="H74" s="95"/>
      <c r="I74" s="95"/>
      <c r="J74" s="95"/>
      <c r="K74" s="95"/>
    </row>
    <row r="75" spans="7:11" ht="20.100000000000001" customHeight="1" x14ac:dyDescent="0.3">
      <c r="G75" s="95"/>
      <c r="H75" s="95"/>
      <c r="I75" s="95"/>
      <c r="J75" s="95"/>
      <c r="K75" s="95"/>
    </row>
    <row r="76" spans="7:11" ht="20.100000000000001" customHeight="1" x14ac:dyDescent="0.3">
      <c r="G76" s="95"/>
      <c r="H76" s="95"/>
      <c r="I76" s="95"/>
      <c r="J76" s="95"/>
      <c r="K76" s="95"/>
    </row>
    <row r="77" spans="7:11" ht="20.100000000000001" customHeight="1" x14ac:dyDescent="0.3">
      <c r="G77" s="95"/>
      <c r="H77" s="95"/>
      <c r="I77" s="95"/>
      <c r="J77" s="95"/>
      <c r="K77" s="95"/>
    </row>
    <row r="78" spans="7:11" ht="20.100000000000001" customHeight="1" x14ac:dyDescent="0.3">
      <c r="G78" s="95"/>
      <c r="H78" s="95"/>
      <c r="I78" s="95"/>
      <c r="J78" s="95"/>
      <c r="K78" s="95"/>
    </row>
    <row r="79" spans="7:11" ht="20.100000000000001" customHeight="1" x14ac:dyDescent="0.3">
      <c r="G79" s="95"/>
      <c r="H79" s="95"/>
      <c r="I79" s="95"/>
      <c r="J79" s="95"/>
      <c r="K79" s="95"/>
    </row>
    <row r="80" spans="7:11" ht="20.100000000000001" customHeight="1" x14ac:dyDescent="0.3">
      <c r="G80" s="95"/>
      <c r="H80" s="95"/>
      <c r="I80" s="95"/>
      <c r="J80" s="95"/>
      <c r="K80" s="95"/>
    </row>
    <row r="81" spans="7:11" ht="20.100000000000001" customHeight="1" x14ac:dyDescent="0.3">
      <c r="G81" s="95"/>
      <c r="H81" s="95"/>
      <c r="I81" s="95"/>
      <c r="J81" s="95"/>
      <c r="K81" s="95"/>
    </row>
    <row r="82" spans="7:11" ht="20.100000000000001" customHeight="1" x14ac:dyDescent="0.3">
      <c r="G82" s="95"/>
      <c r="H82" s="95"/>
      <c r="I82" s="95"/>
      <c r="J82" s="95"/>
      <c r="K82" s="95"/>
    </row>
    <row r="83" spans="7:11" ht="20.100000000000001" customHeight="1" x14ac:dyDescent="0.3">
      <c r="G83" s="95"/>
      <c r="H83" s="95"/>
      <c r="I83" s="95"/>
      <c r="J83" s="95"/>
      <c r="K83" s="95"/>
    </row>
    <row r="84" spans="7:11" ht="20.100000000000001" customHeight="1" x14ac:dyDescent="0.3">
      <c r="G84" s="95"/>
      <c r="H84" s="95"/>
      <c r="I84" s="95"/>
      <c r="J84" s="95"/>
      <c r="K84" s="95"/>
    </row>
    <row r="85" spans="7:11" ht="20.100000000000001" customHeight="1" x14ac:dyDescent="0.3">
      <c r="G85" s="95"/>
      <c r="H85" s="95"/>
      <c r="I85" s="95"/>
      <c r="J85" s="95"/>
      <c r="K85" s="95"/>
    </row>
    <row r="86" spans="7:11" ht="20.100000000000001" customHeight="1" x14ac:dyDescent="0.3">
      <c r="G86" s="95"/>
      <c r="H86" s="95"/>
      <c r="I86" s="95"/>
      <c r="J86" s="95"/>
      <c r="K86" s="95"/>
    </row>
    <row r="87" spans="7:11" ht="20.100000000000001" customHeight="1" x14ac:dyDescent="0.3">
      <c r="G87" s="95"/>
      <c r="H87" s="95"/>
      <c r="I87" s="95"/>
      <c r="J87" s="95"/>
      <c r="K87" s="95"/>
    </row>
    <row r="88" spans="7:11" ht="20.100000000000001" customHeight="1" x14ac:dyDescent="0.3">
      <c r="G88" s="95"/>
      <c r="H88" s="95"/>
      <c r="I88" s="95"/>
      <c r="J88" s="95"/>
      <c r="K88" s="95"/>
    </row>
    <row r="89" spans="7:11" ht="20.100000000000001" customHeight="1" x14ac:dyDescent="0.3">
      <c r="G89" s="95"/>
      <c r="H89" s="95"/>
      <c r="I89" s="95"/>
      <c r="J89" s="95"/>
      <c r="K89" s="95"/>
    </row>
    <row r="90" spans="7:11" ht="20.100000000000001" customHeight="1" x14ac:dyDescent="0.3">
      <c r="G90" s="95"/>
      <c r="H90" s="95"/>
      <c r="I90" s="95"/>
      <c r="J90" s="95"/>
      <c r="K90" s="95"/>
    </row>
    <row r="91" spans="7:11" ht="20.100000000000001" customHeight="1" x14ac:dyDescent="0.3">
      <c r="G91" s="95"/>
      <c r="H91" s="95"/>
      <c r="I91" s="95"/>
      <c r="J91" s="95"/>
      <c r="K91" s="95"/>
    </row>
    <row r="92" spans="7:11" ht="20.100000000000001" customHeight="1" x14ac:dyDescent="0.3">
      <c r="G92" s="95"/>
      <c r="H92" s="95"/>
      <c r="I92" s="95"/>
      <c r="J92" s="95"/>
      <c r="K92" s="95"/>
    </row>
    <row r="93" spans="7:11" ht="20.100000000000001" customHeight="1" x14ac:dyDescent="0.3">
      <c r="G93" s="95"/>
      <c r="H93" s="95"/>
      <c r="I93" s="95"/>
      <c r="J93" s="95"/>
      <c r="K93" s="95"/>
    </row>
    <row r="94" spans="7:11" ht="20.100000000000001" customHeight="1" x14ac:dyDescent="0.3">
      <c r="G94" s="95"/>
      <c r="H94" s="95"/>
      <c r="I94" s="95"/>
      <c r="J94" s="95"/>
      <c r="K94" s="95"/>
    </row>
    <row r="95" spans="7:11" ht="20.100000000000001" customHeight="1" x14ac:dyDescent="0.3">
      <c r="G95" s="95"/>
      <c r="H95" s="95"/>
      <c r="I95" s="95"/>
      <c r="J95" s="95"/>
      <c r="K95" s="95"/>
    </row>
    <row r="96" spans="7:11" ht="20.100000000000001" customHeight="1" x14ac:dyDescent="0.3">
      <c r="G96" s="95"/>
      <c r="H96" s="95"/>
      <c r="I96" s="95"/>
      <c r="J96" s="95"/>
      <c r="K96" s="95"/>
    </row>
    <row r="97" spans="7:11" ht="20.100000000000001" customHeight="1" x14ac:dyDescent="0.3">
      <c r="G97" s="95"/>
      <c r="H97" s="95"/>
      <c r="I97" s="95"/>
      <c r="J97" s="95"/>
      <c r="K97" s="95"/>
    </row>
    <row r="98" spans="7:11" ht="20.100000000000001" customHeight="1" x14ac:dyDescent="0.3">
      <c r="G98" s="95"/>
      <c r="H98" s="95"/>
      <c r="I98" s="95"/>
      <c r="J98" s="95"/>
      <c r="K98" s="95"/>
    </row>
    <row r="99" spans="7:11" ht="20.100000000000001" customHeight="1" x14ac:dyDescent="0.3">
      <c r="G99" s="95"/>
      <c r="H99" s="95"/>
      <c r="I99" s="95"/>
      <c r="J99" s="95"/>
      <c r="K99" s="95"/>
    </row>
    <row r="100" spans="7:11" ht="20.100000000000001" customHeight="1" x14ac:dyDescent="0.3">
      <c r="G100" s="95"/>
      <c r="H100" s="95"/>
      <c r="I100" s="95"/>
      <c r="J100" s="95"/>
      <c r="K100" s="95"/>
    </row>
    <row r="101" spans="7:11" ht="20.100000000000001" customHeight="1" x14ac:dyDescent="0.3">
      <c r="G101" s="95"/>
      <c r="H101" s="95"/>
      <c r="I101" s="95"/>
      <c r="J101" s="95"/>
      <c r="K101" s="95"/>
    </row>
    <row r="102" spans="7:11" ht="20.100000000000001" customHeight="1" x14ac:dyDescent="0.3">
      <c r="G102" s="95"/>
      <c r="H102" s="95"/>
      <c r="I102" s="95"/>
      <c r="J102" s="95"/>
      <c r="K102" s="95"/>
    </row>
    <row r="103" spans="7:11" ht="20.100000000000001" customHeight="1" x14ac:dyDescent="0.3">
      <c r="G103" s="95"/>
      <c r="H103" s="95"/>
      <c r="I103" s="95"/>
      <c r="J103" s="95"/>
      <c r="K103" s="95"/>
    </row>
    <row r="104" spans="7:11" ht="20.100000000000001" customHeight="1" x14ac:dyDescent="0.3">
      <c r="G104" s="95"/>
      <c r="H104" s="95"/>
      <c r="I104" s="95"/>
      <c r="J104" s="95"/>
      <c r="K104" s="95"/>
    </row>
    <row r="105" spans="7:11" ht="20.100000000000001" customHeight="1" x14ac:dyDescent="0.3">
      <c r="G105" s="95"/>
      <c r="H105" s="95"/>
      <c r="I105" s="95"/>
      <c r="J105" s="95"/>
      <c r="K105" s="95"/>
    </row>
    <row r="106" spans="7:11" ht="20.100000000000001" customHeight="1" x14ac:dyDescent="0.3">
      <c r="G106" s="95"/>
      <c r="H106" s="95"/>
      <c r="I106" s="95"/>
      <c r="J106" s="95"/>
      <c r="K106" s="95"/>
    </row>
    <row r="107" spans="7:11" ht="20.100000000000001" customHeight="1" x14ac:dyDescent="0.3">
      <c r="G107" s="95"/>
      <c r="H107" s="95"/>
      <c r="I107" s="95"/>
      <c r="J107" s="95"/>
      <c r="K107" s="95"/>
    </row>
    <row r="108" spans="7:11" ht="20.100000000000001" customHeight="1" x14ac:dyDescent="0.3">
      <c r="G108" s="95"/>
      <c r="H108" s="95"/>
      <c r="I108" s="95"/>
      <c r="J108" s="95"/>
      <c r="K108" s="95"/>
    </row>
    <row r="109" spans="7:11" ht="20.100000000000001" customHeight="1" x14ac:dyDescent="0.3">
      <c r="G109" s="95"/>
      <c r="H109" s="95"/>
      <c r="I109" s="95"/>
      <c r="J109" s="95"/>
      <c r="K109" s="95"/>
    </row>
    <row r="110" spans="7:11" ht="20.100000000000001" customHeight="1" x14ac:dyDescent="0.3">
      <c r="G110" s="95"/>
      <c r="H110" s="95"/>
      <c r="I110" s="95"/>
      <c r="J110" s="95"/>
      <c r="K110" s="95"/>
    </row>
    <row r="111" spans="7:11" ht="20.100000000000001" customHeight="1" x14ac:dyDescent="0.3">
      <c r="G111" s="95"/>
      <c r="H111" s="95"/>
      <c r="I111" s="95"/>
      <c r="J111" s="95"/>
      <c r="K111" s="95"/>
    </row>
    <row r="112" spans="7:11" ht="20.100000000000001" customHeight="1" x14ac:dyDescent="0.3">
      <c r="G112" s="95"/>
      <c r="H112" s="95"/>
      <c r="I112" s="95"/>
      <c r="J112" s="95"/>
      <c r="K112" s="95"/>
    </row>
    <row r="113" spans="7:11" ht="20.100000000000001" customHeight="1" x14ac:dyDescent="0.3">
      <c r="G113" s="95"/>
      <c r="H113" s="95"/>
      <c r="I113" s="95"/>
      <c r="J113" s="95"/>
      <c r="K113" s="95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2025-02-24T09:11:25Z</cp:lastPrinted>
  <dcterms:created xsi:type="dcterms:W3CDTF">2025-02-24T07:59:59Z</dcterms:created>
  <dcterms:modified xsi:type="dcterms:W3CDTF">2025-02-24T14:19:28Z</dcterms:modified>
</cp:coreProperties>
</file>