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5\05 mai 2025\PT SITE MAI 2025\"/>
    </mc:Choice>
  </mc:AlternateContent>
  <bookViews>
    <workbookView xWindow="0" yWindow="0" windowWidth="28800" windowHeight="12795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2'!$A$1:$K$183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1" l="1"/>
  <c r="K63" i="1"/>
  <c r="E77" i="1" l="1"/>
  <c r="G63" i="1"/>
  <c r="C63" i="1"/>
  <c r="K62" i="1"/>
  <c r="G62" i="1"/>
  <c r="J62" i="1"/>
  <c r="C62" i="1"/>
  <c r="K61" i="1"/>
  <c r="G60" i="1"/>
  <c r="J60" i="1"/>
  <c r="C60" i="1"/>
  <c r="J59" i="1"/>
  <c r="G59" i="1"/>
  <c r="C59" i="1"/>
  <c r="K58" i="1"/>
  <c r="J58" i="1"/>
  <c r="G58" i="1"/>
  <c r="C58" i="1"/>
  <c r="K57" i="1"/>
  <c r="J56" i="1"/>
  <c r="K56" i="1"/>
  <c r="J55" i="1"/>
  <c r="G55" i="1"/>
  <c r="K54" i="1"/>
  <c r="G54" i="1"/>
  <c r="J54" i="1"/>
  <c r="C54" i="1"/>
  <c r="K53" i="1"/>
  <c r="J53" i="1"/>
  <c r="G53" i="1"/>
  <c r="C53" i="1"/>
  <c r="G52" i="1"/>
  <c r="C52" i="1"/>
  <c r="K51" i="1"/>
  <c r="J51" i="1"/>
  <c r="G51" i="1"/>
  <c r="C51" i="1"/>
  <c r="K50" i="1"/>
  <c r="K49" i="1"/>
  <c r="J49" i="1"/>
  <c r="G49" i="1"/>
  <c r="C49" i="1"/>
  <c r="K48" i="1"/>
  <c r="J48" i="1"/>
  <c r="G48" i="1"/>
  <c r="C48" i="1"/>
  <c r="G47" i="1"/>
  <c r="C47" i="1"/>
  <c r="K46" i="1"/>
  <c r="J46" i="1"/>
  <c r="G46" i="1"/>
  <c r="C46" i="1"/>
  <c r="K45" i="1"/>
  <c r="J45" i="1"/>
  <c r="G45" i="1"/>
  <c r="C45" i="1"/>
  <c r="K44" i="1"/>
  <c r="J43" i="1"/>
  <c r="K43" i="1"/>
  <c r="J42" i="1"/>
  <c r="K42" i="1"/>
  <c r="K38" i="1"/>
  <c r="G38" i="1"/>
  <c r="J38" i="1"/>
  <c r="C38" i="1"/>
  <c r="J37" i="1"/>
  <c r="K37" i="1"/>
  <c r="K36" i="1"/>
  <c r="K35" i="1"/>
  <c r="K33" i="1"/>
  <c r="J33" i="1"/>
  <c r="G33" i="1"/>
  <c r="C33" i="1"/>
  <c r="K32" i="1"/>
  <c r="J31" i="1"/>
  <c r="K31" i="1"/>
  <c r="J30" i="1"/>
  <c r="G30" i="1"/>
  <c r="J28" i="1"/>
  <c r="K28" i="1"/>
  <c r="K27" i="1"/>
  <c r="G27" i="1"/>
  <c r="J27" i="1"/>
  <c r="C27" i="1"/>
  <c r="K26" i="1"/>
  <c r="J26" i="1"/>
  <c r="G26" i="1"/>
  <c r="C26" i="1"/>
  <c r="G25" i="1"/>
  <c r="C25" i="1"/>
  <c r="K24" i="1"/>
  <c r="G24" i="1"/>
  <c r="J24" i="1"/>
  <c r="C24" i="1"/>
  <c r="K23" i="1"/>
  <c r="J22" i="1"/>
  <c r="K22" i="1"/>
  <c r="K21" i="1"/>
  <c r="G21" i="1"/>
  <c r="J21" i="1"/>
  <c r="C21" i="1"/>
  <c r="G19" i="1"/>
  <c r="C19" i="1"/>
  <c r="K18" i="1"/>
  <c r="G18" i="1"/>
  <c r="C18" i="1"/>
  <c r="J18" i="1"/>
  <c r="K17" i="1"/>
  <c r="J16" i="1"/>
  <c r="K16" i="1"/>
  <c r="C17" i="1" l="1"/>
  <c r="G17" i="1"/>
  <c r="J19" i="1"/>
  <c r="C23" i="1"/>
  <c r="G23" i="1"/>
  <c r="J25" i="1"/>
  <c r="C32" i="1"/>
  <c r="G32" i="1"/>
  <c r="C35" i="1"/>
  <c r="G35" i="1"/>
  <c r="G36" i="1"/>
  <c r="C44" i="1"/>
  <c r="G44" i="1"/>
  <c r="J47" i="1"/>
  <c r="C50" i="1"/>
  <c r="G50" i="1"/>
  <c r="J52" i="1"/>
  <c r="C57" i="1"/>
  <c r="G57" i="1"/>
  <c r="K59" i="1"/>
  <c r="C61" i="1"/>
  <c r="G61" i="1"/>
  <c r="J63" i="1"/>
  <c r="B15" i="1"/>
  <c r="F15" i="1"/>
  <c r="C16" i="1"/>
  <c r="G16" i="1"/>
  <c r="K19" i="1"/>
  <c r="C22" i="1"/>
  <c r="G22" i="1"/>
  <c r="K25" i="1"/>
  <c r="C28" i="1"/>
  <c r="G28" i="1"/>
  <c r="C31" i="1"/>
  <c r="G31" i="1"/>
  <c r="C36" i="1"/>
  <c r="C37" i="1"/>
  <c r="G37" i="1"/>
  <c r="B41" i="1"/>
  <c r="F41" i="1"/>
  <c r="C42" i="1"/>
  <c r="G42" i="1"/>
  <c r="C43" i="1"/>
  <c r="G43" i="1"/>
  <c r="K47" i="1"/>
  <c r="K52" i="1"/>
  <c r="C56" i="1"/>
  <c r="G56" i="1"/>
  <c r="J17" i="1"/>
  <c r="J23" i="1"/>
  <c r="J32" i="1"/>
  <c r="J35" i="1"/>
  <c r="J36" i="1"/>
  <c r="J44" i="1"/>
  <c r="J50" i="1"/>
  <c r="J57" i="1"/>
  <c r="J61" i="1"/>
  <c r="C15" i="1" l="1"/>
  <c r="B14" i="1"/>
  <c r="J15" i="1"/>
  <c r="K15" i="1"/>
  <c r="G15" i="1"/>
  <c r="F14" i="1"/>
  <c r="G20" i="1"/>
  <c r="J20" i="1"/>
  <c r="K20" i="1"/>
  <c r="J41" i="1"/>
  <c r="G41" i="1"/>
  <c r="F40" i="1"/>
  <c r="K41" i="1"/>
  <c r="C20" i="1"/>
  <c r="C41" i="1"/>
  <c r="B40" i="1"/>
  <c r="D60" i="1" l="1"/>
  <c r="D54" i="1"/>
  <c r="D40" i="1"/>
  <c r="C40" i="1"/>
  <c r="D59" i="1"/>
  <c r="D63" i="1"/>
  <c r="D47" i="1"/>
  <c r="D62" i="1"/>
  <c r="D58" i="1"/>
  <c r="D51" i="1"/>
  <c r="D49" i="1"/>
  <c r="D48" i="1"/>
  <c r="D46" i="1"/>
  <c r="D45" i="1"/>
  <c r="D52" i="1"/>
  <c r="D43" i="1"/>
  <c r="D42" i="1"/>
  <c r="D44" i="1"/>
  <c r="D57" i="1"/>
  <c r="D56" i="1"/>
  <c r="D61" i="1"/>
  <c r="D50" i="1"/>
  <c r="D53" i="1"/>
  <c r="H59" i="1"/>
  <c r="H55" i="1"/>
  <c r="J40" i="1"/>
  <c r="H60" i="1"/>
  <c r="H54" i="1"/>
  <c r="H40" i="1"/>
  <c r="G40" i="1"/>
  <c r="H52" i="1"/>
  <c r="H47" i="1"/>
  <c r="K40" i="1"/>
  <c r="H62" i="1"/>
  <c r="H58" i="1"/>
  <c r="H51" i="1"/>
  <c r="H49" i="1"/>
  <c r="H48" i="1"/>
  <c r="H46" i="1"/>
  <c r="H45" i="1"/>
  <c r="H63" i="1"/>
  <c r="H44" i="1"/>
  <c r="H61" i="1"/>
  <c r="H42" i="1"/>
  <c r="H53" i="1"/>
  <c r="H50" i="1"/>
  <c r="H57" i="1"/>
  <c r="H56" i="1"/>
  <c r="H43" i="1"/>
  <c r="C14" i="1"/>
  <c r="B13" i="1"/>
  <c r="D41" i="1"/>
  <c r="H41" i="1"/>
  <c r="G14" i="1"/>
  <c r="F13" i="1"/>
  <c r="J14" i="1"/>
  <c r="K14" i="1"/>
  <c r="G13" i="1" l="1"/>
  <c r="K13" i="1"/>
  <c r="F12" i="1"/>
  <c r="H13" i="1" s="1"/>
  <c r="J13" i="1"/>
  <c r="C13" i="1"/>
  <c r="B12" i="1"/>
  <c r="D13" i="1" s="1"/>
  <c r="D27" i="1" l="1"/>
  <c r="B65" i="1"/>
  <c r="C65" i="1" s="1"/>
  <c r="D38" i="1"/>
  <c r="D21" i="1"/>
  <c r="D12" i="1"/>
  <c r="C12" i="1"/>
  <c r="D25" i="1"/>
  <c r="D33" i="1"/>
  <c r="D24" i="1"/>
  <c r="D18" i="1"/>
  <c r="D19" i="1"/>
  <c r="D16" i="1"/>
  <c r="D36" i="1"/>
  <c r="D28" i="1"/>
  <c r="D31" i="1"/>
  <c r="D35" i="1"/>
  <c r="D22" i="1"/>
  <c r="D17" i="1"/>
  <c r="D32" i="1"/>
  <c r="D23" i="1"/>
  <c r="D26" i="1"/>
  <c r="D37" i="1"/>
  <c r="D15" i="1"/>
  <c r="D20" i="1"/>
  <c r="D14" i="1"/>
  <c r="J12" i="1"/>
  <c r="H38" i="1"/>
  <c r="H21" i="1"/>
  <c r="H27" i="1"/>
  <c r="H12" i="1"/>
  <c r="G12" i="1"/>
  <c r="K12" i="1"/>
  <c r="F65" i="1"/>
  <c r="H25" i="1"/>
  <c r="H19" i="1"/>
  <c r="H33" i="1"/>
  <c r="H24" i="1"/>
  <c r="H18" i="1"/>
  <c r="H30" i="1"/>
  <c r="H23" i="1"/>
  <c r="H28" i="1"/>
  <c r="H37" i="1"/>
  <c r="H17" i="1"/>
  <c r="H32" i="1"/>
  <c r="H31" i="1"/>
  <c r="H35" i="1"/>
  <c r="H22" i="1"/>
  <c r="H36" i="1"/>
  <c r="H16" i="1"/>
  <c r="H26" i="1"/>
  <c r="H20" i="1"/>
  <c r="H15" i="1"/>
  <c r="H14" i="1"/>
  <c r="J65" i="1" l="1"/>
  <c r="G65" i="1"/>
</calcChain>
</file>

<file path=xl/sharedStrings.xml><?xml version="1.0" encoding="utf-8"?>
<sst xmlns="http://schemas.openxmlformats.org/spreadsheetml/2006/main" count="67" uniqueCount="62">
  <si>
    <t>Anexa nr.2</t>
  </si>
  <si>
    <t xml:space="preserve"> EXECUŢIA BUGETULUI GENERAL CONSOLIDAT </t>
  </si>
  <si>
    <t xml:space="preserve">    </t>
  </si>
  <si>
    <t xml:space="preserve">
 Realizări 1.01.-31.05.2024
</t>
  </si>
  <si>
    <t xml:space="preserve"> Diferenţe   2025
   faţă de      2024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</si>
  <si>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</si>
  <si>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</si>
  <si>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</si>
  <si>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</si>
  <si>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</si>
  <si>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</si>
  <si>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</si>
  <si>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</si>
  <si>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</si>
  <si>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</si>
  <si>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</si>
  <si>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</si>
  <si>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</si>
  <si>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</si>
  <si>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</si>
  <si>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</si>
  <si>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</si>
  <si>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</si>
  <si>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</si>
  <si>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</si>
  <si>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</si>
  <si>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</si>
  <si>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</si>
  <si>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</si>
  <si>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</si>
  <si>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</si>
  <si>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</si>
  <si>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</si>
  <si>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</si>
  <si>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 xml:space="preserve">Sume primite de la UE/alti donatori in contul platilor efectuate si prefinantari aferente cadrului financiar 2014-2020 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</si>
  <si>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</si>
  <si>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</si>
  <si>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</si>
  <si>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</si>
  <si>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</si>
  <si>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</si>
  <si>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</si>
  <si>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</si>
  <si>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</si>
  <si>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</si>
  <si>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</si>
  <si>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 si din fondul de modernizare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</si>
  <si>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</si>
  <si>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</si>
  <si>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</si>
  <si>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</si>
  <si>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Fonduri de rezerve</t>
  </si>
  <si>
    <t>Cheltuieli de capital</t>
  </si>
  <si>
    <t xml:space="preserve"> Active nefinanciare</t>
  </si>
  <si>
    <t xml:space="preserve"> Active financiare</t>
  </si>
  <si>
    <t>Fond de rezerva</t>
  </si>
  <si>
    <t>Imprumuturi</t>
  </si>
  <si>
    <t>Rambursari de credite</t>
  </si>
  <si>
    <t>Plati efectuate in anii precedenti si recuperate in anul curent</t>
  </si>
  <si>
    <t>EXCEDENT(+) / DEFICIT(-)</t>
  </si>
  <si>
    <t xml:space="preserve">   </t>
  </si>
  <si>
    <t xml:space="preserve">
realizări 1.01.-31.05.2025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</si>
</sst>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2" fillId="2" borderId="0" xfId="0" applyNumberFormat="1" applyFont="1" applyFill="1" applyBorder="1" applyAlignment="1" applyProtection="1">
      <alignment horizontal="left" indent="6"/>
      <protection locked="0"/>
    </xf>
    <xf numFmtId="164" fontId="2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2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2" fillId="2" borderId="0" xfId="0" applyNumberFormat="1" applyFont="1" applyFill="1" applyBorder="1" applyAlignment="1" applyProtection="1">
      <alignment horizontal="left" vertical="center" wrapText="1" indent="6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5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>
      <alignment horizontal="left" indent="2"/>
    </xf>
    <xf numFmtId="164" fontId="2" fillId="2" borderId="0" xfId="0" applyNumberFormat="1" applyFont="1" applyFill="1" applyBorder="1" applyAlignment="1" applyProtection="1"/>
    <xf numFmtId="164" fontId="2" fillId="2" borderId="0" xfId="0" applyNumberFormat="1" applyFont="1" applyFill="1" applyBorder="1" applyAlignment="1"/>
    <xf numFmtId="0" fontId="4" fillId="2" borderId="0" xfId="0" quotePrefix="1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left" indent="4"/>
    </xf>
    <xf numFmtId="164" fontId="2" fillId="2" borderId="0" xfId="0" applyNumberFormat="1" applyFont="1" applyFill="1" applyBorder="1" applyAlignment="1" applyProtection="1">
      <alignment horizontal="left" indent="3"/>
    </xf>
    <xf numFmtId="164" fontId="2" fillId="2" borderId="0" xfId="0" applyNumberFormat="1" applyFont="1" applyFill="1" applyBorder="1" applyAlignment="1">
      <alignment horizontal="left" vertical="center" indent="4"/>
    </xf>
    <xf numFmtId="164" fontId="2" fillId="2" borderId="0" xfId="0" applyNumberFormat="1" applyFont="1" applyFill="1" applyBorder="1" applyAlignment="1">
      <alignment horizontal="left" indent="3"/>
    </xf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2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2" fillId="2" borderId="0" xfId="0" applyNumberFormat="1" applyFont="1" applyFill="1" applyAlignment="1" applyProtection="1">
      <alignment horizontal="left"/>
      <protection locked="0"/>
    </xf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O183"/>
  <sheetViews>
    <sheetView showZeros="0" tabSelected="1" view="pageBreakPreview" zoomScale="75" zoomScaleNormal="75" zoomScaleSheetLayoutView="75" workbookViewId="0">
      <selection activeCell="L9" sqref="L9"/>
    </sheetView>
  </sheetViews>
  <sheetFormatPr defaultColWidth="8.85546875" defaultRowHeight="20.100000000000001" customHeight="1" x14ac:dyDescent="0.25"/>
  <cols>
    <col min="1" max="1" width="54.85546875" style="1" customWidth="1"/>
    <col min="2" max="2" width="14" style="1" customWidth="1"/>
    <col min="3" max="3" width="8.28515625" style="1" customWidth="1"/>
    <col min="4" max="4" width="10.28515625" style="1" customWidth="1"/>
    <col min="5" max="5" width="1.42578125" style="1" customWidth="1"/>
    <col min="6" max="6" width="13.28515625" style="4" customWidth="1"/>
    <col min="7" max="7" width="8.7109375" style="4" customWidth="1"/>
    <col min="8" max="8" width="8.28515625" style="4" customWidth="1"/>
    <col min="9" max="9" width="2.28515625" style="4" customWidth="1"/>
    <col min="10" max="10" width="11.7109375" style="4" customWidth="1"/>
    <col min="11" max="11" width="13.7109375" style="5" customWidth="1"/>
    <col min="12" max="12" width="26.7109375" style="5" customWidth="1"/>
    <col min="13" max="13" width="10.42578125" style="5" bestFit="1" customWidth="1"/>
    <col min="14" max="16384" width="8.85546875" style="5"/>
  </cols>
  <sheetData>
    <row r="1" spans="1:15" ht="17.45" customHeight="1" x14ac:dyDescent="0.25">
      <c r="E1" s="2"/>
      <c r="F1" s="3"/>
    </row>
    <row r="2" spans="1:15" ht="18" customHeight="1" x14ac:dyDescent="0.25">
      <c r="E2" s="2"/>
      <c r="F2" s="3"/>
      <c r="K2" s="6" t="s">
        <v>0</v>
      </c>
    </row>
    <row r="3" spans="1:15" ht="6.75" customHeight="1" x14ac:dyDescent="0.2">
      <c r="A3" s="105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5" ht="14.25" customHeight="1" x14ac:dyDescent="0.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5" ht="16.5" customHeight="1" thickBot="1" x14ac:dyDescent="0.25">
      <c r="A5" s="7"/>
      <c r="B5" s="8"/>
      <c r="C5" s="8"/>
      <c r="D5" s="8"/>
      <c r="E5" s="8"/>
      <c r="F5" s="8"/>
      <c r="G5" s="8"/>
      <c r="H5" s="9"/>
      <c r="I5" s="9"/>
      <c r="J5" s="9"/>
    </row>
    <row r="6" spans="1:15" ht="11.25" hidden="1" customHeight="1" x14ac:dyDescent="0.25">
      <c r="A6" s="5" t="s">
        <v>2</v>
      </c>
      <c r="B6" s="5"/>
      <c r="C6" s="5"/>
      <c r="D6" s="5"/>
      <c r="E6" s="10"/>
      <c r="F6" s="11"/>
      <c r="G6" s="12"/>
      <c r="H6" s="12"/>
      <c r="I6" s="13"/>
      <c r="J6" s="12"/>
    </row>
    <row r="7" spans="1:15" ht="41.45" customHeight="1" x14ac:dyDescent="0.25">
      <c r="A7" s="14"/>
      <c r="B7" s="107" t="s">
        <v>3</v>
      </c>
      <c r="C7" s="107"/>
      <c r="D7" s="107"/>
      <c r="E7" s="15"/>
      <c r="F7" s="107" t="s">
        <v>61</v>
      </c>
      <c r="G7" s="107"/>
      <c r="H7" s="107"/>
      <c r="I7" s="16"/>
      <c r="J7" s="108" t="s">
        <v>4</v>
      </c>
      <c r="K7" s="109"/>
    </row>
    <row r="8" spans="1:15" s="23" customFormat="1" ht="33" customHeight="1" x14ac:dyDescent="0.25">
      <c r="A8" s="17"/>
      <c r="B8" s="18" t="s">
        <v>5</v>
      </c>
      <c r="C8" s="19" t="s">
        <v>6</v>
      </c>
      <c r="D8" s="19" t="s">
        <v>7</v>
      </c>
      <c r="E8" s="20"/>
      <c r="F8" s="18" t="s">
        <v>5</v>
      </c>
      <c r="G8" s="19" t="s">
        <v>6</v>
      </c>
      <c r="H8" s="19" t="s">
        <v>7</v>
      </c>
      <c r="I8" s="20"/>
      <c r="J8" s="21" t="s">
        <v>5</v>
      </c>
      <c r="K8" s="22" t="s">
        <v>8</v>
      </c>
    </row>
    <row r="9" spans="1:15" s="28" customFormat="1" ht="9" customHeight="1" x14ac:dyDescent="0.25">
      <c r="A9" s="24"/>
      <c r="B9" s="24"/>
      <c r="C9" s="24"/>
      <c r="D9" s="24"/>
      <c r="E9" s="24"/>
      <c r="F9" s="25"/>
      <c r="G9" s="25"/>
      <c r="H9" s="25"/>
      <c r="I9" s="25"/>
      <c r="J9" s="25"/>
      <c r="K9" s="26"/>
    </row>
    <row r="10" spans="1:15" s="28" customFormat="1" ht="18" customHeight="1" x14ac:dyDescent="0.25">
      <c r="A10" s="29" t="s">
        <v>9</v>
      </c>
      <c r="B10" s="30">
        <v>1760118.4</v>
      </c>
      <c r="C10" s="30"/>
      <c r="D10" s="30"/>
      <c r="E10" s="30"/>
      <c r="F10" s="30">
        <v>1894200</v>
      </c>
      <c r="G10" s="30"/>
      <c r="H10" s="30"/>
      <c r="I10" s="30"/>
      <c r="J10" s="30"/>
      <c r="K10" s="31"/>
    </row>
    <row r="11" spans="1:15" s="28" customFormat="1" ht="8.25" customHeight="1" x14ac:dyDescent="0.25">
      <c r="B11" s="32"/>
      <c r="F11" s="34"/>
      <c r="G11" s="34"/>
      <c r="H11" s="34"/>
      <c r="I11" s="34"/>
      <c r="J11" s="34"/>
      <c r="K11" s="27"/>
    </row>
    <row r="12" spans="1:15" s="34" customFormat="1" ht="35.25" customHeight="1" x14ac:dyDescent="0.2">
      <c r="A12" s="35" t="s">
        <v>10</v>
      </c>
      <c r="B12" s="36">
        <f>B13+B31+B32+B34+B35+B33+B36+B37+B38</f>
        <v>225380.71391147902</v>
      </c>
      <c r="C12" s="37">
        <f>B12/$B$10*100</f>
        <v>12.804860963414679</v>
      </c>
      <c r="D12" s="37">
        <f>B12/B$12*100</f>
        <v>100</v>
      </c>
      <c r="E12" s="37"/>
      <c r="F12" s="36">
        <f>F13+F31+F32+F34+F35+F33+F36+F37+F38+F30+F29</f>
        <v>255996.06469775748</v>
      </c>
      <c r="G12" s="37">
        <f>F12/$F$10*100</f>
        <v>13.514732588837372</v>
      </c>
      <c r="H12" s="37">
        <f t="shared" ref="H12:H33" si="0">F12/F$12*100</f>
        <v>100</v>
      </c>
      <c r="I12" s="37"/>
      <c r="J12" s="37">
        <f t="shared" ref="J12:J28" si="1">F12-B12</f>
        <v>30615.350786278461</v>
      </c>
      <c r="K12" s="38">
        <f t="shared" ref="K12:K28" si="2">F12/B12-1</f>
        <v>0.13583837878117211</v>
      </c>
    </row>
    <row r="13" spans="1:15" s="43" customFormat="1" ht="24.95" customHeight="1" x14ac:dyDescent="0.25">
      <c r="A13" s="39" t="s">
        <v>11</v>
      </c>
      <c r="B13" s="40">
        <f>B14+B27+B28</f>
        <v>208118.070317479</v>
      </c>
      <c r="C13" s="41">
        <f>B13/$B$10*100</f>
        <v>11.824094919834883</v>
      </c>
      <c r="D13" s="41">
        <f>B13/B$12*100</f>
        <v>92.340674011361884</v>
      </c>
      <c r="E13" s="41"/>
      <c r="F13" s="40">
        <f>F14+F27+F28</f>
        <v>233318.28375275747</v>
      </c>
      <c r="G13" s="41">
        <f>F13/$F$10*100</f>
        <v>12.317510492701798</v>
      </c>
      <c r="H13" s="41">
        <f t="shared" si="0"/>
        <v>91.141355640847607</v>
      </c>
      <c r="I13" s="41"/>
      <c r="J13" s="41">
        <f t="shared" si="1"/>
        <v>25200.213435278478</v>
      </c>
      <c r="K13" s="42">
        <f t="shared" si="2"/>
        <v>0.12108613825236891</v>
      </c>
      <c r="M13" s="34"/>
      <c r="O13" s="34"/>
    </row>
    <row r="14" spans="1:15" s="43" customFormat="1" ht="25.5" customHeight="1" x14ac:dyDescent="0.25">
      <c r="A14" s="44" t="s">
        <v>12</v>
      </c>
      <c r="B14" s="40">
        <f>B15+B19+B20+B25+B26</f>
        <v>112323.434632</v>
      </c>
      <c r="C14" s="41">
        <f>B14/$B$10*100</f>
        <v>6.3815840248019686</v>
      </c>
      <c r="D14" s="41">
        <f t="shared" ref="D14:D35" si="3">B14/B$12*100</f>
        <v>49.837198881230087</v>
      </c>
      <c r="E14" s="41"/>
      <c r="F14" s="40">
        <f>F15+F19+F20+F25+F26</f>
        <v>125137.62908899998</v>
      </c>
      <c r="G14" s="41">
        <f>F14/$F$10*100</f>
        <v>6.6063577810685237</v>
      </c>
      <c r="H14" s="41">
        <f t="shared" si="0"/>
        <v>48.88263780021154</v>
      </c>
      <c r="I14" s="41"/>
      <c r="J14" s="41">
        <f t="shared" si="1"/>
        <v>12814.194456999976</v>
      </c>
      <c r="K14" s="42">
        <f t="shared" si="2"/>
        <v>0.11408300056869281</v>
      </c>
      <c r="M14" s="34"/>
      <c r="O14" s="34"/>
    </row>
    <row r="15" spans="1:15" s="43" customFormat="1" ht="40.5" customHeight="1" x14ac:dyDescent="0.25">
      <c r="A15" s="45" t="s">
        <v>13</v>
      </c>
      <c r="B15" s="40">
        <f>B16+B17+B18</f>
        <v>32497.258057000003</v>
      </c>
      <c r="C15" s="41">
        <f>B15/$B$10*100</f>
        <v>1.8463109105046571</v>
      </c>
      <c r="D15" s="41">
        <f t="shared" si="3"/>
        <v>14.418828254206209</v>
      </c>
      <c r="E15" s="41"/>
      <c r="F15" s="40">
        <f>F16+F17+F18</f>
        <v>37217.051047000001</v>
      </c>
      <c r="G15" s="41">
        <f>F15/$F$10*100</f>
        <v>1.9647899401858304</v>
      </c>
      <c r="H15" s="41">
        <f t="shared" si="0"/>
        <v>14.538134049420027</v>
      </c>
      <c r="I15" s="41"/>
      <c r="J15" s="41">
        <f t="shared" si="1"/>
        <v>4719.7929899999981</v>
      </c>
      <c r="K15" s="42">
        <f t="shared" si="2"/>
        <v>0.14523665294227306</v>
      </c>
      <c r="M15" s="34"/>
      <c r="O15" s="34"/>
    </row>
    <row r="16" spans="1:15" ht="25.5" customHeight="1" x14ac:dyDescent="0.2">
      <c r="A16" s="46" t="s">
        <v>14</v>
      </c>
      <c r="B16" s="47">
        <v>10087.934000000001</v>
      </c>
      <c r="C16" s="47">
        <f t="shared" ref="C16:C28" si="4">B16/$B$10*100</f>
        <v>0.5731395115237703</v>
      </c>
      <c r="D16" s="47">
        <f t="shared" si="3"/>
        <v>4.4759526336233719</v>
      </c>
      <c r="E16" s="47"/>
      <c r="F16" s="47">
        <v>10502.875</v>
      </c>
      <c r="G16" s="47">
        <f>F16/$F$10*100</f>
        <v>0.55447550417062608</v>
      </c>
      <c r="H16" s="47">
        <f t="shared" si="0"/>
        <v>4.1027486154524482</v>
      </c>
      <c r="I16" s="47"/>
      <c r="J16" s="47">
        <f t="shared" si="1"/>
        <v>414.94099999999889</v>
      </c>
      <c r="K16" s="48">
        <f t="shared" si="2"/>
        <v>4.1132406298455049E-2</v>
      </c>
      <c r="M16" s="34"/>
      <c r="O16" s="34"/>
    </row>
    <row r="17" spans="1:15" ht="18" customHeight="1" x14ac:dyDescent="0.2">
      <c r="A17" s="46" t="s">
        <v>15</v>
      </c>
      <c r="B17" s="47">
        <v>21115.946057000001</v>
      </c>
      <c r="C17" s="47">
        <f t="shared" si="4"/>
        <v>1.1996889559815977</v>
      </c>
      <c r="D17" s="47">
        <f t="shared" si="3"/>
        <v>9.3690119666998406</v>
      </c>
      <c r="E17" s="47"/>
      <c r="F17" s="47">
        <v>25706.399046999999</v>
      </c>
      <c r="G17" s="47">
        <f t="shared" ref="G17:G28" si="5">F17/$F$10*100</f>
        <v>1.3571111311899482</v>
      </c>
      <c r="H17" s="47">
        <f>F17/F$12*100</f>
        <v>10.041716491755581</v>
      </c>
      <c r="I17" s="47"/>
      <c r="J17" s="47">
        <f t="shared" si="1"/>
        <v>4590.452989999998</v>
      </c>
      <c r="K17" s="48">
        <f t="shared" si="2"/>
        <v>0.2173927219556544</v>
      </c>
      <c r="M17" s="34"/>
      <c r="O17" s="34"/>
    </row>
    <row r="18" spans="1:15" ht="31.9" customHeight="1" x14ac:dyDescent="0.2">
      <c r="A18" s="49" t="s">
        <v>16</v>
      </c>
      <c r="B18" s="47">
        <v>1293.3779999999999</v>
      </c>
      <c r="C18" s="47">
        <f t="shared" si="4"/>
        <v>7.3482442999289133E-2</v>
      </c>
      <c r="D18" s="47">
        <f t="shared" si="3"/>
        <v>0.57386365388299798</v>
      </c>
      <c r="E18" s="47"/>
      <c r="F18" s="47">
        <v>1007.7769999999999</v>
      </c>
      <c r="G18" s="47">
        <f>F18/$F$10*100</f>
        <v>5.3203304825256037E-2</v>
      </c>
      <c r="H18" s="47">
        <f t="shared" si="0"/>
        <v>0.39366894221199644</v>
      </c>
      <c r="I18" s="47"/>
      <c r="J18" s="47">
        <f t="shared" si="1"/>
        <v>-285.601</v>
      </c>
      <c r="K18" s="48">
        <f t="shared" si="2"/>
        <v>-0.22081788927908164</v>
      </c>
      <c r="M18" s="34"/>
      <c r="O18" s="34"/>
    </row>
    <row r="19" spans="1:15" ht="24" customHeight="1" x14ac:dyDescent="0.25">
      <c r="A19" s="45" t="s">
        <v>17</v>
      </c>
      <c r="B19" s="41">
        <v>6324.5929999999998</v>
      </c>
      <c r="C19" s="41">
        <f t="shared" si="4"/>
        <v>0.3593277020454988</v>
      </c>
      <c r="D19" s="41">
        <f t="shared" si="3"/>
        <v>2.8061819887943296</v>
      </c>
      <c r="E19" s="41"/>
      <c r="F19" s="41">
        <v>7774.4789999999994</v>
      </c>
      <c r="G19" s="41">
        <f t="shared" si="5"/>
        <v>0.41043601520430784</v>
      </c>
      <c r="H19" s="41">
        <f t="shared" si="0"/>
        <v>3.0369525442428036</v>
      </c>
      <c r="I19" s="41"/>
      <c r="J19" s="41">
        <f t="shared" si="1"/>
        <v>1449.8859999999995</v>
      </c>
      <c r="K19" s="42">
        <f t="shared" si="2"/>
        <v>0.22924573960727579</v>
      </c>
      <c r="M19" s="34"/>
      <c r="O19" s="34"/>
    </row>
    <row r="20" spans="1:15" ht="23.25" customHeight="1" x14ac:dyDescent="0.2">
      <c r="A20" s="50" t="s">
        <v>18</v>
      </c>
      <c r="B20" s="40">
        <v>71981.618575</v>
      </c>
      <c r="C20" s="41">
        <f>B20/$B$10*100</f>
        <v>4.0895895739173005</v>
      </c>
      <c r="D20" s="41">
        <f t="shared" si="3"/>
        <v>31.937789762824004</v>
      </c>
      <c r="E20" s="41"/>
      <c r="F20" s="40">
        <v>78093.439041999998</v>
      </c>
      <c r="G20" s="41">
        <f>F20/$F$10*100</f>
        <v>4.1227662887762637</v>
      </c>
      <c r="H20" s="41">
        <f t="shared" si="0"/>
        <v>30.505718568057382</v>
      </c>
      <c r="I20" s="41"/>
      <c r="J20" s="41">
        <f t="shared" si="1"/>
        <v>6111.8204669999977</v>
      </c>
      <c r="K20" s="42">
        <f t="shared" si="2"/>
        <v>8.4908072199458617E-2</v>
      </c>
      <c r="M20" s="34"/>
      <c r="O20" s="34"/>
    </row>
    <row r="21" spans="1:15" ht="20.25" customHeight="1" x14ac:dyDescent="0.2">
      <c r="A21" s="46" t="s">
        <v>19</v>
      </c>
      <c r="B21" s="33">
        <v>47894.737000000001</v>
      </c>
      <c r="C21" s="47">
        <f t="shared" si="4"/>
        <v>2.7211088185885681</v>
      </c>
      <c r="D21" s="47">
        <f t="shared" si="3"/>
        <v>21.250592461434493</v>
      </c>
      <c r="E21" s="47"/>
      <c r="F21" s="47">
        <v>48992.71</v>
      </c>
      <c r="G21" s="47">
        <f t="shared" si="5"/>
        <v>2.5864591912152886</v>
      </c>
      <c r="H21" s="47">
        <f>F21/F$12*100</f>
        <v>19.138071539436901</v>
      </c>
      <c r="I21" s="47"/>
      <c r="J21" s="47">
        <f t="shared" si="1"/>
        <v>1097.9729999999981</v>
      </c>
      <c r="K21" s="48">
        <f t="shared" si="2"/>
        <v>2.2924710913434954E-2</v>
      </c>
      <c r="M21" s="34"/>
      <c r="O21" s="34"/>
    </row>
    <row r="22" spans="1:15" ht="18" customHeight="1" x14ac:dyDescent="0.2">
      <c r="A22" s="46" t="s">
        <v>20</v>
      </c>
      <c r="B22" s="33">
        <v>15802.955</v>
      </c>
      <c r="C22" s="47">
        <f t="shared" si="4"/>
        <v>0.8978347706608828</v>
      </c>
      <c r="D22" s="47">
        <f t="shared" si="3"/>
        <v>7.0116713740674363</v>
      </c>
      <c r="E22" s="47"/>
      <c r="F22" s="47">
        <v>18505.687000000002</v>
      </c>
      <c r="G22" s="47">
        <f t="shared" si="5"/>
        <v>0.97696584309998957</v>
      </c>
      <c r="H22" s="47">
        <f t="shared" si="0"/>
        <v>7.2288951089341147</v>
      </c>
      <c r="I22" s="47"/>
      <c r="J22" s="47">
        <f t="shared" si="1"/>
        <v>2702.7320000000018</v>
      </c>
      <c r="K22" s="48">
        <f t="shared" si="2"/>
        <v>0.17102700096279477</v>
      </c>
      <c r="M22" s="34"/>
      <c r="O22" s="34"/>
    </row>
    <row r="23" spans="1:15" s="52" customFormat="1" ht="23.45" customHeight="1" x14ac:dyDescent="0.2">
      <c r="A23" s="51" t="s">
        <v>21</v>
      </c>
      <c r="B23" s="33">
        <v>4286.1355750000002</v>
      </c>
      <c r="C23" s="47">
        <f t="shared" si="4"/>
        <v>0.24351404854355257</v>
      </c>
      <c r="D23" s="47">
        <f t="shared" si="3"/>
        <v>1.9017312975073066</v>
      </c>
      <c r="E23" s="47"/>
      <c r="F23" s="47">
        <v>6110.6440419999999</v>
      </c>
      <c r="G23" s="47">
        <f t="shared" si="5"/>
        <v>0.32259761598564041</v>
      </c>
      <c r="H23" s="47">
        <f t="shared" si="0"/>
        <v>2.3870070226331603</v>
      </c>
      <c r="I23" s="47"/>
      <c r="J23" s="47">
        <f t="shared" si="1"/>
        <v>1824.5084669999997</v>
      </c>
      <c r="K23" s="48">
        <f t="shared" si="2"/>
        <v>0.42567679791603408</v>
      </c>
      <c r="M23" s="34"/>
      <c r="O23" s="34"/>
    </row>
    <row r="24" spans="1:15" ht="49.9" customHeight="1" x14ac:dyDescent="0.2">
      <c r="A24" s="51" t="s">
        <v>22</v>
      </c>
      <c r="B24" s="33">
        <v>3997.7909999999997</v>
      </c>
      <c r="C24" s="47">
        <f t="shared" si="4"/>
        <v>0.22713193612429708</v>
      </c>
      <c r="D24" s="47">
        <f t="shared" si="3"/>
        <v>1.7737946298147678</v>
      </c>
      <c r="E24" s="47"/>
      <c r="F24" s="47">
        <v>4484.3979999999992</v>
      </c>
      <c r="G24" s="47">
        <f t="shared" si="5"/>
        <v>0.23674363847534574</v>
      </c>
      <c r="H24" s="47">
        <f t="shared" si="0"/>
        <v>1.7517448970532095</v>
      </c>
      <c r="I24" s="47"/>
      <c r="J24" s="47">
        <f t="shared" si="1"/>
        <v>486.60699999999952</v>
      </c>
      <c r="K24" s="48">
        <f t="shared" si="2"/>
        <v>0.12171896930079629</v>
      </c>
      <c r="M24" s="34"/>
      <c r="O24" s="34"/>
    </row>
    <row r="25" spans="1:15" s="43" customFormat="1" ht="35.25" customHeight="1" x14ac:dyDescent="0.25">
      <c r="A25" s="50" t="s">
        <v>23</v>
      </c>
      <c r="B25" s="53">
        <v>690.81200000000001</v>
      </c>
      <c r="C25" s="41">
        <f t="shared" si="4"/>
        <v>3.924804149539031E-2</v>
      </c>
      <c r="D25" s="41">
        <f t="shared" si="3"/>
        <v>0.30650892350590597</v>
      </c>
      <c r="E25" s="41"/>
      <c r="F25" s="41">
        <v>995.57399999999996</v>
      </c>
      <c r="G25" s="41">
        <f t="shared" si="5"/>
        <v>5.2559075071270188E-2</v>
      </c>
      <c r="H25" s="41">
        <f t="shared" si="0"/>
        <v>0.3889020720593605</v>
      </c>
      <c r="I25" s="41"/>
      <c r="J25" s="41">
        <f t="shared" si="1"/>
        <v>304.76199999999994</v>
      </c>
      <c r="K25" s="42">
        <f t="shared" si="2"/>
        <v>0.44116489001349124</v>
      </c>
      <c r="M25" s="34"/>
      <c r="O25" s="34"/>
    </row>
    <row r="26" spans="1:15" s="43" customFormat="1" ht="17.25" customHeight="1" x14ac:dyDescent="0.25">
      <c r="A26" s="54" t="s">
        <v>24</v>
      </c>
      <c r="B26" s="53">
        <v>829.15300000000002</v>
      </c>
      <c r="C26" s="41">
        <f t="shared" si="4"/>
        <v>4.7107796839121738E-2</v>
      </c>
      <c r="D26" s="41">
        <f t="shared" si="3"/>
        <v>0.36788995189963758</v>
      </c>
      <c r="E26" s="41"/>
      <c r="F26" s="41">
        <v>1057.086</v>
      </c>
      <c r="G26" s="41">
        <f t="shared" si="5"/>
        <v>5.5806461830852076E-2</v>
      </c>
      <c r="H26" s="41">
        <f t="shared" si="0"/>
        <v>0.41293056643196913</v>
      </c>
      <c r="I26" s="41"/>
      <c r="J26" s="41">
        <f t="shared" si="1"/>
        <v>227.93299999999999</v>
      </c>
      <c r="K26" s="42">
        <f t="shared" si="2"/>
        <v>0.27489860134378086</v>
      </c>
      <c r="M26" s="34"/>
      <c r="O26" s="34"/>
    </row>
    <row r="27" spans="1:15" s="43" customFormat="1" ht="18" customHeight="1" x14ac:dyDescent="0.25">
      <c r="A27" s="55" t="s">
        <v>25</v>
      </c>
      <c r="B27" s="53">
        <v>78178.363304999992</v>
      </c>
      <c r="C27" s="41">
        <f>B27/$B$10*100</f>
        <v>4.4416536583561648</v>
      </c>
      <c r="D27" s="41">
        <f t="shared" si="3"/>
        <v>34.687246281288061</v>
      </c>
      <c r="E27" s="41"/>
      <c r="F27" s="41">
        <v>87170.529303000003</v>
      </c>
      <c r="G27" s="41">
        <f t="shared" si="5"/>
        <v>4.6019707160278749</v>
      </c>
      <c r="H27" s="41">
        <f>F27/F$12*100</f>
        <v>34.051511458161734</v>
      </c>
      <c r="I27" s="41"/>
      <c r="J27" s="41">
        <f t="shared" si="1"/>
        <v>8992.1659980000113</v>
      </c>
      <c r="K27" s="42">
        <f t="shared" si="2"/>
        <v>0.11502115953641234</v>
      </c>
      <c r="M27" s="34"/>
      <c r="O27" s="34"/>
    </row>
    <row r="28" spans="1:15" s="43" customFormat="1" ht="18.75" customHeight="1" x14ac:dyDescent="0.25">
      <c r="A28" s="57" t="s">
        <v>26</v>
      </c>
      <c r="B28" s="53">
        <v>17616.272380479004</v>
      </c>
      <c r="C28" s="41">
        <f t="shared" si="4"/>
        <v>1.0008572366767488</v>
      </c>
      <c r="D28" s="41">
        <f t="shared" si="3"/>
        <v>7.8162288488437426</v>
      </c>
      <c r="E28" s="41"/>
      <c r="F28" s="41">
        <v>21010.125360757498</v>
      </c>
      <c r="G28" s="41">
        <f t="shared" si="5"/>
        <v>1.1091819956054005</v>
      </c>
      <c r="H28" s="41">
        <f>F28/F$12*100</f>
        <v>8.2072063824743431</v>
      </c>
      <c r="I28" s="41"/>
      <c r="J28" s="41">
        <f t="shared" si="1"/>
        <v>3393.8529802784942</v>
      </c>
      <c r="K28" s="42">
        <f t="shared" si="2"/>
        <v>0.19265443375179081</v>
      </c>
      <c r="M28" s="34"/>
      <c r="O28" s="34"/>
    </row>
    <row r="29" spans="1:15" s="43" customFormat="1" ht="16.899999999999999" hidden="1" customHeight="1" x14ac:dyDescent="0.25">
      <c r="A29" s="58"/>
      <c r="B29" s="53"/>
      <c r="C29" s="41"/>
      <c r="D29" s="41"/>
      <c r="E29" s="41"/>
      <c r="F29" s="41"/>
      <c r="G29" s="41"/>
      <c r="H29" s="41"/>
      <c r="I29" s="41"/>
      <c r="J29" s="41"/>
      <c r="K29" s="42"/>
      <c r="M29" s="34"/>
      <c r="O29" s="34"/>
    </row>
    <row r="30" spans="1:15" s="43" customFormat="1" ht="16.899999999999999" customHeight="1" x14ac:dyDescent="0.25">
      <c r="A30" s="59" t="s">
        <v>27</v>
      </c>
      <c r="B30" s="53"/>
      <c r="C30" s="41"/>
      <c r="D30" s="41"/>
      <c r="E30" s="41"/>
      <c r="F30" s="41">
        <v>0</v>
      </c>
      <c r="G30" s="41">
        <f>F30/$F$10*100</f>
        <v>0</v>
      </c>
      <c r="H30" s="41">
        <f t="shared" si="0"/>
        <v>0</v>
      </c>
      <c r="I30" s="41"/>
      <c r="J30" s="41">
        <f>F30-B30</f>
        <v>0</v>
      </c>
      <c r="K30" s="42"/>
      <c r="M30" s="34"/>
      <c r="O30" s="34"/>
    </row>
    <row r="31" spans="1:15" s="43" customFormat="1" ht="19.5" customHeight="1" x14ac:dyDescent="0.25">
      <c r="A31" s="60" t="s">
        <v>28</v>
      </c>
      <c r="B31" s="53">
        <v>546.17302800000004</v>
      </c>
      <c r="C31" s="41">
        <f>B31/$B$10*100</f>
        <v>3.1030470904684599E-2</v>
      </c>
      <c r="D31" s="41">
        <f t="shared" si="3"/>
        <v>0.24233352469302943</v>
      </c>
      <c r="E31" s="41"/>
      <c r="F31" s="41">
        <v>458.45699999999999</v>
      </c>
      <c r="G31" s="41">
        <f>F31/$F$10*100</f>
        <v>2.4203199239784607E-2</v>
      </c>
      <c r="H31" s="41">
        <f t="shared" si="0"/>
        <v>0.17908751860747493</v>
      </c>
      <c r="I31" s="41"/>
      <c r="J31" s="41">
        <f>F31-B31</f>
        <v>-87.716028000000051</v>
      </c>
      <c r="K31" s="42">
        <f>F31/B31-1</f>
        <v>-0.16060117124641327</v>
      </c>
      <c r="M31" s="34"/>
      <c r="O31" s="34"/>
    </row>
    <row r="32" spans="1:15" s="43" customFormat="1" ht="18" customHeight="1" x14ac:dyDescent="0.25">
      <c r="A32" s="60" t="s">
        <v>29</v>
      </c>
      <c r="B32" s="53">
        <v>1.4016500000000001</v>
      </c>
      <c r="C32" s="41">
        <f>B32/$B$10*100</f>
        <v>7.9633847359359466E-5</v>
      </c>
      <c r="D32" s="41">
        <f t="shared" si="3"/>
        <v>6.2190325679353157E-4</v>
      </c>
      <c r="E32" s="41"/>
      <c r="F32" s="41">
        <v>10.081702999999999</v>
      </c>
      <c r="G32" s="41">
        <f>F32/$F$10*100</f>
        <v>5.3224068208214544E-4</v>
      </c>
      <c r="H32" s="41">
        <f t="shared" si="0"/>
        <v>3.9382257738621853E-3</v>
      </c>
      <c r="I32" s="41"/>
      <c r="J32" s="41">
        <f>F32-B32</f>
        <v>8.6800529999999991</v>
      </c>
      <c r="K32" s="42">
        <f>F32/B32-1</f>
        <v>6.1927392715727887</v>
      </c>
      <c r="M32" s="34"/>
      <c r="O32" s="34"/>
    </row>
    <row r="33" spans="1:15" s="43" customFormat="1" ht="34.9" customHeight="1" x14ac:dyDescent="0.25">
      <c r="A33" s="61" t="s">
        <v>30</v>
      </c>
      <c r="B33" s="53">
        <v>6961.1313679999994</v>
      </c>
      <c r="C33" s="41">
        <f>B33/$B$10*100</f>
        <v>0.3954922218868912</v>
      </c>
      <c r="D33" s="41">
        <f t="shared" si="3"/>
        <v>3.088610044395399</v>
      </c>
      <c r="E33" s="41"/>
      <c r="F33" s="41">
        <v>12339.969287999998</v>
      </c>
      <c r="G33" s="41">
        <f>F33/$F$10*100</f>
        <v>0.6514607374089324</v>
      </c>
      <c r="H33" s="41">
        <f t="shared" si="0"/>
        <v>4.8203746032460382</v>
      </c>
      <c r="I33" s="41"/>
      <c r="J33" s="41">
        <f>F33-B33</f>
        <v>5378.837919999999</v>
      </c>
      <c r="K33" s="42">
        <f>F33/B33-1</f>
        <v>0.77269593628505118</v>
      </c>
      <c r="M33" s="34"/>
      <c r="O33" s="34"/>
    </row>
    <row r="34" spans="1:15" s="43" customFormat="1" ht="16.899999999999999" customHeight="1" x14ac:dyDescent="0.25">
      <c r="A34" s="62" t="s">
        <v>31</v>
      </c>
      <c r="B34" s="53"/>
      <c r="C34" s="41"/>
      <c r="D34" s="41"/>
      <c r="E34" s="41"/>
      <c r="F34" s="41"/>
      <c r="G34" s="41"/>
      <c r="H34" s="41"/>
      <c r="I34" s="41"/>
      <c r="J34" s="41"/>
      <c r="K34" s="42"/>
      <c r="M34" s="34"/>
      <c r="O34" s="34"/>
    </row>
    <row r="35" spans="1:15" ht="18.600000000000001" customHeight="1" x14ac:dyDescent="0.25">
      <c r="A35" s="60" t="s">
        <v>32</v>
      </c>
      <c r="B35" s="62">
        <v>161.581165</v>
      </c>
      <c r="C35" s="62">
        <f>B35/$B$10*100</f>
        <v>9.1801304389522893E-3</v>
      </c>
      <c r="D35" s="62">
        <f t="shared" si="3"/>
        <v>7.1692542895867711E-2</v>
      </c>
      <c r="E35" s="62"/>
      <c r="F35" s="62">
        <v>225.51999999999998</v>
      </c>
      <c r="G35" s="62">
        <f>F35/$F$10*100</f>
        <v>1.1905817759476295E-2</v>
      </c>
      <c r="H35" s="62">
        <f>F35/F$12*100</f>
        <v>8.8095104222114057E-2</v>
      </c>
      <c r="I35" s="62"/>
      <c r="J35" s="62">
        <f>F35-B35</f>
        <v>63.938834999999983</v>
      </c>
      <c r="K35" s="42">
        <f>F35/B35-1</f>
        <v>0.39570722862407881</v>
      </c>
      <c r="M35" s="34"/>
      <c r="O35" s="34"/>
    </row>
    <row r="36" spans="1:15" ht="19.149999999999999" customHeight="1" x14ac:dyDescent="0.25">
      <c r="A36" s="63" t="s">
        <v>33</v>
      </c>
      <c r="B36" s="53">
        <v>292.73900000000003</v>
      </c>
      <c r="C36" s="53">
        <f>B36/$B$10*100</f>
        <v>1.6631778862149275E-2</v>
      </c>
      <c r="D36" s="53">
        <f>B36/B$12*100</f>
        <v>0.12988644632431895</v>
      </c>
      <c r="E36" s="41"/>
      <c r="F36" s="53">
        <v>9.2437409999999947</v>
      </c>
      <c r="G36" s="53">
        <f>F36/$F$10*100</f>
        <v>4.8800237567310706E-4</v>
      </c>
      <c r="H36" s="53">
        <f>F36/F$12*100</f>
        <v>3.6108918357450706E-3</v>
      </c>
      <c r="I36" s="53"/>
      <c r="J36" s="53">
        <f>F36-B36</f>
        <v>-283.49525900000003</v>
      </c>
      <c r="K36" s="42">
        <f>F36/B36-1</f>
        <v>-0.96842326782560573</v>
      </c>
      <c r="M36" s="34"/>
      <c r="O36" s="34"/>
    </row>
    <row r="37" spans="1:15" ht="48" customHeight="1" x14ac:dyDescent="0.25">
      <c r="A37" s="65" t="s">
        <v>34</v>
      </c>
      <c r="B37" s="53">
        <v>7679.9783829999997</v>
      </c>
      <c r="C37" s="53">
        <f>B37/$B$10*100</f>
        <v>0.43633305481040363</v>
      </c>
      <c r="D37" s="53">
        <f>B37/B$12*100</f>
        <v>3.4075579270799556</v>
      </c>
      <c r="E37" s="53"/>
      <c r="F37" s="53">
        <v>5200.2022130000005</v>
      </c>
      <c r="G37" s="53">
        <f>F37/$F$10*100</f>
        <v>0.27453290111920603</v>
      </c>
      <c r="H37" s="53">
        <f>F37/F$12*100</f>
        <v>2.0313602160797415</v>
      </c>
      <c r="I37" s="53"/>
      <c r="J37" s="53">
        <f>F37-B37</f>
        <v>-2479.7761699999992</v>
      </c>
      <c r="K37" s="42">
        <f>F37/B37-1</f>
        <v>-0.32288843097385567</v>
      </c>
      <c r="M37" s="34"/>
      <c r="O37" s="34"/>
    </row>
    <row r="38" spans="1:15" ht="31.9" customHeight="1" x14ac:dyDescent="0.25">
      <c r="A38" s="65" t="s">
        <v>35</v>
      </c>
      <c r="B38" s="53">
        <v>1619.6389999999999</v>
      </c>
      <c r="C38" s="53">
        <f>B38/$B$10*100</f>
        <v>9.2018752829355122E-2</v>
      </c>
      <c r="D38" s="53">
        <f>B38/B$12*100</f>
        <v>0.71862359999273606</v>
      </c>
      <c r="E38" s="53"/>
      <c r="F38" s="53">
        <v>4434.3069999999998</v>
      </c>
      <c r="G38" s="53">
        <f>F38/$F$10*100</f>
        <v>0.23409919755041705</v>
      </c>
      <c r="H38" s="53">
        <f>F38/F$12*100</f>
        <v>1.7321777993874152</v>
      </c>
      <c r="I38" s="53"/>
      <c r="J38" s="53">
        <f>F38-B38</f>
        <v>2814.6679999999997</v>
      </c>
      <c r="K38" s="42">
        <f>F38/B38-1</f>
        <v>1.7378366413750226</v>
      </c>
      <c r="M38" s="34"/>
      <c r="O38" s="34"/>
    </row>
    <row r="39" spans="1:15" ht="8.4499999999999993" customHeight="1" x14ac:dyDescent="0.25">
      <c r="A39" s="66"/>
      <c r="B39" s="40"/>
      <c r="C39" s="40"/>
      <c r="D39" s="40"/>
      <c r="E39" s="41"/>
      <c r="F39" s="56"/>
      <c r="G39" s="41"/>
      <c r="H39" s="41"/>
      <c r="I39" s="41"/>
      <c r="J39" s="41"/>
      <c r="K39" s="64"/>
      <c r="O39" s="34"/>
    </row>
    <row r="40" spans="1:15" s="43" customFormat="1" ht="33" customHeight="1" x14ac:dyDescent="0.25">
      <c r="A40" s="35" t="s">
        <v>36</v>
      </c>
      <c r="B40" s="67">
        <f>B41+B56+B60+B63</f>
        <v>285484.94129991898</v>
      </c>
      <c r="C40" s="37">
        <f t="shared" ref="C40:C62" si="6">B40/$B$10*100</f>
        <v>16.219644161433628</v>
      </c>
      <c r="D40" s="37">
        <f>B40/B$40*100</f>
        <v>100</v>
      </c>
      <c r="E40" s="37"/>
      <c r="F40" s="67">
        <f>F41+F56+F60+F63</f>
        <v>320227.03509798751</v>
      </c>
      <c r="G40" s="37">
        <f t="shared" ref="G40:G51" si="7">F40/$F$10*100</f>
        <v>16.905661234187917</v>
      </c>
      <c r="H40" s="37">
        <f t="shared" ref="H40:H51" si="8">F40/F$40*100</f>
        <v>100</v>
      </c>
      <c r="I40" s="37"/>
      <c r="J40" s="37">
        <f t="shared" ref="J40:J63" si="9">F40-B40</f>
        <v>34742.093798068527</v>
      </c>
      <c r="K40" s="38">
        <f t="shared" ref="K40:K54" si="10">F40/B40-1</f>
        <v>0.1216950135438839</v>
      </c>
    </row>
    <row r="41" spans="1:15" s="43" customFormat="1" ht="20.100000000000001" customHeight="1" x14ac:dyDescent="0.25">
      <c r="A41" s="68" t="s">
        <v>37</v>
      </c>
      <c r="B41" s="56">
        <f>B42+B43+B44+B45++B46+B47+B48+B49+B50+B51+B52+B53+B54</f>
        <v>264417.03896291897</v>
      </c>
      <c r="C41" s="41">
        <f t="shared" si="6"/>
        <v>15.022684778644379</v>
      </c>
      <c r="D41" s="41">
        <f t="shared" ref="D41:D62" si="11">B41/B$40*100</f>
        <v>92.620310465038884</v>
      </c>
      <c r="E41" s="41"/>
      <c r="F41" s="56">
        <f>F42+F43+F44+F45++F46+F47+F48+F49+F50+F51+F52+F53+F54</f>
        <v>298855.72238198749</v>
      </c>
      <c r="G41" s="41">
        <f t="shared" si="7"/>
        <v>15.777411169991948</v>
      </c>
      <c r="H41" s="41">
        <f t="shared" si="8"/>
        <v>93.326199735303263</v>
      </c>
      <c r="I41" s="41"/>
      <c r="J41" s="41">
        <f t="shared" si="9"/>
        <v>34438.683419068519</v>
      </c>
      <c r="K41" s="42">
        <f t="shared" si="10"/>
        <v>0.13024381316023326</v>
      </c>
    </row>
    <row r="42" spans="1:15" ht="20.100000000000001" customHeight="1" x14ac:dyDescent="0.25">
      <c r="A42" s="69" t="s">
        <v>38</v>
      </c>
      <c r="B42" s="62">
        <v>63867.922240000007</v>
      </c>
      <c r="C42" s="62">
        <f t="shared" si="6"/>
        <v>3.6286151113470555</v>
      </c>
      <c r="D42" s="62">
        <f t="shared" si="11"/>
        <v>22.371730694160483</v>
      </c>
      <c r="E42" s="62"/>
      <c r="F42" s="70">
        <v>71069.07389</v>
      </c>
      <c r="G42" s="62">
        <f t="shared" si="7"/>
        <v>3.7519308357090067</v>
      </c>
      <c r="H42" s="62">
        <f t="shared" si="8"/>
        <v>22.193339756043176</v>
      </c>
      <c r="I42" s="62"/>
      <c r="J42" s="62">
        <f t="shared" si="9"/>
        <v>7201.1516499999925</v>
      </c>
      <c r="K42" s="71">
        <f t="shared" si="10"/>
        <v>0.11275067980041409</v>
      </c>
      <c r="M42" s="43"/>
      <c r="O42" s="43"/>
    </row>
    <row r="43" spans="1:15" ht="19.899999999999999" customHeight="1" x14ac:dyDescent="0.25">
      <c r="A43" s="69" t="s">
        <v>39</v>
      </c>
      <c r="B43" s="62">
        <v>38009.548251000007</v>
      </c>
      <c r="C43" s="62">
        <f t="shared" si="6"/>
        <v>2.1594881486949973</v>
      </c>
      <c r="D43" s="62">
        <f t="shared" si="11"/>
        <v>13.314029131599172</v>
      </c>
      <c r="E43" s="62"/>
      <c r="F43" s="70">
        <v>38301.866088000002</v>
      </c>
      <c r="G43" s="62">
        <f t="shared" si="7"/>
        <v>2.0220602939499526</v>
      </c>
      <c r="H43" s="62">
        <f t="shared" si="8"/>
        <v>11.960847114697817</v>
      </c>
      <c r="I43" s="62"/>
      <c r="J43" s="62">
        <f t="shared" si="9"/>
        <v>292.31783699999505</v>
      </c>
      <c r="K43" s="71">
        <f t="shared" si="10"/>
        <v>7.6906422320424106E-3</v>
      </c>
      <c r="M43" s="43"/>
      <c r="O43" s="43"/>
    </row>
    <row r="44" spans="1:15" ht="20.100000000000001" customHeight="1" x14ac:dyDescent="0.25">
      <c r="A44" s="69" t="s">
        <v>40</v>
      </c>
      <c r="B44" s="62">
        <v>15992.588450918996</v>
      </c>
      <c r="C44" s="62">
        <f t="shared" si="6"/>
        <v>0.90860867376416254</v>
      </c>
      <c r="D44" s="62">
        <f t="shared" si="11"/>
        <v>5.6019026355992017</v>
      </c>
      <c r="E44" s="62"/>
      <c r="F44" s="70">
        <v>22855.242883987503</v>
      </c>
      <c r="G44" s="62">
        <f t="shared" si="7"/>
        <v>1.2065907973808205</v>
      </c>
      <c r="H44" s="62">
        <f t="shared" si="8"/>
        <v>7.1371996674153202</v>
      </c>
      <c r="I44" s="62"/>
      <c r="J44" s="62">
        <f t="shared" si="9"/>
        <v>6862.6544330685065</v>
      </c>
      <c r="K44" s="71">
        <f t="shared" si="10"/>
        <v>0.42911467734756537</v>
      </c>
      <c r="M44" s="43"/>
      <c r="O44" s="43"/>
    </row>
    <row r="45" spans="1:15" ht="20.100000000000001" customHeight="1" x14ac:dyDescent="0.25">
      <c r="A45" s="69" t="s">
        <v>41</v>
      </c>
      <c r="B45" s="62">
        <v>8133.0319999999992</v>
      </c>
      <c r="C45" s="62">
        <f t="shared" si="6"/>
        <v>0.46207300599777834</v>
      </c>
      <c r="D45" s="62">
        <f t="shared" si="11"/>
        <v>2.8488479858052349</v>
      </c>
      <c r="E45" s="62"/>
      <c r="F45" s="70">
        <v>5761.4299999999994</v>
      </c>
      <c r="G45" s="62">
        <f t="shared" si="7"/>
        <v>0.30416165135677325</v>
      </c>
      <c r="H45" s="62">
        <f t="shared" si="8"/>
        <v>1.7991703911685772</v>
      </c>
      <c r="I45" s="62"/>
      <c r="J45" s="62">
        <f t="shared" si="9"/>
        <v>-2371.6019999999999</v>
      </c>
      <c r="K45" s="71">
        <f t="shared" si="10"/>
        <v>-0.29160121342200551</v>
      </c>
      <c r="M45" s="43"/>
      <c r="O45" s="43"/>
    </row>
    <row r="46" spans="1:15" ht="31.5" customHeight="1" x14ac:dyDescent="0.25">
      <c r="A46" s="72" t="s">
        <v>42</v>
      </c>
      <c r="B46" s="73">
        <v>966.79417199998352</v>
      </c>
      <c r="C46" s="73">
        <f t="shared" si="6"/>
        <v>5.4927791903089225E-2</v>
      </c>
      <c r="D46" s="73">
        <f>B46/B$40*100</f>
        <v>0.33864979623717123</v>
      </c>
      <c r="E46" s="73"/>
      <c r="F46" s="74">
        <v>1063.5109869999942</v>
      </c>
      <c r="G46" s="73">
        <f t="shared" si="7"/>
        <v>5.6145654471544411E-2</v>
      </c>
      <c r="H46" s="73">
        <f t="shared" si="8"/>
        <v>0.33211155537650539</v>
      </c>
      <c r="I46" s="73"/>
      <c r="J46" s="73">
        <f t="shared" si="9"/>
        <v>96.716815000010683</v>
      </c>
      <c r="K46" s="75">
        <f t="shared" si="10"/>
        <v>0.10003868227705071</v>
      </c>
      <c r="M46" s="43"/>
      <c r="O46" s="43"/>
    </row>
    <row r="47" spans="1:15" ht="18" customHeight="1" x14ac:dyDescent="0.25">
      <c r="A47" s="69" t="s">
        <v>43</v>
      </c>
      <c r="B47" s="73">
        <v>12945.415078000002</v>
      </c>
      <c r="C47" s="76">
        <f t="shared" si="6"/>
        <v>0.73548546950023375</v>
      </c>
      <c r="D47" s="76">
        <f t="shared" si="11"/>
        <v>4.53453517339819</v>
      </c>
      <c r="E47" s="76"/>
      <c r="F47" s="77">
        <v>12820.351257</v>
      </c>
      <c r="G47" s="76">
        <f t="shared" si="7"/>
        <v>0.67682141574279375</v>
      </c>
      <c r="H47" s="76">
        <f t="shared" si="8"/>
        <v>4.0035193321753901</v>
      </c>
      <c r="I47" s="76"/>
      <c r="J47" s="76">
        <f t="shared" si="9"/>
        <v>-125.06382100000155</v>
      </c>
      <c r="K47" s="78">
        <f t="shared" si="10"/>
        <v>-9.6608583229239597E-3</v>
      </c>
      <c r="M47" s="43"/>
      <c r="O47" s="43"/>
    </row>
    <row r="48" spans="1:15" ht="33" customHeight="1" x14ac:dyDescent="0.25">
      <c r="A48" s="72" t="s">
        <v>44</v>
      </c>
      <c r="B48" s="73">
        <v>7646.4933239999955</v>
      </c>
      <c r="C48" s="73">
        <f t="shared" si="6"/>
        <v>0.43443062262175064</v>
      </c>
      <c r="D48" s="73">
        <f t="shared" si="11"/>
        <v>2.6784226478575963</v>
      </c>
      <c r="E48" s="73"/>
      <c r="F48" s="74">
        <v>14139.251205</v>
      </c>
      <c r="G48" s="73">
        <f>F48/$F$10*100</f>
        <v>0.74644975213810583</v>
      </c>
      <c r="H48" s="73">
        <f t="shared" si="8"/>
        <v>4.4153833547106593</v>
      </c>
      <c r="I48" s="73"/>
      <c r="J48" s="73">
        <f t="shared" si="9"/>
        <v>6492.757881000005</v>
      </c>
      <c r="K48" s="75">
        <f t="shared" si="10"/>
        <v>0.84911574572637516</v>
      </c>
      <c r="M48" s="43"/>
      <c r="O48" s="43"/>
    </row>
    <row r="49" spans="1:15" ht="21" customHeight="1" x14ac:dyDescent="0.25">
      <c r="A49" s="72" t="s">
        <v>45</v>
      </c>
      <c r="B49" s="77">
        <v>92187.609941000017</v>
      </c>
      <c r="C49" s="76">
        <f>B49/$B$10*100</f>
        <v>5.2375800367179854</v>
      </c>
      <c r="D49" s="76">
        <f t="shared" si="11"/>
        <v>32.291584109913323</v>
      </c>
      <c r="E49" s="76"/>
      <c r="F49" s="77">
        <v>106206.00379800001</v>
      </c>
      <c r="G49" s="76">
        <f>F49/$F$10*100</f>
        <v>5.6069054903389297</v>
      </c>
      <c r="H49" s="76">
        <f t="shared" si="8"/>
        <v>33.165845527533804</v>
      </c>
      <c r="I49" s="76"/>
      <c r="J49" s="76">
        <f t="shared" si="9"/>
        <v>14018.393856999988</v>
      </c>
      <c r="K49" s="78">
        <f t="shared" si="10"/>
        <v>0.15206375201582678</v>
      </c>
      <c r="M49" s="43"/>
      <c r="O49" s="43"/>
    </row>
    <row r="50" spans="1:15" ht="48" customHeight="1" x14ac:dyDescent="0.25">
      <c r="A50" s="72" t="s">
        <v>46</v>
      </c>
      <c r="B50" s="79">
        <v>11057.020766</v>
      </c>
      <c r="C50" s="80">
        <f>B50/$B$10*100</f>
        <v>0.62819755568716296</v>
      </c>
      <c r="D50" s="80">
        <f>B50/B$40*100</f>
        <v>3.8730661994476057</v>
      </c>
      <c r="E50" s="81"/>
      <c r="F50" s="80">
        <v>6190.1313829999999</v>
      </c>
      <c r="G50" s="73">
        <f t="shared" si="7"/>
        <v>0.32679397017210432</v>
      </c>
      <c r="H50" s="73">
        <f t="shared" si="8"/>
        <v>1.9330445916616183</v>
      </c>
      <c r="I50" s="82"/>
      <c r="J50" s="73">
        <f t="shared" si="9"/>
        <v>-4866.8893829999997</v>
      </c>
      <c r="K50" s="75">
        <f t="shared" si="10"/>
        <v>-0.44016281473989227</v>
      </c>
      <c r="M50" s="43"/>
      <c r="O50" s="43"/>
    </row>
    <row r="51" spans="1:15" ht="21.6" customHeight="1" x14ac:dyDescent="0.25">
      <c r="A51" s="72" t="s">
        <v>47</v>
      </c>
      <c r="B51" s="73">
        <v>7659.0669999999991</v>
      </c>
      <c r="C51" s="73">
        <f t="shared" si="6"/>
        <v>0.43514498797353629</v>
      </c>
      <c r="D51" s="73">
        <f t="shared" si="11"/>
        <v>2.6828269698308507</v>
      </c>
      <c r="E51" s="73"/>
      <c r="F51" s="74">
        <v>7734.0519999999997</v>
      </c>
      <c r="G51" s="73">
        <f t="shared" si="7"/>
        <v>0.40830176327737305</v>
      </c>
      <c r="H51" s="73">
        <f t="shared" si="8"/>
        <v>2.4151777184063885</v>
      </c>
      <c r="I51" s="73"/>
      <c r="J51" s="73">
        <f t="shared" si="9"/>
        <v>74.985000000000582</v>
      </c>
      <c r="K51" s="75">
        <f t="shared" si="10"/>
        <v>9.7903569716781824E-3</v>
      </c>
      <c r="M51" s="43"/>
      <c r="O51" s="43"/>
    </row>
    <row r="52" spans="1:15" ht="48.6" customHeight="1" x14ac:dyDescent="0.25">
      <c r="A52" s="72" t="s">
        <v>48</v>
      </c>
      <c r="B52" s="73">
        <v>2084.3569999999995</v>
      </c>
      <c r="C52" s="73">
        <f>B52/$B$10*100</f>
        <v>0.1184214084688848</v>
      </c>
      <c r="D52" s="73">
        <f>B52/B$40*100</f>
        <v>0.7301110140903222</v>
      </c>
      <c r="E52" s="73"/>
      <c r="F52" s="74">
        <v>5436.4259999999995</v>
      </c>
      <c r="G52" s="73">
        <f>F52/$F$10*100</f>
        <v>0.28700380107697177</v>
      </c>
      <c r="H52" s="73">
        <f>F52/F$40*100</f>
        <v>1.697678648005621</v>
      </c>
      <c r="I52" s="73"/>
      <c r="J52" s="73">
        <f t="shared" si="9"/>
        <v>3352.069</v>
      </c>
      <c r="K52" s="75">
        <f t="shared" si="10"/>
        <v>1.6082029134164642</v>
      </c>
      <c r="M52" s="43"/>
      <c r="O52" s="43"/>
    </row>
    <row r="53" spans="1:15" ht="35.450000000000003" customHeight="1" x14ac:dyDescent="0.25">
      <c r="A53" s="72" t="s">
        <v>49</v>
      </c>
      <c r="B53" s="73">
        <v>3463.2487400000009</v>
      </c>
      <c r="C53" s="73">
        <f>B53/$B$10*100</f>
        <v>0.19676225985706422</v>
      </c>
      <c r="D53" s="73">
        <f>B53/B$40*100</f>
        <v>1.2131108296747783</v>
      </c>
      <c r="E53" s="47"/>
      <c r="F53" s="74">
        <v>6910.7974200000017</v>
      </c>
      <c r="G53" s="73">
        <f>F53/$F$10*100</f>
        <v>0.36483990180551162</v>
      </c>
      <c r="H53" s="73">
        <f>F53/F$40*100</f>
        <v>2.1580930597834564</v>
      </c>
      <c r="I53" s="73"/>
      <c r="J53" s="73">
        <f t="shared" si="9"/>
        <v>3447.5486800000008</v>
      </c>
      <c r="K53" s="75">
        <f t="shared" si="10"/>
        <v>0.99546666694232311</v>
      </c>
      <c r="M53" s="43"/>
      <c r="O53" s="43"/>
    </row>
    <row r="54" spans="1:15" ht="38.450000000000003" customHeight="1" x14ac:dyDescent="0.25">
      <c r="A54" s="72" t="s">
        <v>50</v>
      </c>
      <c r="B54" s="79">
        <v>403.94199999999995</v>
      </c>
      <c r="C54" s="80">
        <f>B54/$B$10*100</f>
        <v>2.2949706110679827E-2</v>
      </c>
      <c r="D54" s="80">
        <f t="shared" si="11"/>
        <v>0.14149327742496748</v>
      </c>
      <c r="E54" s="62"/>
      <c r="F54" s="80">
        <v>367.58546999999999</v>
      </c>
      <c r="G54" s="73">
        <f>F54/$F$10*100</f>
        <v>1.9405842572062081E-2</v>
      </c>
      <c r="H54" s="73">
        <f t="shared" ref="H54:H63" si="12">F54/F$40*100</f>
        <v>0.11478901832492723</v>
      </c>
      <c r="I54" s="82"/>
      <c r="J54" s="73">
        <f t="shared" si="9"/>
        <v>-36.356529999999964</v>
      </c>
      <c r="K54" s="75">
        <f t="shared" si="10"/>
        <v>-9.0004332305132828E-2</v>
      </c>
      <c r="M54" s="43"/>
      <c r="O54" s="43"/>
    </row>
    <row r="55" spans="1:15" ht="15" hidden="1" customHeight="1" x14ac:dyDescent="0.25">
      <c r="A55" s="83" t="s">
        <v>51</v>
      </c>
      <c r="B55" s="73"/>
      <c r="C55" s="84"/>
      <c r="D55" s="62"/>
      <c r="E55" s="62"/>
      <c r="F55" s="85"/>
      <c r="G55" s="84">
        <f t="shared" ref="G55:G62" si="13">F55/$F$10*100</f>
        <v>0</v>
      </c>
      <c r="H55" s="62">
        <f t="shared" si="12"/>
        <v>0</v>
      </c>
      <c r="I55" s="62"/>
      <c r="J55" s="62">
        <f t="shared" si="9"/>
        <v>0</v>
      </c>
      <c r="K55" s="71"/>
      <c r="M55" s="43"/>
      <c r="O55" s="43"/>
    </row>
    <row r="56" spans="1:15" s="43" customFormat="1" ht="20.100000000000001" customHeight="1" x14ac:dyDescent="0.25">
      <c r="A56" s="68" t="s">
        <v>52</v>
      </c>
      <c r="B56" s="70">
        <v>22351.261050000001</v>
      </c>
      <c r="C56" s="62">
        <f>B56/$B$10*100</f>
        <v>1.2698725864123688</v>
      </c>
      <c r="D56" s="62">
        <f>B56/B$40*100</f>
        <v>7.8292259298253732</v>
      </c>
      <c r="E56" s="62"/>
      <c r="F56" s="70">
        <v>22618.98199</v>
      </c>
      <c r="G56" s="62">
        <f>F56/$F$10*100</f>
        <v>1.1941179384436702</v>
      </c>
      <c r="H56" s="62">
        <f>F56/F$40*100</f>
        <v>7.0634204832451868</v>
      </c>
      <c r="I56" s="62"/>
      <c r="J56" s="62">
        <f t="shared" si="9"/>
        <v>267.72093999999925</v>
      </c>
      <c r="K56" s="71">
        <f>F56/B56-1</f>
        <v>1.197788972179703E-2</v>
      </c>
      <c r="L56" s="86"/>
    </row>
    <row r="57" spans="1:15" ht="26.25" hidden="1" customHeight="1" x14ac:dyDescent="0.25">
      <c r="A57" s="87" t="s">
        <v>53</v>
      </c>
      <c r="B57" s="73" t="e">
        <v>#REF!</v>
      </c>
      <c r="C57" s="84" t="e">
        <f t="shared" si="6"/>
        <v>#REF!</v>
      </c>
      <c r="D57" s="84" t="e">
        <f t="shared" si="11"/>
        <v>#REF!</v>
      </c>
      <c r="E57" s="84"/>
      <c r="F57" s="85" t="e">
        <v>#REF!</v>
      </c>
      <c r="G57" s="84" t="e">
        <f t="shared" si="13"/>
        <v>#REF!</v>
      </c>
      <c r="H57" s="84" t="e">
        <f t="shared" si="12"/>
        <v>#REF!</v>
      </c>
      <c r="I57" s="84"/>
      <c r="J57" s="62" t="e">
        <f t="shared" si="9"/>
        <v>#REF!</v>
      </c>
      <c r="K57" s="71" t="e">
        <f>F57/B57-1</f>
        <v>#REF!</v>
      </c>
      <c r="M57" s="43"/>
      <c r="O57" s="43"/>
    </row>
    <row r="58" spans="1:15" ht="21" hidden="1" customHeight="1" x14ac:dyDescent="0.25">
      <c r="A58" s="87" t="s">
        <v>54</v>
      </c>
      <c r="B58" s="73" t="e">
        <v>#REF!</v>
      </c>
      <c r="C58" s="84" t="e">
        <f t="shared" si="6"/>
        <v>#REF!</v>
      </c>
      <c r="D58" s="84" t="e">
        <f t="shared" si="11"/>
        <v>#REF!</v>
      </c>
      <c r="E58" s="84"/>
      <c r="F58" s="85" t="e">
        <v>#REF!</v>
      </c>
      <c r="G58" s="84" t="e">
        <f t="shared" si="13"/>
        <v>#REF!</v>
      </c>
      <c r="H58" s="84" t="e">
        <f t="shared" si="12"/>
        <v>#REF!</v>
      </c>
      <c r="I58" s="84"/>
      <c r="J58" s="62" t="e">
        <f t="shared" si="9"/>
        <v>#REF!</v>
      </c>
      <c r="K58" s="71" t="e">
        <f>F58/B58-1</f>
        <v>#REF!</v>
      </c>
      <c r="M58" s="43"/>
      <c r="O58" s="43"/>
    </row>
    <row r="59" spans="1:15" ht="24.75" hidden="1" customHeight="1" x14ac:dyDescent="0.25">
      <c r="A59" s="88" t="s">
        <v>55</v>
      </c>
      <c r="B59" s="73" t="e">
        <v>#REF!</v>
      </c>
      <c r="C59" s="84" t="e">
        <f t="shared" si="6"/>
        <v>#REF!</v>
      </c>
      <c r="D59" s="62" t="e">
        <f t="shared" si="11"/>
        <v>#REF!</v>
      </c>
      <c r="E59" s="62"/>
      <c r="F59" s="85"/>
      <c r="G59" s="84">
        <f t="shared" si="13"/>
        <v>0</v>
      </c>
      <c r="H59" s="62">
        <f t="shared" si="12"/>
        <v>0</v>
      </c>
      <c r="I59" s="62"/>
      <c r="J59" s="62" t="e">
        <f t="shared" si="9"/>
        <v>#REF!</v>
      </c>
      <c r="K59" s="71" t="e">
        <f>F59/B59-1</f>
        <v>#REF!</v>
      </c>
      <c r="M59" s="43"/>
      <c r="O59" s="43"/>
    </row>
    <row r="60" spans="1:15" ht="20.100000000000001" customHeight="1" x14ac:dyDescent="0.25">
      <c r="A60" s="68" t="s">
        <v>31</v>
      </c>
      <c r="B60" s="73">
        <v>0</v>
      </c>
      <c r="C60" s="62">
        <f t="shared" si="6"/>
        <v>0</v>
      </c>
      <c r="D60" s="62">
        <f t="shared" si="11"/>
        <v>0</v>
      </c>
      <c r="E60" s="62"/>
      <c r="F60" s="70">
        <v>0</v>
      </c>
      <c r="G60" s="62">
        <f t="shared" si="13"/>
        <v>0</v>
      </c>
      <c r="H60" s="62">
        <f t="shared" si="12"/>
        <v>0</v>
      </c>
      <c r="I60" s="62"/>
      <c r="J60" s="62">
        <f t="shared" si="9"/>
        <v>0</v>
      </c>
      <c r="K60" s="71"/>
      <c r="M60" s="43"/>
      <c r="O60" s="43"/>
    </row>
    <row r="61" spans="1:15" ht="24.75" hidden="1" customHeight="1" x14ac:dyDescent="0.25">
      <c r="A61" s="89" t="s">
        <v>56</v>
      </c>
      <c r="B61" s="73" t="e">
        <v>#REF!</v>
      </c>
      <c r="C61" s="84" t="e">
        <f t="shared" si="6"/>
        <v>#REF!</v>
      </c>
      <c r="D61" s="84" t="e">
        <f t="shared" si="11"/>
        <v>#REF!</v>
      </c>
      <c r="E61" s="84"/>
      <c r="F61" s="85" t="e">
        <v>#REF!</v>
      </c>
      <c r="G61" s="84" t="e">
        <f t="shared" si="13"/>
        <v>#REF!</v>
      </c>
      <c r="H61" s="84" t="e">
        <f t="shared" si="12"/>
        <v>#REF!</v>
      </c>
      <c r="I61" s="84"/>
      <c r="J61" s="84" t="e">
        <f t="shared" si="9"/>
        <v>#REF!</v>
      </c>
      <c r="K61" s="71" t="e">
        <f>F61/B61-1</f>
        <v>#REF!</v>
      </c>
      <c r="M61" s="43"/>
      <c r="O61" s="43"/>
    </row>
    <row r="62" spans="1:15" ht="20.100000000000001" hidden="1" customHeight="1" x14ac:dyDescent="0.25">
      <c r="A62" s="90" t="s">
        <v>57</v>
      </c>
      <c r="B62" s="73" t="e">
        <v>#REF!</v>
      </c>
      <c r="C62" s="84" t="e">
        <f t="shared" si="6"/>
        <v>#REF!</v>
      </c>
      <c r="D62" s="62" t="e">
        <f t="shared" si="11"/>
        <v>#REF!</v>
      </c>
      <c r="E62" s="62"/>
      <c r="F62" s="70" t="e">
        <v>#REF!</v>
      </c>
      <c r="G62" s="84" t="e">
        <f t="shared" si="13"/>
        <v>#REF!</v>
      </c>
      <c r="H62" s="62" t="e">
        <f t="shared" si="12"/>
        <v>#REF!</v>
      </c>
      <c r="I62" s="62"/>
      <c r="J62" s="62" t="e">
        <f t="shared" si="9"/>
        <v>#REF!</v>
      </c>
      <c r="K62" s="71" t="e">
        <f>F62/B62-1</f>
        <v>#REF!</v>
      </c>
      <c r="M62" s="43"/>
      <c r="O62" s="43"/>
    </row>
    <row r="63" spans="1:15" s="43" customFormat="1" ht="32.25" customHeight="1" x14ac:dyDescent="0.25">
      <c r="A63" s="91" t="s">
        <v>58</v>
      </c>
      <c r="B63" s="76">
        <v>-1283.3587129999999</v>
      </c>
      <c r="C63" s="62">
        <f>B63/$B$10*100</f>
        <v>-7.2913203623119899E-2</v>
      </c>
      <c r="D63" s="62">
        <f>B63/B$40*100</f>
        <v>-0.44953639486425834</v>
      </c>
      <c r="E63" s="62"/>
      <c r="F63" s="70">
        <v>-1247.6692740000001</v>
      </c>
      <c r="G63" s="62">
        <f>F63/$F$10*100</f>
        <v>-6.5867874247703531E-2</v>
      </c>
      <c r="H63" s="62">
        <f t="shared" si="12"/>
        <v>-0.38962021854844986</v>
      </c>
      <c r="I63" s="62"/>
      <c r="J63" s="62">
        <f t="shared" si="9"/>
        <v>35.689438999999766</v>
      </c>
      <c r="K63" s="71">
        <f>F63/B63-1</f>
        <v>-2.7809402498675917E-2</v>
      </c>
    </row>
    <row r="64" spans="1:15" s="43" customFormat="1" ht="7.5" customHeight="1" x14ac:dyDescent="0.25">
      <c r="A64" s="92"/>
      <c r="B64" s="93"/>
      <c r="C64" s="41"/>
      <c r="D64" s="41"/>
      <c r="E64" s="41"/>
      <c r="F64" s="56"/>
      <c r="G64" s="41"/>
      <c r="H64" s="41"/>
      <c r="I64" s="41"/>
      <c r="J64" s="62"/>
      <c r="K64" s="71"/>
    </row>
    <row r="65" spans="1:13" s="28" customFormat="1" ht="21" customHeight="1" thickBot="1" x14ac:dyDescent="0.3">
      <c r="A65" s="94" t="s">
        <v>59</v>
      </c>
      <c r="B65" s="95">
        <f>B12-B40</f>
        <v>-60104.227388439962</v>
      </c>
      <c r="C65" s="96">
        <f>B65/$B$10*100</f>
        <v>-3.4147831980189496</v>
      </c>
      <c r="D65" s="95">
        <v>0</v>
      </c>
      <c r="E65" s="97"/>
      <c r="F65" s="95">
        <f>F12-F40</f>
        <v>-64230.970400230028</v>
      </c>
      <c r="G65" s="96">
        <f>F65/$F$10*100</f>
        <v>-3.3909286453505452</v>
      </c>
      <c r="H65" s="98">
        <v>0</v>
      </c>
      <c r="I65" s="97"/>
      <c r="J65" s="95">
        <f>F65-B65</f>
        <v>-4126.7430117900658</v>
      </c>
      <c r="K65" s="99">
        <f>F65/B65-1</f>
        <v>6.865977970434356E-2</v>
      </c>
      <c r="L65" s="100"/>
      <c r="M65" s="43"/>
    </row>
    <row r="66" spans="1:13" s="28" customFormat="1" ht="13.15" customHeight="1" x14ac:dyDescent="0.25">
      <c r="A66" s="101"/>
      <c r="B66" s="62"/>
      <c r="C66" s="102"/>
      <c r="D66" s="62"/>
      <c r="E66" s="84"/>
      <c r="F66" s="62"/>
      <c r="G66" s="102"/>
      <c r="H66" s="76"/>
      <c r="I66" s="84"/>
      <c r="J66" s="62"/>
      <c r="K66" s="42"/>
      <c r="L66" s="100"/>
      <c r="M66" s="43"/>
    </row>
    <row r="67" spans="1:13" ht="20.100000000000001" customHeight="1" x14ac:dyDescent="0.25">
      <c r="A67" s="101"/>
      <c r="C67" s="103"/>
      <c r="D67" s="103"/>
      <c r="F67" s="104"/>
      <c r="G67" s="104"/>
      <c r="H67" s="104"/>
      <c r="I67" s="104"/>
      <c r="J67" s="104"/>
    </row>
    <row r="68" spans="1:13" ht="20.100000000000001" customHeight="1" x14ac:dyDescent="0.25">
      <c r="F68" s="104"/>
      <c r="G68" s="104"/>
      <c r="H68" s="104"/>
      <c r="I68" s="104"/>
      <c r="J68" s="104" t="s">
        <v>60</v>
      </c>
    </row>
    <row r="69" spans="1:13" ht="20.100000000000001" customHeight="1" x14ac:dyDescent="0.25">
      <c r="F69" s="104"/>
      <c r="G69" s="104"/>
      <c r="H69" s="104"/>
      <c r="I69" s="104"/>
      <c r="J69" s="104"/>
    </row>
    <row r="70" spans="1:13" ht="20.100000000000001" customHeight="1" x14ac:dyDescent="0.25">
      <c r="F70" s="104"/>
      <c r="G70" s="104"/>
      <c r="H70" s="104"/>
      <c r="I70" s="104"/>
      <c r="J70" s="104"/>
    </row>
    <row r="71" spans="1:13" ht="20.100000000000001" customHeight="1" x14ac:dyDescent="0.25">
      <c r="F71" s="104"/>
      <c r="G71" s="104"/>
      <c r="H71" s="104"/>
      <c r="I71" s="104"/>
      <c r="J71" s="104"/>
    </row>
    <row r="72" spans="1:13" ht="20.100000000000001" customHeight="1" x14ac:dyDescent="0.25">
      <c r="F72" s="104"/>
      <c r="G72" s="104"/>
      <c r="H72" s="104"/>
      <c r="I72" s="104"/>
      <c r="J72" s="104"/>
    </row>
    <row r="73" spans="1:13" ht="20.100000000000001" customHeight="1" x14ac:dyDescent="0.25">
      <c r="F73" s="104"/>
      <c r="G73" s="104"/>
      <c r="H73" s="104"/>
      <c r="I73" s="104"/>
      <c r="J73" s="104"/>
    </row>
    <row r="74" spans="1:13" ht="20.100000000000001" customHeight="1" x14ac:dyDescent="0.25">
      <c r="F74" s="104"/>
      <c r="G74" s="104"/>
      <c r="H74" s="104"/>
      <c r="I74" s="104"/>
      <c r="J74" s="104"/>
    </row>
    <row r="75" spans="1:13" ht="20.100000000000001" customHeight="1" x14ac:dyDescent="0.25">
      <c r="F75" s="104"/>
      <c r="G75" s="104"/>
      <c r="H75" s="104"/>
      <c r="I75" s="104"/>
      <c r="J75" s="104"/>
    </row>
    <row r="76" spans="1:13" ht="20.100000000000001" customHeight="1" x14ac:dyDescent="0.25">
      <c r="F76" s="104"/>
      <c r="G76" s="104"/>
      <c r="H76" s="104"/>
      <c r="I76" s="104"/>
      <c r="J76" s="104"/>
    </row>
    <row r="77" spans="1:13" ht="20.100000000000001" customHeight="1" x14ac:dyDescent="0.25">
      <c r="E77" s="1">
        <f>-M70</f>
        <v>0</v>
      </c>
      <c r="F77" s="104"/>
      <c r="G77" s="104"/>
      <c r="H77" s="104"/>
      <c r="I77" s="104"/>
      <c r="J77" s="104"/>
    </row>
    <row r="78" spans="1:13" ht="20.100000000000001" customHeight="1" x14ac:dyDescent="0.25">
      <c r="F78" s="104"/>
      <c r="G78" s="104"/>
      <c r="H78" s="104"/>
      <c r="I78" s="104"/>
      <c r="J78" s="104"/>
    </row>
    <row r="79" spans="1:13" ht="20.100000000000001" customHeight="1" x14ac:dyDescent="0.25">
      <c r="F79" s="104"/>
      <c r="G79" s="104"/>
      <c r="H79" s="104"/>
      <c r="I79" s="104"/>
      <c r="J79" s="104"/>
    </row>
    <row r="80" spans="1:13" ht="20.100000000000001" customHeight="1" x14ac:dyDescent="0.25">
      <c r="F80" s="104"/>
      <c r="G80" s="104"/>
      <c r="H80" s="104"/>
      <c r="I80" s="104"/>
      <c r="J80" s="104"/>
    </row>
    <row r="81" spans="6:10" ht="20.100000000000001" customHeight="1" x14ac:dyDescent="0.25">
      <c r="F81" s="104"/>
      <c r="G81" s="104"/>
      <c r="H81" s="104"/>
      <c r="I81" s="104"/>
      <c r="J81" s="104"/>
    </row>
    <row r="82" spans="6:10" ht="20.100000000000001" customHeight="1" x14ac:dyDescent="0.25">
      <c r="F82" s="104"/>
      <c r="G82" s="104"/>
      <c r="H82" s="104"/>
      <c r="I82" s="104"/>
      <c r="J82" s="104"/>
    </row>
    <row r="83" spans="6:10" ht="20.100000000000001" customHeight="1" x14ac:dyDescent="0.25">
      <c r="F83" s="104"/>
      <c r="G83" s="104"/>
      <c r="H83" s="104"/>
      <c r="I83" s="104"/>
      <c r="J83" s="104"/>
    </row>
    <row r="84" spans="6:10" ht="20.100000000000001" customHeight="1" x14ac:dyDescent="0.25">
      <c r="F84" s="104"/>
      <c r="G84" s="104"/>
      <c r="H84" s="104"/>
      <c r="I84" s="104"/>
      <c r="J84" s="104"/>
    </row>
    <row r="85" spans="6:10" ht="20.100000000000001" customHeight="1" x14ac:dyDescent="0.25">
      <c r="F85" s="104"/>
      <c r="G85" s="104"/>
      <c r="H85" s="104"/>
      <c r="I85" s="104"/>
      <c r="J85" s="104"/>
    </row>
    <row r="86" spans="6:10" ht="20.100000000000001" customHeight="1" x14ac:dyDescent="0.25">
      <c r="F86" s="104"/>
      <c r="G86" s="104"/>
      <c r="H86" s="104"/>
      <c r="I86" s="104"/>
      <c r="J86" s="104"/>
    </row>
    <row r="87" spans="6:10" ht="20.100000000000001" customHeight="1" x14ac:dyDescent="0.25">
      <c r="F87" s="104"/>
      <c r="G87" s="104"/>
      <c r="H87" s="104"/>
      <c r="I87" s="104"/>
      <c r="J87" s="104"/>
    </row>
    <row r="88" spans="6:10" ht="20.100000000000001" customHeight="1" x14ac:dyDescent="0.25">
      <c r="F88" s="104"/>
      <c r="G88" s="104"/>
      <c r="H88" s="104"/>
      <c r="I88" s="104"/>
      <c r="J88" s="104"/>
    </row>
    <row r="89" spans="6:10" ht="20.100000000000001" customHeight="1" x14ac:dyDescent="0.25">
      <c r="F89" s="104"/>
      <c r="G89" s="104"/>
      <c r="H89" s="104"/>
      <c r="I89" s="104"/>
      <c r="J89" s="104"/>
    </row>
    <row r="90" spans="6:10" ht="20.100000000000001" customHeight="1" x14ac:dyDescent="0.25">
      <c r="F90" s="104"/>
      <c r="G90" s="104"/>
      <c r="H90" s="104"/>
      <c r="I90" s="104"/>
      <c r="J90" s="104"/>
    </row>
    <row r="91" spans="6:10" ht="20.100000000000001" customHeight="1" x14ac:dyDescent="0.25">
      <c r="F91" s="104"/>
      <c r="G91" s="104"/>
      <c r="H91" s="104"/>
      <c r="I91" s="104"/>
      <c r="J91" s="104"/>
    </row>
    <row r="92" spans="6:10" ht="20.100000000000001" customHeight="1" x14ac:dyDescent="0.25">
      <c r="F92" s="104"/>
      <c r="G92" s="104"/>
      <c r="H92" s="104"/>
      <c r="I92" s="104"/>
      <c r="J92" s="104"/>
    </row>
    <row r="93" spans="6:10" ht="20.100000000000001" customHeight="1" x14ac:dyDescent="0.25">
      <c r="F93" s="104"/>
      <c r="G93" s="104"/>
      <c r="H93" s="104"/>
      <c r="I93" s="104"/>
      <c r="J93" s="104"/>
    </row>
    <row r="94" spans="6:10" ht="20.100000000000001" customHeight="1" x14ac:dyDescent="0.25">
      <c r="F94" s="104"/>
      <c r="G94" s="104"/>
      <c r="H94" s="104"/>
      <c r="I94" s="104"/>
      <c r="J94" s="104"/>
    </row>
    <row r="95" spans="6:10" ht="20.100000000000001" customHeight="1" x14ac:dyDescent="0.25">
      <c r="F95" s="104"/>
      <c r="G95" s="104"/>
      <c r="H95" s="104"/>
      <c r="I95" s="104"/>
      <c r="J95" s="104"/>
    </row>
    <row r="96" spans="6:10" ht="20.100000000000001" customHeight="1" x14ac:dyDescent="0.25">
      <c r="F96" s="104"/>
      <c r="G96" s="104"/>
      <c r="H96" s="104"/>
      <c r="I96" s="104"/>
      <c r="J96" s="104"/>
    </row>
    <row r="97" spans="6:10" ht="20.100000000000001" customHeight="1" x14ac:dyDescent="0.25">
      <c r="F97" s="104"/>
      <c r="G97" s="104"/>
      <c r="H97" s="104"/>
      <c r="I97" s="104"/>
      <c r="J97" s="104"/>
    </row>
    <row r="98" spans="6:10" ht="20.100000000000001" customHeight="1" x14ac:dyDescent="0.25">
      <c r="F98" s="104"/>
      <c r="G98" s="104"/>
      <c r="H98" s="104"/>
      <c r="I98" s="104"/>
      <c r="J98" s="104"/>
    </row>
    <row r="99" spans="6:10" ht="20.100000000000001" customHeight="1" x14ac:dyDescent="0.25">
      <c r="F99" s="104"/>
      <c r="G99" s="104"/>
      <c r="H99" s="104"/>
      <c r="I99" s="104"/>
      <c r="J99" s="104"/>
    </row>
    <row r="100" spans="6:10" ht="20.100000000000001" customHeight="1" x14ac:dyDescent="0.25">
      <c r="F100" s="104"/>
      <c r="G100" s="104"/>
      <c r="H100" s="104"/>
      <c r="I100" s="104"/>
      <c r="J100" s="104"/>
    </row>
    <row r="101" spans="6:10" ht="20.100000000000001" customHeight="1" x14ac:dyDescent="0.25">
      <c r="F101" s="104"/>
      <c r="G101" s="104"/>
      <c r="H101" s="104"/>
      <c r="I101" s="104"/>
      <c r="J101" s="104"/>
    </row>
    <row r="102" spans="6:10" ht="20.100000000000001" customHeight="1" x14ac:dyDescent="0.25">
      <c r="F102" s="104"/>
      <c r="G102" s="104"/>
      <c r="H102" s="104"/>
      <c r="I102" s="104"/>
      <c r="J102" s="104"/>
    </row>
    <row r="103" spans="6:10" ht="20.100000000000001" customHeight="1" x14ac:dyDescent="0.25">
      <c r="F103" s="104"/>
      <c r="G103" s="104"/>
      <c r="H103" s="104"/>
      <c r="I103" s="104"/>
      <c r="J103" s="104"/>
    </row>
    <row r="104" spans="6:10" ht="20.100000000000001" customHeight="1" x14ac:dyDescent="0.25">
      <c r="F104" s="104"/>
      <c r="G104" s="104"/>
      <c r="H104" s="104"/>
      <c r="I104" s="104"/>
      <c r="J104" s="104"/>
    </row>
    <row r="105" spans="6:10" ht="20.100000000000001" customHeight="1" x14ac:dyDescent="0.25">
      <c r="F105" s="104"/>
      <c r="G105" s="104"/>
      <c r="H105" s="104"/>
      <c r="I105" s="104"/>
      <c r="J105" s="104"/>
    </row>
    <row r="106" spans="6:10" ht="20.100000000000001" customHeight="1" x14ac:dyDescent="0.25">
      <c r="F106" s="104"/>
      <c r="G106" s="104"/>
      <c r="H106" s="104"/>
      <c r="I106" s="104"/>
      <c r="J106" s="104"/>
    </row>
    <row r="107" spans="6:10" ht="20.100000000000001" customHeight="1" x14ac:dyDescent="0.25">
      <c r="F107" s="104"/>
      <c r="G107" s="104"/>
      <c r="H107" s="104"/>
      <c r="I107" s="104"/>
      <c r="J107" s="104"/>
    </row>
    <row r="108" spans="6:10" ht="20.100000000000001" customHeight="1" x14ac:dyDescent="0.25">
      <c r="F108" s="104"/>
      <c r="G108" s="104"/>
      <c r="H108" s="104"/>
      <c r="I108" s="104"/>
      <c r="J108" s="104"/>
    </row>
    <row r="109" spans="6:10" ht="20.100000000000001" customHeight="1" x14ac:dyDescent="0.25">
      <c r="F109" s="104"/>
      <c r="G109" s="104"/>
      <c r="H109" s="104"/>
      <c r="I109" s="104"/>
      <c r="J109" s="104"/>
    </row>
    <row r="110" spans="6:10" ht="20.100000000000001" customHeight="1" x14ac:dyDescent="0.25">
      <c r="F110" s="104"/>
      <c r="G110" s="104"/>
      <c r="H110" s="104"/>
      <c r="I110" s="104"/>
      <c r="J110" s="104"/>
    </row>
    <row r="111" spans="6:10" ht="20.100000000000001" customHeight="1" x14ac:dyDescent="0.25">
      <c r="F111" s="104"/>
      <c r="G111" s="104"/>
      <c r="H111" s="104"/>
      <c r="I111" s="104"/>
      <c r="J111" s="104"/>
    </row>
    <row r="112" spans="6:10" ht="20.100000000000001" customHeight="1" x14ac:dyDescent="0.25">
      <c r="F112" s="104"/>
      <c r="G112" s="104"/>
      <c r="H112" s="104"/>
      <c r="I112" s="104"/>
      <c r="J112" s="104"/>
    </row>
    <row r="113" spans="6:10" ht="20.100000000000001" customHeight="1" x14ac:dyDescent="0.25">
      <c r="F113" s="104"/>
      <c r="G113" s="104"/>
      <c r="H113" s="104"/>
      <c r="I113" s="104"/>
      <c r="J113" s="104"/>
    </row>
    <row r="114" spans="6:10" ht="20.100000000000001" customHeight="1" x14ac:dyDescent="0.25">
      <c r="F114" s="104"/>
      <c r="G114" s="104"/>
      <c r="H114" s="104"/>
      <c r="I114" s="104"/>
      <c r="J114" s="104"/>
    </row>
    <row r="115" spans="6:10" ht="20.100000000000001" customHeight="1" x14ac:dyDescent="0.25">
      <c r="F115" s="104"/>
      <c r="G115" s="104"/>
      <c r="H115" s="104"/>
      <c r="I115" s="104"/>
      <c r="J115" s="104"/>
    </row>
    <row r="116" spans="6:10" ht="20.100000000000001" customHeight="1" x14ac:dyDescent="0.25">
      <c r="F116" s="104"/>
      <c r="G116" s="104"/>
      <c r="H116" s="104"/>
      <c r="I116" s="104"/>
      <c r="J116" s="104"/>
    </row>
    <row r="117" spans="6:10" ht="20.100000000000001" customHeight="1" x14ac:dyDescent="0.25">
      <c r="F117" s="104"/>
      <c r="G117" s="104"/>
      <c r="H117" s="104"/>
      <c r="I117" s="104"/>
      <c r="J117" s="104"/>
    </row>
    <row r="118" spans="6:10" ht="20.100000000000001" customHeight="1" x14ac:dyDescent="0.25">
      <c r="F118" s="104"/>
      <c r="G118" s="104"/>
      <c r="H118" s="104"/>
      <c r="I118" s="104"/>
      <c r="J118" s="104"/>
    </row>
    <row r="119" spans="6:10" ht="20.100000000000001" customHeight="1" x14ac:dyDescent="0.25">
      <c r="F119" s="104"/>
      <c r="G119" s="104"/>
      <c r="H119" s="104"/>
      <c r="I119" s="104"/>
      <c r="J119" s="104"/>
    </row>
    <row r="120" spans="6:10" ht="20.100000000000001" customHeight="1" x14ac:dyDescent="0.25">
      <c r="F120" s="104"/>
      <c r="G120" s="104"/>
      <c r="H120" s="104"/>
      <c r="I120" s="104"/>
      <c r="J120" s="104"/>
    </row>
    <row r="121" spans="6:10" ht="20.100000000000001" customHeight="1" x14ac:dyDescent="0.25">
      <c r="F121" s="104"/>
      <c r="G121" s="104"/>
      <c r="H121" s="104"/>
      <c r="I121" s="104"/>
      <c r="J121" s="104"/>
    </row>
    <row r="122" spans="6:10" ht="20.100000000000001" customHeight="1" x14ac:dyDescent="0.25">
      <c r="F122" s="104"/>
      <c r="G122" s="104"/>
      <c r="H122" s="104"/>
      <c r="I122" s="104"/>
      <c r="J122" s="104"/>
    </row>
    <row r="123" spans="6:10" ht="20.100000000000001" customHeight="1" x14ac:dyDescent="0.25">
      <c r="F123" s="104"/>
      <c r="G123" s="104"/>
      <c r="H123" s="104"/>
      <c r="I123" s="104"/>
      <c r="J123" s="104"/>
    </row>
    <row r="124" spans="6:10" ht="20.100000000000001" customHeight="1" x14ac:dyDescent="0.25">
      <c r="F124" s="104"/>
      <c r="G124" s="104"/>
      <c r="H124" s="104"/>
      <c r="I124" s="104"/>
      <c r="J124" s="104"/>
    </row>
    <row r="125" spans="6:10" ht="20.100000000000001" customHeight="1" x14ac:dyDescent="0.25">
      <c r="F125" s="104"/>
      <c r="G125" s="104"/>
      <c r="H125" s="104"/>
      <c r="I125" s="104"/>
      <c r="J125" s="104"/>
    </row>
    <row r="126" spans="6:10" ht="20.100000000000001" customHeight="1" x14ac:dyDescent="0.25">
      <c r="F126" s="104"/>
      <c r="G126" s="104"/>
      <c r="H126" s="104"/>
      <c r="I126" s="104"/>
      <c r="J126" s="104"/>
    </row>
    <row r="127" spans="6:10" ht="20.100000000000001" customHeight="1" x14ac:dyDescent="0.25">
      <c r="F127" s="104"/>
      <c r="G127" s="104"/>
      <c r="H127" s="104"/>
      <c r="I127" s="104"/>
      <c r="J127" s="104"/>
    </row>
    <row r="128" spans="6:10" ht="20.100000000000001" customHeight="1" x14ac:dyDescent="0.25">
      <c r="F128" s="104"/>
      <c r="G128" s="104"/>
      <c r="H128" s="104"/>
      <c r="I128" s="104"/>
      <c r="J128" s="104"/>
    </row>
    <row r="129" spans="6:10" ht="20.100000000000001" customHeight="1" x14ac:dyDescent="0.25">
      <c r="F129" s="104"/>
      <c r="G129" s="104"/>
      <c r="H129" s="104"/>
      <c r="I129" s="104"/>
      <c r="J129" s="104"/>
    </row>
    <row r="130" spans="6:10" ht="20.100000000000001" customHeight="1" x14ac:dyDescent="0.25">
      <c r="F130" s="104"/>
      <c r="G130" s="104"/>
      <c r="H130" s="104"/>
      <c r="I130" s="104"/>
      <c r="J130" s="104"/>
    </row>
    <row r="131" spans="6:10" ht="20.100000000000001" customHeight="1" x14ac:dyDescent="0.25">
      <c r="F131" s="104"/>
      <c r="G131" s="104"/>
      <c r="H131" s="104"/>
      <c r="I131" s="104"/>
      <c r="J131" s="104"/>
    </row>
    <row r="132" spans="6:10" ht="20.100000000000001" customHeight="1" x14ac:dyDescent="0.25">
      <c r="F132" s="104"/>
      <c r="G132" s="104"/>
      <c r="H132" s="104"/>
      <c r="I132" s="104"/>
      <c r="J132" s="104"/>
    </row>
    <row r="133" spans="6:10" ht="20.100000000000001" customHeight="1" x14ac:dyDescent="0.25">
      <c r="F133" s="104"/>
      <c r="G133" s="104"/>
      <c r="H133" s="104"/>
      <c r="I133" s="104"/>
      <c r="J133" s="104"/>
    </row>
    <row r="134" spans="6:10" ht="20.100000000000001" customHeight="1" x14ac:dyDescent="0.25">
      <c r="F134" s="104"/>
      <c r="G134" s="104"/>
      <c r="H134" s="104"/>
      <c r="I134" s="104"/>
      <c r="J134" s="104"/>
    </row>
    <row r="135" spans="6:10" ht="20.100000000000001" customHeight="1" x14ac:dyDescent="0.25">
      <c r="F135" s="104"/>
      <c r="G135" s="104"/>
      <c r="H135" s="104"/>
      <c r="I135" s="104"/>
      <c r="J135" s="104"/>
    </row>
    <row r="136" spans="6:10" ht="20.100000000000001" customHeight="1" x14ac:dyDescent="0.25">
      <c r="F136" s="104"/>
      <c r="G136" s="104"/>
      <c r="H136" s="104"/>
      <c r="I136" s="104"/>
      <c r="J136" s="104"/>
    </row>
    <row r="137" spans="6:10" ht="20.100000000000001" customHeight="1" x14ac:dyDescent="0.25">
      <c r="F137" s="104"/>
      <c r="G137" s="104"/>
      <c r="H137" s="104"/>
      <c r="I137" s="104"/>
      <c r="J137" s="104"/>
    </row>
    <row r="138" spans="6:10" ht="20.100000000000001" customHeight="1" x14ac:dyDescent="0.25">
      <c r="F138" s="104"/>
      <c r="G138" s="104"/>
      <c r="H138" s="104"/>
      <c r="I138" s="104"/>
      <c r="J138" s="104"/>
    </row>
    <row r="139" spans="6:10" ht="20.100000000000001" customHeight="1" x14ac:dyDescent="0.25">
      <c r="F139" s="104"/>
      <c r="G139" s="104"/>
      <c r="H139" s="104"/>
      <c r="I139" s="104"/>
      <c r="J139" s="104"/>
    </row>
    <row r="140" spans="6:10" ht="20.100000000000001" customHeight="1" x14ac:dyDescent="0.25">
      <c r="F140" s="104"/>
      <c r="G140" s="104"/>
      <c r="H140" s="104"/>
      <c r="I140" s="104"/>
      <c r="J140" s="104"/>
    </row>
    <row r="141" spans="6:10" ht="20.100000000000001" customHeight="1" x14ac:dyDescent="0.25">
      <c r="F141" s="104"/>
      <c r="G141" s="104"/>
      <c r="H141" s="104"/>
      <c r="I141" s="104"/>
      <c r="J141" s="104"/>
    </row>
    <row r="142" spans="6:10" ht="20.100000000000001" customHeight="1" x14ac:dyDescent="0.25">
      <c r="F142" s="104"/>
      <c r="G142" s="104"/>
      <c r="H142" s="104"/>
      <c r="I142" s="104"/>
      <c r="J142" s="104"/>
    </row>
    <row r="143" spans="6:10" ht="20.100000000000001" customHeight="1" x14ac:dyDescent="0.25">
      <c r="F143" s="104"/>
      <c r="G143" s="104"/>
      <c r="H143" s="104"/>
      <c r="I143" s="104"/>
      <c r="J143" s="104"/>
    </row>
    <row r="144" spans="6:10" ht="20.100000000000001" customHeight="1" x14ac:dyDescent="0.25">
      <c r="F144" s="104"/>
      <c r="G144" s="104"/>
      <c r="H144" s="104"/>
      <c r="I144" s="104"/>
      <c r="J144" s="104"/>
    </row>
    <row r="145" spans="6:10" ht="20.100000000000001" customHeight="1" x14ac:dyDescent="0.25">
      <c r="F145" s="104"/>
      <c r="G145" s="104"/>
      <c r="H145" s="104"/>
      <c r="I145" s="104"/>
      <c r="J145" s="104"/>
    </row>
    <row r="146" spans="6:10" ht="20.100000000000001" customHeight="1" x14ac:dyDescent="0.25">
      <c r="F146" s="104"/>
      <c r="G146" s="104"/>
      <c r="H146" s="104"/>
      <c r="I146" s="104"/>
      <c r="J146" s="104"/>
    </row>
    <row r="147" spans="6:10" ht="20.100000000000001" customHeight="1" x14ac:dyDescent="0.25">
      <c r="F147" s="104"/>
      <c r="G147" s="104"/>
      <c r="H147" s="104"/>
      <c r="I147" s="104"/>
      <c r="J147" s="104"/>
    </row>
    <row r="148" spans="6:10" ht="20.100000000000001" customHeight="1" x14ac:dyDescent="0.25">
      <c r="F148" s="104"/>
      <c r="G148" s="104"/>
      <c r="H148" s="104"/>
      <c r="I148" s="104"/>
      <c r="J148" s="104"/>
    </row>
    <row r="149" spans="6:10" ht="20.100000000000001" customHeight="1" x14ac:dyDescent="0.25">
      <c r="F149" s="104"/>
      <c r="G149" s="104"/>
      <c r="H149" s="104"/>
      <c r="I149" s="104"/>
      <c r="J149" s="104"/>
    </row>
    <row r="150" spans="6:10" ht="20.100000000000001" customHeight="1" x14ac:dyDescent="0.25">
      <c r="F150" s="104"/>
      <c r="G150" s="104"/>
      <c r="H150" s="104"/>
      <c r="I150" s="104"/>
      <c r="J150" s="104"/>
    </row>
    <row r="151" spans="6:10" ht="20.100000000000001" customHeight="1" x14ac:dyDescent="0.25">
      <c r="F151" s="104"/>
      <c r="G151" s="104"/>
      <c r="H151" s="104"/>
      <c r="I151" s="104"/>
      <c r="J151" s="104"/>
    </row>
    <row r="152" spans="6:10" ht="20.100000000000001" customHeight="1" x14ac:dyDescent="0.25">
      <c r="F152" s="104"/>
      <c r="G152" s="104"/>
      <c r="H152" s="104"/>
      <c r="I152" s="104"/>
      <c r="J152" s="104"/>
    </row>
    <row r="153" spans="6:10" ht="20.100000000000001" customHeight="1" x14ac:dyDescent="0.25">
      <c r="F153" s="104"/>
      <c r="G153" s="104"/>
      <c r="H153" s="104"/>
      <c r="I153" s="104"/>
      <c r="J153" s="104"/>
    </row>
    <row r="154" spans="6:10" ht="20.100000000000001" customHeight="1" x14ac:dyDescent="0.25">
      <c r="F154" s="104"/>
      <c r="G154" s="104"/>
      <c r="H154" s="104"/>
      <c r="I154" s="104"/>
      <c r="J154" s="104"/>
    </row>
    <row r="155" spans="6:10" ht="20.100000000000001" customHeight="1" x14ac:dyDescent="0.25">
      <c r="F155" s="104"/>
      <c r="G155" s="104"/>
      <c r="H155" s="104"/>
      <c r="I155" s="104"/>
      <c r="J155" s="104"/>
    </row>
    <row r="156" spans="6:10" ht="20.100000000000001" customHeight="1" x14ac:dyDescent="0.25">
      <c r="F156" s="104"/>
      <c r="G156" s="104"/>
      <c r="H156" s="104"/>
      <c r="I156" s="104"/>
      <c r="J156" s="104"/>
    </row>
    <row r="157" spans="6:10" ht="20.100000000000001" customHeight="1" x14ac:dyDescent="0.25">
      <c r="F157" s="104"/>
      <c r="G157" s="104"/>
      <c r="H157" s="104"/>
      <c r="I157" s="104"/>
      <c r="J157" s="104"/>
    </row>
    <row r="158" spans="6:10" ht="20.100000000000001" customHeight="1" x14ac:dyDescent="0.25">
      <c r="F158" s="104"/>
      <c r="G158" s="104"/>
      <c r="H158" s="104"/>
      <c r="I158" s="104"/>
      <c r="J158" s="104"/>
    </row>
    <row r="159" spans="6:10" ht="20.100000000000001" customHeight="1" x14ac:dyDescent="0.25">
      <c r="F159" s="104"/>
      <c r="G159" s="104"/>
      <c r="H159" s="104"/>
      <c r="I159" s="104"/>
      <c r="J159" s="104"/>
    </row>
    <row r="160" spans="6:10" ht="20.100000000000001" customHeight="1" x14ac:dyDescent="0.25">
      <c r="F160" s="104"/>
      <c r="G160" s="104"/>
      <c r="H160" s="104"/>
      <c r="I160" s="104"/>
      <c r="J160" s="104"/>
    </row>
    <row r="161" spans="6:10" ht="20.100000000000001" customHeight="1" x14ac:dyDescent="0.25">
      <c r="F161" s="104"/>
      <c r="G161" s="104"/>
      <c r="H161" s="104"/>
      <c r="I161" s="104"/>
      <c r="J161" s="104"/>
    </row>
    <row r="162" spans="6:10" ht="20.100000000000001" customHeight="1" x14ac:dyDescent="0.25">
      <c r="F162" s="104"/>
      <c r="G162" s="104"/>
      <c r="H162" s="104"/>
      <c r="I162" s="104"/>
      <c r="J162" s="104"/>
    </row>
    <row r="163" spans="6:10" ht="20.100000000000001" customHeight="1" x14ac:dyDescent="0.25">
      <c r="F163" s="104"/>
      <c r="G163" s="104"/>
      <c r="H163" s="104"/>
      <c r="I163" s="104"/>
      <c r="J163" s="104"/>
    </row>
    <row r="164" spans="6:10" ht="20.100000000000001" customHeight="1" x14ac:dyDescent="0.25">
      <c r="F164" s="104"/>
      <c r="G164" s="104"/>
      <c r="H164" s="104"/>
      <c r="I164" s="104"/>
      <c r="J164" s="104"/>
    </row>
    <row r="165" spans="6:10" ht="20.100000000000001" customHeight="1" x14ac:dyDescent="0.25">
      <c r="F165" s="104"/>
      <c r="G165" s="104"/>
      <c r="H165" s="104"/>
      <c r="I165" s="104"/>
      <c r="J165" s="104"/>
    </row>
    <row r="166" spans="6:10" ht="20.100000000000001" customHeight="1" x14ac:dyDescent="0.25">
      <c r="F166" s="104"/>
      <c r="G166" s="104"/>
      <c r="H166" s="104"/>
      <c r="I166" s="104"/>
      <c r="J166" s="104"/>
    </row>
    <row r="167" spans="6:10" ht="20.100000000000001" customHeight="1" x14ac:dyDescent="0.25">
      <c r="F167" s="104"/>
      <c r="G167" s="104"/>
      <c r="H167" s="104"/>
      <c r="I167" s="104"/>
      <c r="J167" s="104"/>
    </row>
    <row r="168" spans="6:10" ht="20.100000000000001" customHeight="1" x14ac:dyDescent="0.25">
      <c r="F168" s="104"/>
      <c r="G168" s="104"/>
      <c r="H168" s="104"/>
      <c r="I168" s="104"/>
      <c r="J168" s="104"/>
    </row>
    <row r="169" spans="6:10" ht="20.100000000000001" customHeight="1" x14ac:dyDescent="0.25">
      <c r="F169" s="104"/>
      <c r="G169" s="104"/>
      <c r="H169" s="104"/>
      <c r="I169" s="104"/>
      <c r="J169" s="104"/>
    </row>
    <row r="170" spans="6:10" ht="20.100000000000001" customHeight="1" x14ac:dyDescent="0.25">
      <c r="F170" s="104"/>
      <c r="G170" s="104"/>
      <c r="H170" s="104"/>
      <c r="I170" s="104"/>
      <c r="J170" s="104"/>
    </row>
    <row r="171" spans="6:10" ht="20.100000000000001" customHeight="1" x14ac:dyDescent="0.25">
      <c r="F171" s="104"/>
      <c r="G171" s="104"/>
      <c r="H171" s="104"/>
      <c r="I171" s="104"/>
      <c r="J171" s="104"/>
    </row>
    <row r="172" spans="6:10" ht="20.100000000000001" customHeight="1" x14ac:dyDescent="0.25">
      <c r="F172" s="104"/>
      <c r="G172" s="104"/>
      <c r="H172" s="104"/>
      <c r="I172" s="104"/>
      <c r="J172" s="104"/>
    </row>
    <row r="173" spans="6:10" ht="20.100000000000001" customHeight="1" x14ac:dyDescent="0.25">
      <c r="F173" s="104"/>
      <c r="G173" s="104"/>
      <c r="H173" s="104"/>
      <c r="I173" s="104"/>
      <c r="J173" s="104"/>
    </row>
    <row r="174" spans="6:10" ht="20.100000000000001" customHeight="1" x14ac:dyDescent="0.25">
      <c r="F174" s="104"/>
      <c r="G174" s="104"/>
      <c r="H174" s="104"/>
      <c r="I174" s="104"/>
      <c r="J174" s="104"/>
    </row>
    <row r="175" spans="6:10" ht="20.100000000000001" customHeight="1" x14ac:dyDescent="0.25">
      <c r="F175" s="104"/>
      <c r="G175" s="104"/>
      <c r="H175" s="104"/>
      <c r="I175" s="104"/>
      <c r="J175" s="104"/>
    </row>
    <row r="176" spans="6:10" ht="20.100000000000001" customHeight="1" x14ac:dyDescent="0.25">
      <c r="F176" s="104"/>
      <c r="G176" s="104"/>
      <c r="H176" s="104"/>
      <c r="I176" s="104"/>
      <c r="J176" s="104"/>
    </row>
    <row r="177" spans="6:10" ht="20.100000000000001" customHeight="1" x14ac:dyDescent="0.25">
      <c r="F177" s="104"/>
      <c r="G177" s="104"/>
      <c r="H177" s="104"/>
      <c r="I177" s="104"/>
      <c r="J177" s="104"/>
    </row>
    <row r="178" spans="6:10" ht="20.100000000000001" customHeight="1" x14ac:dyDescent="0.25">
      <c r="F178" s="104"/>
      <c r="G178" s="104"/>
      <c r="H178" s="104"/>
      <c r="I178" s="104"/>
      <c r="J178" s="104"/>
    </row>
    <row r="179" spans="6:10" ht="20.100000000000001" customHeight="1" x14ac:dyDescent="0.25">
      <c r="F179" s="104"/>
      <c r="G179" s="104"/>
      <c r="H179" s="104"/>
      <c r="I179" s="104"/>
      <c r="J179" s="104"/>
    </row>
    <row r="180" spans="6:10" ht="20.100000000000001" customHeight="1" x14ac:dyDescent="0.25">
      <c r="F180" s="104"/>
      <c r="G180" s="104"/>
      <c r="H180" s="104"/>
      <c r="I180" s="104"/>
      <c r="J180" s="104"/>
    </row>
    <row r="181" spans="6:10" ht="20.100000000000001" customHeight="1" x14ac:dyDescent="0.25">
      <c r="F181" s="104"/>
      <c r="G181" s="104"/>
      <c r="H181" s="104"/>
      <c r="I181" s="104"/>
      <c r="J181" s="104"/>
    </row>
    <row r="182" spans="6:10" ht="20.100000000000001" customHeight="1" x14ac:dyDescent="0.25">
      <c r="F182" s="104"/>
      <c r="G182" s="104"/>
      <c r="H182" s="104"/>
      <c r="I182" s="104"/>
      <c r="J182" s="104"/>
    </row>
    <row r="183" spans="6:10" ht="20.100000000000001" customHeight="1" x14ac:dyDescent="0.25">
      <c r="F183" s="104"/>
      <c r="G183" s="104"/>
      <c r="H183" s="104"/>
      <c r="I183" s="104"/>
      <c r="J183" s="104"/>
    </row>
  </sheetData>
  <mergeCells count="4">
    <mergeCell ref="A3:K4"/>
    <mergeCell ref="B7:D7"/>
    <mergeCell ref="F7:H7"/>
    <mergeCell ref="J7:K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  <ignoredErrors>
    <ignoredError sqref="B12:K62 B64:K64 B63:J63 B65:J6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ALINA-MIRELA RĂDUŢĂ</dc:creator>
  <cp:lastModifiedBy>32645493</cp:lastModifiedBy>
  <cp:lastPrinted>2025-06-24T07:06:33Z</cp:lastPrinted>
  <dcterms:created xsi:type="dcterms:W3CDTF">2025-06-23T17:12:50Z</dcterms:created>
  <dcterms:modified xsi:type="dcterms:W3CDTF">2025-06-24T07:41:34Z</dcterms:modified>
</cp:coreProperties>
</file>