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8 august 2024\pt.site\"/>
    </mc:Choice>
  </mc:AlternateContent>
  <bookViews>
    <workbookView minimized="1" xWindow="0" yWindow="0" windowWidth="23040" windowHeight="8325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H54" i="1"/>
  <c r="C54" i="1"/>
  <c r="K53" i="1"/>
  <c r="K51" i="1"/>
  <c r="C51" i="1"/>
  <c r="C50" i="1"/>
  <c r="L49" i="1"/>
  <c r="C49" i="1"/>
  <c r="H48" i="1"/>
  <c r="C48" i="1"/>
  <c r="H47" i="1"/>
  <c r="L44" i="1"/>
  <c r="C44" i="1"/>
  <c r="K38" i="1"/>
  <c r="H36" i="1"/>
  <c r="C35" i="1"/>
  <c r="C32" i="1"/>
  <c r="H28" i="1"/>
  <c r="H27" i="1"/>
  <c r="C26" i="1"/>
  <c r="C24" i="1"/>
  <c r="K23" i="1"/>
  <c r="H22" i="1"/>
  <c r="C22" i="1"/>
  <c r="C21" i="1"/>
  <c r="L18" i="1"/>
  <c r="C18" i="1"/>
  <c r="L36" i="1" l="1"/>
  <c r="L21" i="1"/>
  <c r="K47" i="1"/>
  <c r="H49" i="1"/>
  <c r="K56" i="1"/>
  <c r="K57" i="1"/>
  <c r="K16" i="1"/>
  <c r="K44" i="1"/>
  <c r="L50" i="1"/>
  <c r="K52" i="1"/>
  <c r="K54" i="1"/>
  <c r="L17" i="1"/>
  <c r="K24" i="1"/>
  <c r="K35" i="1"/>
  <c r="L46" i="1"/>
  <c r="L24" i="1"/>
  <c r="L35" i="1"/>
  <c r="K43" i="1"/>
  <c r="L27" i="1"/>
  <c r="L43" i="1"/>
  <c r="K48" i="1"/>
  <c r="L23" i="1"/>
  <c r="L33" i="1"/>
  <c r="K42" i="1"/>
  <c r="H56" i="1"/>
  <c r="L19" i="1"/>
  <c r="H21" i="1"/>
  <c r="K22" i="1"/>
  <c r="L26" i="1"/>
  <c r="K32" i="1"/>
  <c r="K37" i="1"/>
  <c r="L42" i="1"/>
  <c r="L47" i="1"/>
  <c r="L48" i="1"/>
  <c r="K49" i="1"/>
  <c r="H50" i="1"/>
  <c r="L53" i="1"/>
  <c r="L54" i="1"/>
  <c r="L55" i="1"/>
  <c r="K18" i="1"/>
  <c r="K21" i="1"/>
  <c r="B20" i="1"/>
  <c r="C20" i="1" s="1"/>
  <c r="H26" i="1"/>
  <c r="K31" i="1"/>
  <c r="H32" i="1"/>
  <c r="K36" i="1"/>
  <c r="L37" i="1"/>
  <c r="C47" i="1"/>
  <c r="K50" i="1"/>
  <c r="H51" i="1"/>
  <c r="K17" i="1"/>
  <c r="H18" i="1"/>
  <c r="L25" i="1"/>
  <c r="K26" i="1"/>
  <c r="K28" i="1"/>
  <c r="L31" i="1"/>
  <c r="K27" i="1"/>
  <c r="L51" i="1"/>
  <c r="H24" i="1"/>
  <c r="C27" i="1"/>
  <c r="H35" i="1"/>
  <c r="H44" i="1"/>
  <c r="L16" i="1"/>
  <c r="C19" i="1"/>
  <c r="H19" i="1"/>
  <c r="L22" i="1"/>
  <c r="C25" i="1"/>
  <c r="H25" i="1"/>
  <c r="L28" i="1"/>
  <c r="C33" i="1"/>
  <c r="H33" i="1"/>
  <c r="L38" i="1"/>
  <c r="C45" i="1"/>
  <c r="H45" i="1"/>
  <c r="C46" i="1"/>
  <c r="H46" i="1"/>
  <c r="L52" i="1"/>
  <c r="C55" i="1"/>
  <c r="H55" i="1"/>
  <c r="L57" i="1"/>
  <c r="C17" i="1"/>
  <c r="H17" i="1"/>
  <c r="K19" i="1"/>
  <c r="C23" i="1"/>
  <c r="H23" i="1"/>
  <c r="K25" i="1"/>
  <c r="C31" i="1"/>
  <c r="H31" i="1"/>
  <c r="K33" i="1"/>
  <c r="C36" i="1"/>
  <c r="C37" i="1"/>
  <c r="H37" i="1"/>
  <c r="B41" i="1"/>
  <c r="G41" i="1"/>
  <c r="C42" i="1"/>
  <c r="H42" i="1"/>
  <c r="C43" i="1"/>
  <c r="H43" i="1"/>
  <c r="K45" i="1"/>
  <c r="K46" i="1"/>
  <c r="C53" i="1"/>
  <c r="H53" i="1"/>
  <c r="K55" i="1"/>
  <c r="B15" i="1"/>
  <c r="G15" i="1"/>
  <c r="C16" i="1"/>
  <c r="H16" i="1"/>
  <c r="C28" i="1"/>
  <c r="C38" i="1"/>
  <c r="H38" i="1"/>
  <c r="L45" i="1"/>
  <c r="C52" i="1"/>
  <c r="H52" i="1"/>
  <c r="C57" i="1"/>
  <c r="H57" i="1"/>
  <c r="G20" i="1"/>
  <c r="H41" i="1" l="1"/>
  <c r="G40" i="1"/>
  <c r="K41" i="1"/>
  <c r="L41" i="1"/>
  <c r="H15" i="1"/>
  <c r="G14" i="1"/>
  <c r="L15" i="1"/>
  <c r="K15" i="1"/>
  <c r="C41" i="1"/>
  <c r="B40" i="1"/>
  <c r="C15" i="1"/>
  <c r="B14" i="1"/>
  <c r="H20" i="1"/>
  <c r="L20" i="1"/>
  <c r="K20" i="1"/>
  <c r="C14" i="1" l="1"/>
  <c r="B13" i="1"/>
  <c r="I40" i="1"/>
  <c r="I51" i="1"/>
  <c r="K40" i="1"/>
  <c r="H40" i="1"/>
  <c r="I56" i="1"/>
  <c r="I54" i="1"/>
  <c r="I44" i="1"/>
  <c r="L40" i="1"/>
  <c r="I52" i="1"/>
  <c r="I45" i="1"/>
  <c r="I42" i="1"/>
  <c r="I50" i="1"/>
  <c r="I46" i="1"/>
  <c r="I43" i="1"/>
  <c r="I53" i="1"/>
  <c r="I57" i="1"/>
  <c r="I48" i="1"/>
  <c r="I47" i="1"/>
  <c r="I55" i="1"/>
  <c r="I49" i="1"/>
  <c r="D40" i="1"/>
  <c r="C40" i="1"/>
  <c r="D51" i="1"/>
  <c r="D56" i="1"/>
  <c r="D54" i="1"/>
  <c r="D44" i="1"/>
  <c r="D50" i="1"/>
  <c r="D55" i="1"/>
  <c r="D47" i="1"/>
  <c r="D53" i="1"/>
  <c r="D48" i="1"/>
  <c r="D57" i="1"/>
  <c r="D43" i="1"/>
  <c r="D46" i="1"/>
  <c r="D49" i="1"/>
  <c r="D45" i="1"/>
  <c r="D42" i="1"/>
  <c r="D52" i="1"/>
  <c r="H14" i="1"/>
  <c r="G13" i="1"/>
  <c r="L14" i="1"/>
  <c r="K14" i="1"/>
  <c r="I41" i="1"/>
  <c r="D41" i="1"/>
  <c r="L13" i="1" l="1"/>
  <c r="G12" i="1"/>
  <c r="I13" i="1" s="1"/>
  <c r="K13" i="1"/>
  <c r="H13" i="1"/>
  <c r="B12" i="1"/>
  <c r="D13" i="1" s="1"/>
  <c r="C13" i="1"/>
  <c r="I28" i="1" l="1"/>
  <c r="I22" i="1"/>
  <c r="H12" i="1"/>
  <c r="I27" i="1"/>
  <c r="I36" i="1"/>
  <c r="I35" i="1"/>
  <c r="I32" i="1"/>
  <c r="I24" i="1"/>
  <c r="I18" i="1"/>
  <c r="L12" i="1"/>
  <c r="G59" i="1"/>
  <c r="K12" i="1"/>
  <c r="I21" i="1"/>
  <c r="I12" i="1"/>
  <c r="I19" i="1"/>
  <c r="I31" i="1"/>
  <c r="I17" i="1"/>
  <c r="I25" i="1"/>
  <c r="I16" i="1"/>
  <c r="I38" i="1"/>
  <c r="I37" i="1"/>
  <c r="I33" i="1"/>
  <c r="I23" i="1"/>
  <c r="I26" i="1"/>
  <c r="I20" i="1"/>
  <c r="I15" i="1"/>
  <c r="I14" i="1"/>
  <c r="D22" i="1"/>
  <c r="C12" i="1"/>
  <c r="D12" i="1"/>
  <c r="B59" i="1"/>
  <c r="C59" i="1" s="1"/>
  <c r="D35" i="1"/>
  <c r="D32" i="1"/>
  <c r="D24" i="1"/>
  <c r="D18" i="1"/>
  <c r="D27" i="1"/>
  <c r="D21" i="1"/>
  <c r="D37" i="1"/>
  <c r="D31" i="1"/>
  <c r="D17" i="1"/>
  <c r="D36" i="1"/>
  <c r="D25" i="1"/>
  <c r="D16" i="1"/>
  <c r="D33" i="1"/>
  <c r="D23" i="1"/>
  <c r="D20" i="1"/>
  <c r="D38" i="1"/>
  <c r="D26" i="1"/>
  <c r="D19" i="1"/>
  <c r="D28" i="1"/>
  <c r="D15" i="1"/>
  <c r="D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<sst xmlns="http://schemas.openxmlformats.org/spreadsheetml/2006/main" count="61" uniqueCount="56">
  <si>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</si>
  <si>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</si>
  <si>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</si>
  <si>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1.01.-31.08.2023
</t>
  </si>
  <si>
    <t xml:space="preserve">
Realizări 1.01.-31.08.2024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</si>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</sst>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2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 vertical="center" wrapText="1" indent="6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68"/>
  <sheetViews>
    <sheetView showZeros="0" tabSelected="1" view="pageBreakPreview" topLeftCell="A28" zoomScale="75" zoomScaleNormal="75" zoomScaleSheetLayoutView="75" workbookViewId="0">
      <selection activeCell="X38" sqref="X38"/>
    </sheetView>
  </sheetViews>
  <sheetFormatPr defaultColWidth="8.85546875" defaultRowHeight="20.100000000000001" customHeight="1" x14ac:dyDescent="0.25"/>
  <cols>
    <col min="1" max="1" width="54.85546875" style="1" customWidth="1"/>
    <col min="2" max="2" width="14" style="1" customWidth="1"/>
    <col min="3" max="3" width="8.28515625" style="1" customWidth="1"/>
    <col min="4" max="4" width="10.28515625" style="1" customWidth="1"/>
    <col min="5" max="5" width="2.5703125" style="1" customWidth="1"/>
    <col min="6" max="6" width="1.42578125" style="1" customWidth="1"/>
    <col min="7" max="7" width="13.28515625" style="4" customWidth="1"/>
    <col min="8" max="8" width="8.7109375" style="4" customWidth="1"/>
    <col min="9" max="9" width="8.28515625" style="4" customWidth="1"/>
    <col min="10" max="10" width="2.28515625" style="4" customWidth="1"/>
    <col min="11" max="11" width="11.7109375" style="4" customWidth="1"/>
    <col min="12" max="12" width="11.5703125" style="5" customWidth="1"/>
    <col min="13" max="16384" width="8.85546875" style="5"/>
  </cols>
  <sheetData>
    <row r="1" spans="1:12" ht="17.45" customHeight="1" x14ac:dyDescent="0.25">
      <c r="F1" s="2"/>
      <c r="G1" s="3"/>
    </row>
    <row r="2" spans="1:12" ht="18" customHeight="1" x14ac:dyDescent="0.25">
      <c r="F2" s="2"/>
      <c r="G2" s="3"/>
      <c r="L2" s="6" t="s">
        <v>0</v>
      </c>
    </row>
    <row r="3" spans="1:12" ht="6.75" customHeight="1" x14ac:dyDescent="0.2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2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25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5" customHeight="1" x14ac:dyDescent="0.25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25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25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25">
      <c r="A10" s="30" t="s">
        <v>10</v>
      </c>
      <c r="B10" s="31">
        <v>1605591.0999999999</v>
      </c>
      <c r="C10" s="31"/>
      <c r="D10" s="31"/>
      <c r="E10" s="31"/>
      <c r="F10" s="31"/>
      <c r="G10" s="31">
        <v>1768800</v>
      </c>
      <c r="H10" s="31"/>
      <c r="I10" s="31"/>
      <c r="J10" s="31"/>
      <c r="K10" s="31"/>
      <c r="L10" s="32"/>
    </row>
    <row r="11" spans="1:12" s="29" customFormat="1" ht="8.25" customHeight="1" x14ac:dyDescent="0.25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">
      <c r="A12" s="36" t="s">
        <v>11</v>
      </c>
      <c r="B12" s="37">
        <f>B13+B31+B32+B34+B35+B33+B36+B37+B38</f>
        <v>330466.90869979002</v>
      </c>
      <c r="C12" s="38">
        <f>B12/$B$10*100</f>
        <v>20.582258378225319</v>
      </c>
      <c r="D12" s="38">
        <f>B12/B$12*100</f>
        <v>100</v>
      </c>
      <c r="E12" s="38"/>
      <c r="F12" s="38"/>
      <c r="G12" s="37">
        <f>G13+G31+G32+G34+G35+G33+G36+G37+G38+G30+G29</f>
        <v>375764.35726150998</v>
      </c>
      <c r="H12" s="38">
        <f>G12/$G$10*100</f>
        <v>21.244027434504183</v>
      </c>
      <c r="I12" s="38">
        <f t="shared" ref="I12:I33" si="0">G12/G$12*100</f>
        <v>100</v>
      </c>
      <c r="J12" s="38"/>
      <c r="K12" s="38">
        <f t="shared" ref="K12:K28" si="1">G12-B12</f>
        <v>45297.448561719968</v>
      </c>
      <c r="L12" s="39">
        <f t="shared" ref="L12:L28" si="2">G12/B12-1</f>
        <v>0.13707105725030422</v>
      </c>
    </row>
    <row r="13" spans="1:12" s="44" customFormat="1" ht="24.95" customHeight="1" x14ac:dyDescent="0.25">
      <c r="A13" s="40" t="s">
        <v>12</v>
      </c>
      <c r="B13" s="41">
        <f>B14+B27+B28</f>
        <v>301668.68486779003</v>
      </c>
      <c r="C13" s="42">
        <f>B13/$B$10*100</f>
        <v>18.788637086228867</v>
      </c>
      <c r="D13" s="42">
        <f>B13/B$12*100</f>
        <v>91.285595297482118</v>
      </c>
      <c r="E13" s="42"/>
      <c r="F13" s="42"/>
      <c r="G13" s="41">
        <f>G14+G27+G28</f>
        <v>352054.85771750996</v>
      </c>
      <c r="H13" s="42">
        <f>G13/$G$10*100</f>
        <v>19.903598921161802</v>
      </c>
      <c r="I13" s="42">
        <f t="shared" si="0"/>
        <v>93.690327705163483</v>
      </c>
      <c r="J13" s="42"/>
      <c r="K13" s="42">
        <f t="shared" si="1"/>
        <v>50386.172849719936</v>
      </c>
      <c r="L13" s="43">
        <f t="shared" si="2"/>
        <v>0.16702486992245258</v>
      </c>
    </row>
    <row r="14" spans="1:12" s="44" customFormat="1" ht="25.5" customHeight="1" x14ac:dyDescent="0.25">
      <c r="A14" s="45" t="s">
        <v>13</v>
      </c>
      <c r="B14" s="41">
        <f>B15+B19+B20+B25+B26</f>
        <v>168210.49299100001</v>
      </c>
      <c r="C14" s="42">
        <f>B14/$B$10*100</f>
        <v>10.476546176109224</v>
      </c>
      <c r="D14" s="42">
        <f t="shared" ref="D14:D35" si="3">B14/B$12*100</f>
        <v>50.900858319768851</v>
      </c>
      <c r="E14" s="42"/>
      <c r="F14" s="42"/>
      <c r="G14" s="41">
        <f>G15+G19+G20+G25+G26</f>
        <v>191252.00405299998</v>
      </c>
      <c r="H14" s="42">
        <f>G14/$G$10*100</f>
        <v>10.812528496890545</v>
      </c>
      <c r="I14" s="42">
        <f t="shared" si="0"/>
        <v>50.896792193598017</v>
      </c>
      <c r="J14" s="42"/>
      <c r="K14" s="42">
        <f t="shared" si="1"/>
        <v>23041.511061999976</v>
      </c>
      <c r="L14" s="43">
        <f t="shared" si="2"/>
        <v>0.13698022431473889</v>
      </c>
    </row>
    <row r="15" spans="1:12" s="44" customFormat="1" ht="40.5" customHeight="1" x14ac:dyDescent="0.25">
      <c r="A15" s="46" t="s">
        <v>14</v>
      </c>
      <c r="B15" s="41">
        <f>B16+B17+B18</f>
        <v>50643.405467000004</v>
      </c>
      <c r="C15" s="42">
        <f>B15/$B$10*100</f>
        <v>3.1541907193556327</v>
      </c>
      <c r="D15" s="42">
        <f t="shared" si="3"/>
        <v>15.324803825670363</v>
      </c>
      <c r="E15" s="42"/>
      <c r="F15" s="42"/>
      <c r="G15" s="41">
        <f>G16+G17+G18</f>
        <v>61163.795553999997</v>
      </c>
      <c r="H15" s="42">
        <f>G15/$G$10*100</f>
        <v>3.4579260263455445</v>
      </c>
      <c r="I15" s="42">
        <f t="shared" si="0"/>
        <v>16.277167957000664</v>
      </c>
      <c r="J15" s="42"/>
      <c r="K15" s="42">
        <f t="shared" si="1"/>
        <v>10520.390086999992</v>
      </c>
      <c r="L15" s="43">
        <f t="shared" si="2"/>
        <v>0.207734649555809</v>
      </c>
    </row>
    <row r="16" spans="1:12" ht="25.5" customHeight="1" x14ac:dyDescent="0.2">
      <c r="A16" s="47" t="s">
        <v>15</v>
      </c>
      <c r="B16" s="48">
        <v>20150.405999999999</v>
      </c>
      <c r="C16" s="48">
        <f t="shared" ref="C16:C28" si="4">B16/$B$10*100</f>
        <v>1.2550148042051306</v>
      </c>
      <c r="D16" s="48">
        <f t="shared" si="3"/>
        <v>6.0975563572404381</v>
      </c>
      <c r="E16" s="48"/>
      <c r="F16" s="48"/>
      <c r="G16" s="48">
        <v>24252.220999999998</v>
      </c>
      <c r="H16" s="48">
        <f t="shared" ref="H16:H28" si="5">G16/$G$10*100</f>
        <v>1.3711115445499771</v>
      </c>
      <c r="I16" s="48">
        <f t="shared" si="0"/>
        <v>6.4541036240757323</v>
      </c>
      <c r="J16" s="48"/>
      <c r="K16" s="48">
        <f t="shared" si="1"/>
        <v>4101.8149999999987</v>
      </c>
      <c r="L16" s="49">
        <f t="shared" si="2"/>
        <v>0.20355991834606213</v>
      </c>
    </row>
    <row r="17" spans="1:12" ht="18" customHeight="1" x14ac:dyDescent="0.2">
      <c r="A17" s="47" t="s">
        <v>16</v>
      </c>
      <c r="B17" s="48">
        <v>26926.599467000004</v>
      </c>
      <c r="C17" s="48">
        <f t="shared" si="4"/>
        <v>1.6770521128947466</v>
      </c>
      <c r="D17" s="48">
        <f t="shared" si="3"/>
        <v>8.1480471291185328</v>
      </c>
      <c r="E17" s="48"/>
      <c r="F17" s="48"/>
      <c r="G17" s="48">
        <v>32890.813554</v>
      </c>
      <c r="H17" s="48">
        <f t="shared" si="5"/>
        <v>1.8594987310040705</v>
      </c>
      <c r="I17" s="48">
        <f>G17/G$12*100</f>
        <v>8.7530424103289608</v>
      </c>
      <c r="J17" s="48"/>
      <c r="K17" s="48">
        <f t="shared" si="1"/>
        <v>5964.2140869999967</v>
      </c>
      <c r="L17" s="49">
        <f t="shared" si="2"/>
        <v>0.22149897146535191</v>
      </c>
    </row>
    <row r="18" spans="1:12" ht="31.9" customHeight="1" x14ac:dyDescent="0.2">
      <c r="A18" s="50" t="s">
        <v>17</v>
      </c>
      <c r="B18" s="48">
        <v>3566.4</v>
      </c>
      <c r="C18" s="48">
        <f t="shared" si="4"/>
        <v>0.2221238022557549</v>
      </c>
      <c r="D18" s="48">
        <f t="shared" si="3"/>
        <v>1.0792003393113914</v>
      </c>
      <c r="E18" s="48"/>
      <c r="F18" s="48"/>
      <c r="G18" s="48">
        <v>4020.761</v>
      </c>
      <c r="H18" s="48">
        <f t="shared" si="5"/>
        <v>0.22731575079149705</v>
      </c>
      <c r="I18" s="48">
        <f t="shared" si="0"/>
        <v>1.0700219225959704</v>
      </c>
      <c r="J18" s="48"/>
      <c r="K18" s="48">
        <f t="shared" si="1"/>
        <v>454.36099999999988</v>
      </c>
      <c r="L18" s="49">
        <f t="shared" si="2"/>
        <v>0.12740045984746518</v>
      </c>
    </row>
    <row r="19" spans="1:12" ht="24" customHeight="1" x14ac:dyDescent="0.25">
      <c r="A19" s="46" t="s">
        <v>18</v>
      </c>
      <c r="B19" s="42">
        <v>5990.75</v>
      </c>
      <c r="C19" s="42">
        <f t="shared" si="4"/>
        <v>0.37311803733839832</v>
      </c>
      <c r="D19" s="42">
        <f t="shared" si="3"/>
        <v>1.8128138831117424</v>
      </c>
      <c r="E19" s="42"/>
      <c r="F19" s="42"/>
      <c r="G19" s="42">
        <v>6859.4494139999997</v>
      </c>
      <c r="H19" s="42">
        <f t="shared" si="5"/>
        <v>0.3878024318181818</v>
      </c>
      <c r="I19" s="42">
        <f t="shared" si="0"/>
        <v>1.8254656891862218</v>
      </c>
      <c r="J19" s="42"/>
      <c r="K19" s="42">
        <f t="shared" si="1"/>
        <v>868.69941399999971</v>
      </c>
      <c r="L19" s="43">
        <f t="shared" si="2"/>
        <v>0.14500678779785492</v>
      </c>
    </row>
    <row r="20" spans="1:12" ht="23.25" customHeight="1" x14ac:dyDescent="0.2">
      <c r="A20" s="51" t="s">
        <v>19</v>
      </c>
      <c r="B20" s="41">
        <f>B21+B22+B23+B24</f>
        <v>109456.41352399999</v>
      </c>
      <c r="C20" s="42">
        <f>B20/$B$10*100</f>
        <v>6.8172035535074906</v>
      </c>
      <c r="D20" s="42">
        <f t="shared" si="3"/>
        <v>33.121747031995504</v>
      </c>
      <c r="E20" s="42"/>
      <c r="F20" s="42"/>
      <c r="G20" s="41">
        <f>G21+G22+G23+G24</f>
        <v>120817.85908499999</v>
      </c>
      <c r="H20" s="42">
        <f>G20/$G$10*100</f>
        <v>6.8304985914179088</v>
      </c>
      <c r="I20" s="42">
        <f t="shared" si="0"/>
        <v>32.15255964282899</v>
      </c>
      <c r="J20" s="42"/>
      <c r="K20" s="42">
        <f t="shared" si="1"/>
        <v>11361.445561</v>
      </c>
      <c r="L20" s="43">
        <f t="shared" si="2"/>
        <v>0.10379881082535958</v>
      </c>
    </row>
    <row r="21" spans="1:12" ht="20.25" customHeight="1" x14ac:dyDescent="0.2">
      <c r="A21" s="47" t="s">
        <v>20</v>
      </c>
      <c r="B21" s="34">
        <v>66474.043999999994</v>
      </c>
      <c r="C21" s="48">
        <f t="shared" si="4"/>
        <v>4.1401602188751543</v>
      </c>
      <c r="D21" s="48">
        <f t="shared" si="3"/>
        <v>20.115189221680225</v>
      </c>
      <c r="E21" s="48"/>
      <c r="F21" s="48"/>
      <c r="G21" s="48">
        <v>77233.78</v>
      </c>
      <c r="H21" s="48">
        <f t="shared" si="5"/>
        <v>4.3664507010402529</v>
      </c>
      <c r="I21" s="48">
        <f>G21/G$12*100</f>
        <v>20.553780183640409</v>
      </c>
      <c r="J21" s="48"/>
      <c r="K21" s="48">
        <f t="shared" si="1"/>
        <v>10759.736000000004</v>
      </c>
      <c r="L21" s="49">
        <f t="shared" si="2"/>
        <v>0.16186371931877663</v>
      </c>
    </row>
    <row r="22" spans="1:12" ht="18" customHeight="1" x14ac:dyDescent="0.2">
      <c r="A22" s="47" t="s">
        <v>21</v>
      </c>
      <c r="B22" s="34">
        <v>24015.028999999999</v>
      </c>
      <c r="C22" s="48">
        <f t="shared" si="4"/>
        <v>1.495712638167962</v>
      </c>
      <c r="D22" s="48">
        <f t="shared" si="3"/>
        <v>7.2669996201696119</v>
      </c>
      <c r="E22" s="48"/>
      <c r="F22" s="48"/>
      <c r="G22" s="48">
        <v>27927.859</v>
      </c>
      <c r="H22" s="48">
        <f t="shared" si="5"/>
        <v>1.578915592492085</v>
      </c>
      <c r="I22" s="48">
        <f t="shared" si="0"/>
        <v>7.4322799542596973</v>
      </c>
      <c r="J22" s="48"/>
      <c r="K22" s="48">
        <f t="shared" si="1"/>
        <v>3912.8300000000017</v>
      </c>
      <c r="L22" s="49">
        <f t="shared" si="2"/>
        <v>0.1629325536104913</v>
      </c>
    </row>
    <row r="23" spans="1:12" s="53" customFormat="1" ht="23.45" customHeight="1" x14ac:dyDescent="0.2">
      <c r="A23" s="52" t="s">
        <v>22</v>
      </c>
      <c r="B23" s="34">
        <v>14082.236524</v>
      </c>
      <c r="C23" s="48">
        <f t="shared" si="4"/>
        <v>0.87707489933146754</v>
      </c>
      <c r="D23" s="48">
        <f t="shared" si="3"/>
        <v>4.261315173554304</v>
      </c>
      <c r="E23" s="48"/>
      <c r="F23" s="48"/>
      <c r="G23" s="48">
        <v>9961.2860849999997</v>
      </c>
      <c r="H23" s="48">
        <f t="shared" si="5"/>
        <v>0.56316633225915869</v>
      </c>
      <c r="I23" s="48">
        <f t="shared" si="0"/>
        <v>2.6509395828800035</v>
      </c>
      <c r="J23" s="48"/>
      <c r="K23" s="48">
        <f t="shared" si="1"/>
        <v>-4120.9504390000002</v>
      </c>
      <c r="L23" s="49">
        <f t="shared" si="2"/>
        <v>-0.29263465586427051</v>
      </c>
    </row>
    <row r="24" spans="1:12" ht="49.9" customHeight="1" x14ac:dyDescent="0.2">
      <c r="A24" s="52" t="s">
        <v>23</v>
      </c>
      <c r="B24" s="34">
        <v>4885.1040000000003</v>
      </c>
      <c r="C24" s="48">
        <f t="shared" si="4"/>
        <v>0.3042557971329064</v>
      </c>
      <c r="D24" s="48">
        <f t="shared" si="3"/>
        <v>1.4782430165913627</v>
      </c>
      <c r="E24" s="48"/>
      <c r="F24" s="48"/>
      <c r="G24" s="48">
        <v>5694.9339999999993</v>
      </c>
      <c r="H24" s="48">
        <f t="shared" si="5"/>
        <v>0.32196596562641333</v>
      </c>
      <c r="I24" s="48">
        <f t="shared" si="0"/>
        <v>1.5155599220488756</v>
      </c>
      <c r="J24" s="48"/>
      <c r="K24" s="48">
        <f t="shared" si="1"/>
        <v>809.82999999999902</v>
      </c>
      <c r="L24" s="49">
        <f t="shared" si="2"/>
        <v>0.16577538574409045</v>
      </c>
    </row>
    <row r="25" spans="1:12" s="44" customFormat="1" ht="35.25" customHeight="1" x14ac:dyDescent="0.25">
      <c r="A25" s="51" t="s">
        <v>24</v>
      </c>
      <c r="B25" s="54">
        <v>1141.1110000000001</v>
      </c>
      <c r="C25" s="42">
        <f t="shared" si="4"/>
        <v>7.1071084038769286E-2</v>
      </c>
      <c r="D25" s="42">
        <f t="shared" si="3"/>
        <v>0.34530265208388328</v>
      </c>
      <c r="E25" s="42"/>
      <c r="F25" s="42"/>
      <c r="G25" s="42">
        <v>1234.9000000000001</v>
      </c>
      <c r="H25" s="42">
        <f t="shared" si="5"/>
        <v>6.9815694255992766E-2</v>
      </c>
      <c r="I25" s="42">
        <f t="shared" si="0"/>
        <v>0.32863681084594781</v>
      </c>
      <c r="J25" s="42"/>
      <c r="K25" s="42">
        <f t="shared" si="1"/>
        <v>93.788999999999987</v>
      </c>
      <c r="L25" s="43">
        <f t="shared" si="2"/>
        <v>8.2190952501553394E-2</v>
      </c>
    </row>
    <row r="26" spans="1:12" s="44" customFormat="1" ht="17.25" customHeight="1" x14ac:dyDescent="0.25">
      <c r="A26" s="55" t="s">
        <v>25</v>
      </c>
      <c r="B26" s="54">
        <v>978.81299999999999</v>
      </c>
      <c r="C26" s="42">
        <f t="shared" si="4"/>
        <v>6.0962781868932885E-2</v>
      </c>
      <c r="D26" s="42">
        <f t="shared" si="3"/>
        <v>0.29619092690735788</v>
      </c>
      <c r="E26" s="42"/>
      <c r="F26" s="42"/>
      <c r="G26" s="42">
        <v>1176</v>
      </c>
      <c r="H26" s="42">
        <f t="shared" si="5"/>
        <v>6.6485753052917235E-2</v>
      </c>
      <c r="I26" s="42">
        <f t="shared" si="0"/>
        <v>0.31296209373620099</v>
      </c>
      <c r="J26" s="42"/>
      <c r="K26" s="42">
        <f t="shared" si="1"/>
        <v>197.18700000000001</v>
      </c>
      <c r="L26" s="43">
        <f t="shared" si="2"/>
        <v>0.20145523200039239</v>
      </c>
    </row>
    <row r="27" spans="1:12" s="44" customFormat="1" ht="18" customHeight="1" x14ac:dyDescent="0.25">
      <c r="A27" s="56" t="s">
        <v>26</v>
      </c>
      <c r="B27" s="54">
        <v>103999.93174399999</v>
      </c>
      <c r="C27" s="42">
        <f>B27/$B$10*100</f>
        <v>6.4773610008177052</v>
      </c>
      <c r="D27" s="42">
        <f t="shared" si="3"/>
        <v>31.470603865659019</v>
      </c>
      <c r="E27" s="42"/>
      <c r="F27" s="42"/>
      <c r="G27" s="42">
        <v>124861.127502</v>
      </c>
      <c r="H27" s="42">
        <f t="shared" si="5"/>
        <v>7.0590868103799194</v>
      </c>
      <c r="I27" s="42">
        <f>G27/G$12*100</f>
        <v>33.228571334429141</v>
      </c>
      <c r="J27" s="42"/>
      <c r="K27" s="42">
        <f t="shared" si="1"/>
        <v>20861.195758000016</v>
      </c>
      <c r="L27" s="43">
        <f t="shared" si="2"/>
        <v>0.20058855239781015</v>
      </c>
    </row>
    <row r="28" spans="1:12" s="44" customFormat="1" ht="18.75" customHeight="1" x14ac:dyDescent="0.25">
      <c r="A28" s="58" t="s">
        <v>27</v>
      </c>
      <c r="B28" s="54">
        <v>29458.260132790001</v>
      </c>
      <c r="C28" s="42">
        <f t="shared" si="4"/>
        <v>1.8347299093019389</v>
      </c>
      <c r="D28" s="42">
        <f t="shared" si="3"/>
        <v>8.9141331120542286</v>
      </c>
      <c r="E28" s="42"/>
      <c r="F28" s="42"/>
      <c r="G28" s="42">
        <v>35941.72616251</v>
      </c>
      <c r="H28" s="42">
        <f t="shared" si="5"/>
        <v>2.031983613891339</v>
      </c>
      <c r="I28" s="42">
        <f>G28/G$12*100</f>
        <v>9.5649641771363285</v>
      </c>
      <c r="J28" s="42"/>
      <c r="K28" s="42">
        <f t="shared" si="1"/>
        <v>6483.4660297199989</v>
      </c>
      <c r="L28" s="43">
        <f t="shared" si="2"/>
        <v>0.2200899170723003</v>
      </c>
    </row>
    <row r="29" spans="1:12" s="44" customFormat="1" ht="18.75" customHeight="1" x14ac:dyDescent="0.25">
      <c r="A29" s="42" t="s">
        <v>28</v>
      </c>
      <c r="B29" s="54"/>
      <c r="C29" s="42"/>
      <c r="D29" s="42"/>
      <c r="E29" s="42"/>
      <c r="F29" s="42"/>
      <c r="G29" s="42">
        <v>0</v>
      </c>
      <c r="H29" s="42"/>
      <c r="I29" s="42"/>
      <c r="J29" s="42"/>
      <c r="K29" s="42"/>
      <c r="L29" s="43"/>
    </row>
    <row r="30" spans="1:12" s="44" customFormat="1" ht="16.899999999999999" customHeight="1" x14ac:dyDescent="0.25">
      <c r="A30" s="59" t="s">
        <v>29</v>
      </c>
      <c r="B30" s="54"/>
      <c r="C30" s="42"/>
      <c r="D30" s="42"/>
      <c r="E30" s="42"/>
      <c r="F30" s="42"/>
      <c r="G30" s="42">
        <v>0</v>
      </c>
      <c r="H30" s="42"/>
      <c r="I30" s="42"/>
      <c r="J30" s="42"/>
      <c r="K30" s="42"/>
      <c r="L30" s="43"/>
    </row>
    <row r="31" spans="1:12" s="44" customFormat="1" ht="19.5" customHeight="1" x14ac:dyDescent="0.25">
      <c r="A31" s="60" t="s">
        <v>30</v>
      </c>
      <c r="B31" s="54">
        <v>832.74299999999994</v>
      </c>
      <c r="C31" s="42">
        <f>B31/$B$10*100</f>
        <v>5.1865197807835384E-2</v>
      </c>
      <c r="D31" s="42">
        <f t="shared" si="3"/>
        <v>0.25198982956459903</v>
      </c>
      <c r="E31" s="42"/>
      <c r="F31" s="42"/>
      <c r="G31" s="42">
        <v>824.34999999999991</v>
      </c>
      <c r="H31" s="42">
        <f>G31/$G$10*100</f>
        <v>4.6605042966983264E-2</v>
      </c>
      <c r="I31" s="42">
        <f t="shared" si="0"/>
        <v>0.21937950847911331</v>
      </c>
      <c r="J31" s="42"/>
      <c r="K31" s="42">
        <f>G31-B31</f>
        <v>-8.3930000000000291</v>
      </c>
      <c r="L31" s="43">
        <f>G31/B31-1</f>
        <v>-1.007873977925966E-2</v>
      </c>
    </row>
    <row r="32" spans="1:12" s="44" customFormat="1" ht="18" customHeight="1" x14ac:dyDescent="0.25">
      <c r="A32" s="60" t="s">
        <v>31</v>
      </c>
      <c r="B32" s="54">
        <v>1.7899999999999999E-2</v>
      </c>
      <c r="C32" s="42">
        <f>B32/$B$10*100</f>
        <v>1.1148542116358269E-6</v>
      </c>
      <c r="D32" s="42">
        <f t="shared" si="3"/>
        <v>5.4165786433585428E-6</v>
      </c>
      <c r="E32" s="42"/>
      <c r="F32" s="42"/>
      <c r="G32" s="42">
        <v>1.9900500000000001</v>
      </c>
      <c r="H32" s="42">
        <f>G32/$G$10*100</f>
        <v>1.1250848032564451E-4</v>
      </c>
      <c r="I32" s="42">
        <f t="shared" si="0"/>
        <v>5.2960052265282897E-4</v>
      </c>
      <c r="J32" s="42"/>
      <c r="K32" s="42">
        <f>G32-B32</f>
        <v>1.9721500000000001</v>
      </c>
      <c r="L32" s="61"/>
    </row>
    <row r="33" spans="1:12" s="44" customFormat="1" ht="34.9" customHeight="1" x14ac:dyDescent="0.25">
      <c r="A33" s="62" t="s">
        <v>32</v>
      </c>
      <c r="B33" s="54">
        <v>1724.3474239999998</v>
      </c>
      <c r="C33" s="42">
        <f>B33/$B$10*100</f>
        <v>0.10739642390892674</v>
      </c>
      <c r="D33" s="42">
        <f t="shared" si="3"/>
        <v>0.52179125310439756</v>
      </c>
      <c r="E33" s="42"/>
      <c r="F33" s="42"/>
      <c r="G33" s="42">
        <v>10174.528798999998</v>
      </c>
      <c r="H33" s="42">
        <f>G33/$G$10*100</f>
        <v>0.57522211663274525</v>
      </c>
      <c r="I33" s="42">
        <f t="shared" si="0"/>
        <v>2.7076886358114911</v>
      </c>
      <c r="J33" s="42"/>
      <c r="K33" s="42">
        <f>G33-B33</f>
        <v>8450.1813749999983</v>
      </c>
      <c r="L33" s="61">
        <f>G33/B33-1</f>
        <v>4.9005097565535607</v>
      </c>
    </row>
    <row r="34" spans="1:12" s="44" customFormat="1" ht="16.899999999999999" customHeight="1" x14ac:dyDescent="0.25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25">
      <c r="A35" s="60" t="s">
        <v>34</v>
      </c>
      <c r="B35" s="63">
        <v>-101.31755199999999</v>
      </c>
      <c r="C35" s="63">
        <f>B35/$B$10*100</f>
        <v>-6.3102960647950773E-3</v>
      </c>
      <c r="D35" s="63">
        <f t="shared" si="3"/>
        <v>-3.0658909964277573E-2</v>
      </c>
      <c r="E35" s="63"/>
      <c r="F35" s="63"/>
      <c r="G35" s="63">
        <v>-58.757999999999996</v>
      </c>
      <c r="H35" s="63">
        <f>G35/$G$10*100</f>
        <v>-3.3219131614653998E-3</v>
      </c>
      <c r="I35" s="63">
        <f>G35/G$12*100</f>
        <v>-1.5636927469176613E-2</v>
      </c>
      <c r="J35" s="63"/>
      <c r="K35" s="63">
        <f>G35-B35</f>
        <v>42.559551999999996</v>
      </c>
      <c r="L35" s="61">
        <f>G35/B35-1</f>
        <v>-0.42006099792067619</v>
      </c>
    </row>
    <row r="36" spans="1:12" ht="19.149999999999999" customHeight="1" x14ac:dyDescent="0.25">
      <c r="A36" s="64" t="s">
        <v>35</v>
      </c>
      <c r="B36" s="54">
        <v>56.242456999999995</v>
      </c>
      <c r="C36" s="54">
        <f>B36/$B$10*100</f>
        <v>3.5029128524690996E-3</v>
      </c>
      <c r="D36" s="54">
        <f>B36/B$12*100</f>
        <v>1.7019088907050901E-2</v>
      </c>
      <c r="E36" s="41"/>
      <c r="F36" s="42"/>
      <c r="G36" s="54">
        <v>453.22899999999998</v>
      </c>
      <c r="H36" s="54">
        <f>G36/$G$10*100</f>
        <v>2.5623530076888282E-2</v>
      </c>
      <c r="I36" s="54">
        <f>G36/G$12*100</f>
        <v>0.12061521835201074</v>
      </c>
      <c r="J36" s="54"/>
      <c r="K36" s="54">
        <f>G36-B36</f>
        <v>396.98654299999998</v>
      </c>
      <c r="L36" s="43">
        <f>G36/B36-1</f>
        <v>7.0584850693845045</v>
      </c>
    </row>
    <row r="37" spans="1:12" ht="48" customHeight="1" x14ac:dyDescent="0.25">
      <c r="A37" s="66" t="s">
        <v>36</v>
      </c>
      <c r="B37" s="54">
        <v>25520.380602999998</v>
      </c>
      <c r="C37" s="54">
        <f>B37/$B$10*100</f>
        <v>1.5894694859108276</v>
      </c>
      <c r="D37" s="54">
        <f>B37/B$12*100</f>
        <v>7.7225222650609719</v>
      </c>
      <c r="E37" s="54"/>
      <c r="F37" s="54"/>
      <c r="G37" s="54">
        <v>8651.9466949999987</v>
      </c>
      <c r="H37" s="54">
        <f>G37/$G$10*100</f>
        <v>0.4891421695499773</v>
      </c>
      <c r="I37" s="54">
        <f>G37/G$12*100</f>
        <v>2.3024926467357174</v>
      </c>
      <c r="J37" s="54"/>
      <c r="K37" s="54">
        <f>G37-B37</f>
        <v>-16868.433907999999</v>
      </c>
      <c r="L37" s="43">
        <f>G37/B37-1</f>
        <v>-0.66097893171769795</v>
      </c>
    </row>
    <row r="38" spans="1:12" ht="31.9" customHeight="1" x14ac:dyDescent="0.25">
      <c r="A38" s="66" t="s">
        <v>37</v>
      </c>
      <c r="B38" s="54">
        <v>765.81</v>
      </c>
      <c r="C38" s="54">
        <f>B38/$B$10*100</f>
        <v>4.7696452726973884E-2</v>
      </c>
      <c r="D38" s="54">
        <f>B38/B$12*100</f>
        <v>0.23173575926650308</v>
      </c>
      <c r="E38" s="54"/>
      <c r="F38" s="54"/>
      <c r="G38" s="54">
        <v>3662.2129999999997</v>
      </c>
      <c r="H38" s="54">
        <f>G38/$G$10*100</f>
        <v>0.20704505879692447</v>
      </c>
      <c r="I38" s="54">
        <f>G38/G$12*100</f>
        <v>0.9746036124047055</v>
      </c>
      <c r="J38" s="54"/>
      <c r="K38" s="54">
        <f>G38-B38</f>
        <v>2896.4029999999998</v>
      </c>
      <c r="L38" s="61">
        <f>G38/B38-1</f>
        <v>3.7821430903226645</v>
      </c>
    </row>
    <row r="39" spans="1:12" ht="8.4499999999999993" customHeight="1" x14ac:dyDescent="0.25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25">
      <c r="A40" s="36" t="s">
        <v>38</v>
      </c>
      <c r="B40" s="68">
        <f>B41+B55+B56+B57</f>
        <v>372656.56439072982</v>
      </c>
      <c r="C40" s="38">
        <f t="shared" ref="C40:C56" si="6">B40/$B$10*100</f>
        <v>23.209929625963287</v>
      </c>
      <c r="D40" s="38">
        <f>B40/B$40*100</f>
        <v>100</v>
      </c>
      <c r="E40" s="38"/>
      <c r="F40" s="38"/>
      <c r="G40" s="68">
        <f>G41+G55+G56+G57</f>
        <v>456634.55223607994</v>
      </c>
      <c r="H40" s="38">
        <f t="shared" ref="H40:H51" si="7">G40/$G$10*100</f>
        <v>25.816064689963813</v>
      </c>
      <c r="I40" s="38">
        <f t="shared" ref="I40:I51" si="8">G40/G$40*100</f>
        <v>100</v>
      </c>
      <c r="J40" s="38"/>
      <c r="K40" s="38">
        <f t="shared" ref="K40:K57" si="9">G40-B40</f>
        <v>83977.987845350115</v>
      </c>
      <c r="L40" s="39">
        <f t="shared" ref="L40:L55" si="10">G40/B40-1</f>
        <v>0.2253495466600699</v>
      </c>
    </row>
    <row r="41" spans="1:12" s="44" customFormat="1" ht="20.100000000000001" customHeight="1" x14ac:dyDescent="0.25">
      <c r="A41" s="69" t="s">
        <v>39</v>
      </c>
      <c r="B41" s="57">
        <f>B42+B43+B44+B45++B46+B47+B48+B49+B50+B51+B52+B53+B54</f>
        <v>353885.10432872985</v>
      </c>
      <c r="C41" s="42">
        <f t="shared" si="6"/>
        <v>22.040798826596006</v>
      </c>
      <c r="D41" s="42">
        <f t="shared" ref="D41:D56" si="11">B41/B$40*100</f>
        <v>94.962799033826201</v>
      </c>
      <c r="E41" s="42"/>
      <c r="F41" s="42"/>
      <c r="G41" s="57">
        <f>G42+G43+G44+G45++G46+G47+G48+G49+G50+G51+G52+G53+G54</f>
        <v>421594.36004107993</v>
      </c>
      <c r="H41" s="42">
        <f t="shared" si="7"/>
        <v>23.835049753566256</v>
      </c>
      <c r="I41" s="42">
        <f t="shared" si="8"/>
        <v>92.326425579621002</v>
      </c>
      <c r="J41" s="42"/>
      <c r="K41" s="42">
        <f t="shared" si="9"/>
        <v>67709.255712350074</v>
      </c>
      <c r="L41" s="43">
        <f t="shared" si="10"/>
        <v>0.19133118315557529</v>
      </c>
    </row>
    <row r="42" spans="1:12" ht="20.100000000000001" customHeight="1" x14ac:dyDescent="0.25">
      <c r="A42" s="70" t="s">
        <v>40</v>
      </c>
      <c r="B42" s="63">
        <v>85614.697589999996</v>
      </c>
      <c r="C42" s="63">
        <f t="shared" si="6"/>
        <v>5.3322852617954855</v>
      </c>
      <c r="D42" s="63">
        <f t="shared" si="11"/>
        <v>22.974155233243959</v>
      </c>
      <c r="E42" s="63"/>
      <c r="F42" s="63"/>
      <c r="G42" s="71">
        <v>105980.164141</v>
      </c>
      <c r="H42" s="63">
        <f t="shared" si="7"/>
        <v>5.9916420251582991</v>
      </c>
      <c r="I42" s="63">
        <f t="shared" si="8"/>
        <v>23.208967350812358</v>
      </c>
      <c r="J42" s="63"/>
      <c r="K42" s="63">
        <f t="shared" si="9"/>
        <v>20365.466551000005</v>
      </c>
      <c r="L42" s="72">
        <f t="shared" si="10"/>
        <v>0.23787348579478884</v>
      </c>
    </row>
    <row r="43" spans="1:12" ht="19.899999999999999" customHeight="1" x14ac:dyDescent="0.25">
      <c r="A43" s="70" t="s">
        <v>41</v>
      </c>
      <c r="B43" s="63">
        <v>48182.77191299999</v>
      </c>
      <c r="C43" s="63">
        <f t="shared" si="6"/>
        <v>3.0009366589662831</v>
      </c>
      <c r="D43" s="63">
        <f t="shared" si="11"/>
        <v>12.929537949177364</v>
      </c>
      <c r="E43" s="63"/>
      <c r="F43" s="63"/>
      <c r="G43" s="71">
        <v>60869.646592000005</v>
      </c>
      <c r="H43" s="63">
        <f t="shared" si="7"/>
        <v>3.4412961664405253</v>
      </c>
      <c r="I43" s="63">
        <f t="shared" si="8"/>
        <v>13.330057108891404</v>
      </c>
      <c r="J43" s="63"/>
      <c r="K43" s="63">
        <f t="shared" si="9"/>
        <v>12686.874679000015</v>
      </c>
      <c r="L43" s="72">
        <f t="shared" si="10"/>
        <v>0.26330728132262204</v>
      </c>
    </row>
    <row r="44" spans="1:12" ht="20.100000000000001" customHeight="1" x14ac:dyDescent="0.25">
      <c r="A44" s="70" t="s">
        <v>42</v>
      </c>
      <c r="B44" s="63">
        <v>19776.316740730002</v>
      </c>
      <c r="C44" s="63">
        <f t="shared" si="6"/>
        <v>1.2317156429635168</v>
      </c>
      <c r="D44" s="63">
        <f t="shared" si="11"/>
        <v>5.3068478139015323</v>
      </c>
      <c r="E44" s="63"/>
      <c r="F44" s="63"/>
      <c r="G44" s="71">
        <v>22857.480483080002</v>
      </c>
      <c r="H44" s="63">
        <f t="shared" si="7"/>
        <v>1.2922591860628676</v>
      </c>
      <c r="I44" s="63">
        <f t="shared" si="8"/>
        <v>5.0056397114826057</v>
      </c>
      <c r="J44" s="63"/>
      <c r="K44" s="63">
        <f t="shared" si="9"/>
        <v>3081.1637423499997</v>
      </c>
      <c r="L44" s="72">
        <f t="shared" si="10"/>
        <v>0.15580068739515274</v>
      </c>
    </row>
    <row r="45" spans="1:12" ht="20.100000000000001" customHeight="1" x14ac:dyDescent="0.25">
      <c r="A45" s="70" t="s">
        <v>43</v>
      </c>
      <c r="B45" s="63">
        <v>10762.357999999998</v>
      </c>
      <c r="C45" s="63">
        <f t="shared" si="6"/>
        <v>0.67030503594595159</v>
      </c>
      <c r="D45" s="63">
        <f t="shared" si="11"/>
        <v>2.888009773179705</v>
      </c>
      <c r="E45" s="63"/>
      <c r="F45" s="63"/>
      <c r="G45" s="71">
        <v>13039.463421999999</v>
      </c>
      <c r="H45" s="63">
        <f t="shared" si="7"/>
        <v>0.73719264032112164</v>
      </c>
      <c r="I45" s="63">
        <f t="shared" si="8"/>
        <v>2.8555577667409189</v>
      </c>
      <c r="J45" s="63"/>
      <c r="K45" s="63">
        <f t="shared" si="9"/>
        <v>2277.1054220000005</v>
      </c>
      <c r="L45" s="72">
        <f t="shared" si="10"/>
        <v>0.21158053114382569</v>
      </c>
    </row>
    <row r="46" spans="1:12" ht="31.5" customHeight="1" x14ac:dyDescent="0.25">
      <c r="A46" s="73" t="s">
        <v>44</v>
      </c>
      <c r="B46" s="74">
        <v>1525.8033439999854</v>
      </c>
      <c r="C46" s="74">
        <f t="shared" si="6"/>
        <v>9.5030630401475538E-2</v>
      </c>
      <c r="D46" s="74">
        <f>B46/B$40*100</f>
        <v>0.40943954562952045</v>
      </c>
      <c r="E46" s="74"/>
      <c r="F46" s="74"/>
      <c r="G46" s="75">
        <v>2127.8558189999967</v>
      </c>
      <c r="H46" s="74">
        <f t="shared" si="7"/>
        <v>0.12029940179782886</v>
      </c>
      <c r="I46" s="74">
        <f t="shared" si="8"/>
        <v>0.4659865988195952</v>
      </c>
      <c r="J46" s="74"/>
      <c r="K46" s="74">
        <f t="shared" si="9"/>
        <v>602.05247500001133</v>
      </c>
      <c r="L46" s="76">
        <f t="shared" si="10"/>
        <v>0.39458064983767471</v>
      </c>
    </row>
    <row r="47" spans="1:12" ht="18" customHeight="1" x14ac:dyDescent="0.25">
      <c r="A47" s="70" t="s">
        <v>45</v>
      </c>
      <c r="B47" s="74">
        <v>17260.729487999997</v>
      </c>
      <c r="C47" s="77">
        <f t="shared" si="6"/>
        <v>1.0750389366258943</v>
      </c>
      <c r="D47" s="77">
        <f t="shared" si="11"/>
        <v>4.6318061017441652</v>
      </c>
      <c r="E47" s="77"/>
      <c r="F47" s="77"/>
      <c r="G47" s="78">
        <v>20754.363443999999</v>
      </c>
      <c r="H47" s="77">
        <f t="shared" si="7"/>
        <v>1.1733584036635005</v>
      </c>
      <c r="I47" s="77">
        <f t="shared" si="8"/>
        <v>4.5450707447276129</v>
      </c>
      <c r="J47" s="77"/>
      <c r="K47" s="77">
        <f t="shared" si="9"/>
        <v>3493.6339560000015</v>
      </c>
      <c r="L47" s="79">
        <f t="shared" si="10"/>
        <v>0.20240360979116478</v>
      </c>
    </row>
    <row r="48" spans="1:12" ht="33" customHeight="1" x14ac:dyDescent="0.25">
      <c r="A48" s="73" t="s">
        <v>46</v>
      </c>
      <c r="B48" s="74">
        <v>2573.1897880000001</v>
      </c>
      <c r="C48" s="74">
        <f t="shared" si="6"/>
        <v>0.16026432807207266</v>
      </c>
      <c r="D48" s="74">
        <f t="shared" si="11"/>
        <v>0.69049898321447922</v>
      </c>
      <c r="E48" s="74"/>
      <c r="F48" s="74"/>
      <c r="G48" s="75">
        <v>12519.739706000002</v>
      </c>
      <c r="H48" s="74">
        <f t="shared" si="7"/>
        <v>0.70780979794210774</v>
      </c>
      <c r="I48" s="74">
        <f t="shared" si="8"/>
        <v>2.74174164979248</v>
      </c>
      <c r="J48" s="74"/>
      <c r="K48" s="74">
        <f t="shared" si="9"/>
        <v>9946.5499180000024</v>
      </c>
      <c r="L48" s="80">
        <f t="shared" si="10"/>
        <v>3.8654552277431939</v>
      </c>
    </row>
    <row r="49" spans="1:12" ht="21" customHeight="1" x14ac:dyDescent="0.25">
      <c r="A49" s="73" t="s">
        <v>47</v>
      </c>
      <c r="B49" s="78">
        <v>129614.428744</v>
      </c>
      <c r="C49" s="77">
        <f>B49/$B$10*100</f>
        <v>8.0726922778782217</v>
      </c>
      <c r="D49" s="77">
        <f t="shared" si="11"/>
        <v>34.781201011690612</v>
      </c>
      <c r="E49" s="77"/>
      <c r="F49" s="77"/>
      <c r="G49" s="78">
        <v>146951.23744699996</v>
      </c>
      <c r="H49" s="77">
        <f>G49/$G$10*100</f>
        <v>8.307962316090002</v>
      </c>
      <c r="I49" s="77">
        <f t="shared" si="8"/>
        <v>32.181366199162738</v>
      </c>
      <c r="J49" s="77"/>
      <c r="K49" s="77">
        <f t="shared" si="9"/>
        <v>17336.808702999959</v>
      </c>
      <c r="L49" s="79">
        <f t="shared" si="10"/>
        <v>0.13375678056060947</v>
      </c>
    </row>
    <row r="50" spans="1:12" ht="48" customHeight="1" x14ac:dyDescent="0.25">
      <c r="A50" s="73" t="s">
        <v>48</v>
      </c>
      <c r="B50" s="81">
        <v>29451.615420999995</v>
      </c>
      <c r="C50" s="82">
        <f>B50/$B$10*100</f>
        <v>1.8343160609821516</v>
      </c>
      <c r="D50" s="82">
        <f>B50/B$40*100</f>
        <v>7.9031521876319397</v>
      </c>
      <c r="E50" s="82"/>
      <c r="F50" s="83"/>
      <c r="G50" s="82">
        <v>13694.712716999999</v>
      </c>
      <c r="H50" s="74">
        <f t="shared" si="7"/>
        <v>0.77423748965400263</v>
      </c>
      <c r="I50" s="74">
        <f t="shared" si="8"/>
        <v>2.99905310492576</v>
      </c>
      <c r="J50" s="84"/>
      <c r="K50" s="74">
        <f t="shared" si="9"/>
        <v>-15756.902703999996</v>
      </c>
      <c r="L50" s="76">
        <f t="shared" si="10"/>
        <v>-0.53500979415766758</v>
      </c>
    </row>
    <row r="51" spans="1:12" ht="21.6" customHeight="1" x14ac:dyDescent="0.25">
      <c r="A51" s="73" t="s">
        <v>49</v>
      </c>
      <c r="B51" s="74">
        <v>6554.9210000000003</v>
      </c>
      <c r="C51" s="74">
        <f t="shared" si="6"/>
        <v>0.40825593764190654</v>
      </c>
      <c r="D51" s="74">
        <f t="shared" si="11"/>
        <v>1.7589710275778683</v>
      </c>
      <c r="E51" s="74"/>
      <c r="F51" s="74"/>
      <c r="G51" s="75">
        <v>11081.484349000002</v>
      </c>
      <c r="H51" s="74">
        <f t="shared" si="7"/>
        <v>0.62649730602668485</v>
      </c>
      <c r="I51" s="74">
        <f t="shared" si="8"/>
        <v>2.4267730715372755</v>
      </c>
      <c r="J51" s="74"/>
      <c r="K51" s="74">
        <f t="shared" si="9"/>
        <v>4526.5633490000018</v>
      </c>
      <c r="L51" s="76">
        <f t="shared" si="10"/>
        <v>0.69055955807857972</v>
      </c>
    </row>
    <row r="52" spans="1:12" ht="48.6" customHeight="1" x14ac:dyDescent="0.25">
      <c r="A52" s="73" t="s">
        <v>50</v>
      </c>
      <c r="B52" s="74">
        <v>908.42500000000007</v>
      </c>
      <c r="C52" s="74">
        <f>B52/$B$10*100</f>
        <v>5.6578851240518223E-2</v>
      </c>
      <c r="D52" s="74">
        <f>B52/B$40*100</f>
        <v>0.24377002495185296</v>
      </c>
      <c r="E52" s="74"/>
      <c r="F52" s="74"/>
      <c r="G52" s="75">
        <v>4684.8140000000003</v>
      </c>
      <c r="H52" s="74">
        <f>G52/$G$10*100</f>
        <v>0.2648583220262325</v>
      </c>
      <c r="I52" s="74">
        <f>G52/G$40*100</f>
        <v>1.0259438268652856</v>
      </c>
      <c r="J52" s="74"/>
      <c r="K52" s="74">
        <f t="shared" si="9"/>
        <v>3776.3890000000001</v>
      </c>
      <c r="L52" s="80">
        <f t="shared" si="10"/>
        <v>4.157072955940226</v>
      </c>
    </row>
    <row r="53" spans="1:12" ht="35.450000000000003" customHeight="1" x14ac:dyDescent="0.25">
      <c r="A53" s="73" t="s">
        <v>51</v>
      </c>
      <c r="B53" s="74">
        <v>1277.0500600000003</v>
      </c>
      <c r="C53" s="74">
        <f>B53/$B$10*100</f>
        <v>7.9537689265965689E-2</v>
      </c>
      <c r="D53" s="74">
        <f>B53/B$40*100</f>
        <v>0.34268819659406702</v>
      </c>
      <c r="E53" s="48"/>
      <c r="F53" s="48"/>
      <c r="G53" s="75">
        <v>6297.5669209999996</v>
      </c>
      <c r="H53" s="74">
        <f>G53/$G$10*100</f>
        <v>0.35603612172094073</v>
      </c>
      <c r="I53" s="74">
        <f>G53/G$40*100</f>
        <v>1.379126237855115</v>
      </c>
      <c r="J53" s="74"/>
      <c r="K53" s="74">
        <f t="shared" si="9"/>
        <v>5020.5168609999992</v>
      </c>
      <c r="L53" s="80">
        <f t="shared" si="10"/>
        <v>3.9313391215063236</v>
      </c>
    </row>
    <row r="54" spans="1:12" ht="38.450000000000003" customHeight="1" x14ac:dyDescent="0.25">
      <c r="A54" s="73" t="s">
        <v>52</v>
      </c>
      <c r="B54" s="81">
        <v>382.79724000000004</v>
      </c>
      <c r="C54" s="82">
        <f>B54/$B$10*100</f>
        <v>2.3841514816568182E-2</v>
      </c>
      <c r="D54" s="82">
        <f t="shared" si="11"/>
        <v>0.1027211852891548</v>
      </c>
      <c r="E54" s="82"/>
      <c r="F54" s="63"/>
      <c r="G54" s="82">
        <v>735.83100000000002</v>
      </c>
      <c r="H54" s="74">
        <f>G54/$G$10*100</f>
        <v>4.1600576662143826E-2</v>
      </c>
      <c r="I54" s="74">
        <f t="shared" ref="I54:I57" si="12">G54/G$40*100</f>
        <v>0.16114220800785473</v>
      </c>
      <c r="J54" s="84"/>
      <c r="K54" s="74">
        <f t="shared" si="9"/>
        <v>353.03375999999997</v>
      </c>
      <c r="L54" s="80">
        <f t="shared" si="10"/>
        <v>0.92224740178377451</v>
      </c>
    </row>
    <row r="55" spans="1:12" s="44" customFormat="1" ht="20.100000000000001" customHeight="1" x14ac:dyDescent="0.25">
      <c r="A55" s="69" t="s">
        <v>53</v>
      </c>
      <c r="B55" s="71">
        <v>20065.586034</v>
      </c>
      <c r="C55" s="63">
        <f>B55/$B$10*100</f>
        <v>1.2497320167008898</v>
      </c>
      <c r="D55" s="63">
        <f>B55/B$40*100</f>
        <v>5.3844713742815662</v>
      </c>
      <c r="E55" s="63"/>
      <c r="F55" s="63"/>
      <c r="G55" s="71">
        <v>37439.088239999997</v>
      </c>
      <c r="H55" s="63">
        <f>G55/$G$10*100</f>
        <v>2.116637734056988</v>
      </c>
      <c r="I55" s="63">
        <f>G55/G$40*100</f>
        <v>8.1989170676344258</v>
      </c>
      <c r="J55" s="63"/>
      <c r="K55" s="63">
        <f t="shared" si="9"/>
        <v>17373.502205999997</v>
      </c>
      <c r="L55" s="72">
        <f t="shared" si="10"/>
        <v>0.865835773575792</v>
      </c>
    </row>
    <row r="56" spans="1:12" ht="20.100000000000001" customHeight="1" x14ac:dyDescent="0.25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25">
      <c r="A57" s="86" t="s">
        <v>54</v>
      </c>
      <c r="B57" s="77">
        <v>-1294.125972</v>
      </c>
      <c r="C57" s="63">
        <f>B57/$B$10*100</f>
        <v>-8.0601217333603814E-2</v>
      </c>
      <c r="D57" s="63">
        <f>B57/B$40*100</f>
        <v>-0.34727040810774801</v>
      </c>
      <c r="E57" s="63"/>
      <c r="F57" s="63"/>
      <c r="G57" s="71">
        <v>-2398.8960450000004</v>
      </c>
      <c r="H57" s="63">
        <f>G57/$G$10*100</f>
        <v>-0.13562279765943014</v>
      </c>
      <c r="I57" s="63">
        <f t="shared" si="12"/>
        <v>-0.52534264725542967</v>
      </c>
      <c r="J57" s="63"/>
      <c r="K57" s="63">
        <f t="shared" si="9"/>
        <v>-1104.7700730000004</v>
      </c>
      <c r="L57" s="72">
        <f>G57/B57-1</f>
        <v>0.85368047385111923</v>
      </c>
    </row>
    <row r="58" spans="1:12" s="44" customFormat="1" ht="7.5" customHeight="1" x14ac:dyDescent="0.25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">
      <c r="A59" s="89" t="s">
        <v>55</v>
      </c>
      <c r="B59" s="90">
        <f>B12-B40</f>
        <v>-42189.655690939806</v>
      </c>
      <c r="C59" s="91">
        <f>B59/$B$10*100</f>
        <v>-2.6276712477379705</v>
      </c>
      <c r="D59" s="90">
        <v>0</v>
      </c>
      <c r="E59" s="90"/>
      <c r="F59" s="92"/>
      <c r="G59" s="90">
        <f>G12-G40</f>
        <v>-80870.194974569953</v>
      </c>
      <c r="H59" s="91">
        <f>G59/$G$10*100</f>
        <v>-4.5720372554596311</v>
      </c>
      <c r="I59" s="93">
        <v>0</v>
      </c>
      <c r="J59" s="92"/>
      <c r="K59" s="90">
        <f>G59-B59</f>
        <v>-38680.539283630147</v>
      </c>
      <c r="L59" s="94"/>
    </row>
    <row r="60" spans="1:12" s="29" customFormat="1" ht="13.15" customHeight="1" x14ac:dyDescent="0.25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2" ht="20.100000000000001" customHeight="1" x14ac:dyDescent="0.25">
      <c r="G61" s="97"/>
      <c r="H61" s="97"/>
      <c r="I61" s="97"/>
      <c r="J61" s="97"/>
      <c r="K61" s="97"/>
    </row>
    <row r="62" spans="1:12" ht="20.100000000000001" customHeight="1" x14ac:dyDescent="0.25">
      <c r="G62" s="97"/>
      <c r="H62" s="97"/>
      <c r="I62" s="97"/>
      <c r="J62" s="97"/>
      <c r="K62" s="97"/>
    </row>
    <row r="63" spans="1:12" ht="20.100000000000001" customHeight="1" x14ac:dyDescent="0.25">
      <c r="G63" s="97"/>
      <c r="H63" s="97"/>
      <c r="I63" s="97"/>
      <c r="J63" s="97"/>
      <c r="K63" s="97"/>
    </row>
    <row r="64" spans="1:12" ht="20.100000000000001" customHeight="1" x14ac:dyDescent="0.25">
      <c r="G64" s="97"/>
      <c r="H64" s="97"/>
      <c r="I64" s="97"/>
      <c r="J64" s="97"/>
      <c r="K64" s="97"/>
    </row>
    <row r="65" spans="7:11" ht="20.100000000000001" customHeight="1" x14ac:dyDescent="0.25">
      <c r="G65" s="97"/>
      <c r="H65" s="97"/>
      <c r="I65" s="97"/>
      <c r="J65" s="97"/>
      <c r="K65" s="97"/>
    </row>
    <row r="66" spans="7:11" ht="20.100000000000001" customHeight="1" x14ac:dyDescent="0.25">
      <c r="G66" s="97"/>
      <c r="H66" s="97"/>
      <c r="I66" s="97"/>
      <c r="J66" s="97"/>
      <c r="K66" s="97"/>
    </row>
    <row r="67" spans="7:11" ht="20.100000000000001" customHeight="1" x14ac:dyDescent="0.25">
      <c r="G67" s="97"/>
      <c r="H67" s="97"/>
      <c r="I67" s="97"/>
      <c r="J67" s="97"/>
      <c r="K67" s="97"/>
    </row>
    <row r="68" spans="7:11" ht="20.100000000000001" customHeight="1" x14ac:dyDescent="0.25">
      <c r="G68" s="97"/>
      <c r="H68" s="97"/>
      <c r="I68" s="97"/>
      <c r="J68" s="97"/>
      <c r="K68" s="97"/>
    </row>
  </sheetData>
  <mergeCells count="4">
    <mergeCell ref="A3:L4"/>
    <mergeCell ref="B7:D7"/>
    <mergeCell ref="G7:I7"/>
    <mergeCell ref="K7:L7"/>
  </mergeCells>
  <printOptions horizontalCentered="1"/>
  <pageMargins left="0.15748031496063" right="0.118110236220472" top="0.23622047244094499" bottom="0" header="0" footer="0.196850393700787"/>
  <pageSetup paperSize="8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ALINA-MIRELA RĂDUŢĂ</cp:lastModifiedBy>
  <cp:lastPrinted>2024-09-24T08:16:02Z</cp:lastPrinted>
  <dcterms:created xsi:type="dcterms:W3CDTF">2024-09-23T12:21:47Z</dcterms:created>
  <dcterms:modified xsi:type="dcterms:W3CDTF">2024-09-24T14:48:56Z</dcterms:modified>
</cp:coreProperties>
</file>