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1667042\Documents\Mihaela\BGC\2024\octombrie 2024\pt.site\"/>
    </mc:Choice>
  </mc:AlternateContent>
  <bookViews>
    <workbookView xWindow="0" yWindow="0" windowWidth="23040" windowHeight="8040"/>
  </bookViews>
  <sheets>
    <sheet name="Sinteza - An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'Sinteza - An 2'!$A$1:$L$60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'Sinteza - An 2'!$4:$11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H56" i="1"/>
  <c r="C56" i="1"/>
  <c r="H55" i="1"/>
  <c r="C55" i="1"/>
  <c r="C54" i="1"/>
  <c r="H53" i="1"/>
  <c r="C53" i="1"/>
  <c r="H51" i="1"/>
  <c r="C51" i="1"/>
  <c r="C50" i="1"/>
  <c r="H49" i="1"/>
  <c r="C49" i="1"/>
  <c r="C47" i="1"/>
  <c r="C46" i="1"/>
  <c r="C45" i="1"/>
  <c r="H43" i="1"/>
  <c r="C43" i="1"/>
  <c r="H38" i="1"/>
  <c r="C38" i="1"/>
  <c r="C37" i="1"/>
  <c r="H36" i="1"/>
  <c r="C36" i="1"/>
  <c r="H32" i="1"/>
  <c r="C32" i="1"/>
  <c r="H31" i="1"/>
  <c r="C31" i="1"/>
  <c r="C28" i="1"/>
  <c r="C27" i="1"/>
  <c r="H26" i="1"/>
  <c r="C26" i="1"/>
  <c r="C25" i="1"/>
  <c r="C24" i="1"/>
  <c r="C22" i="1"/>
  <c r="H21" i="1"/>
  <c r="C21" i="1"/>
  <c r="C19" i="1"/>
  <c r="H17" i="1"/>
  <c r="H16" i="1"/>
  <c r="C16" i="1"/>
  <c r="L19" i="1" l="1"/>
  <c r="L33" i="1"/>
  <c r="K50" i="1"/>
  <c r="K22" i="1"/>
  <c r="L28" i="1"/>
  <c r="B20" i="1"/>
  <c r="C20" i="1" s="1"/>
  <c r="L38" i="1"/>
  <c r="L45" i="1"/>
  <c r="K16" i="1"/>
  <c r="K55" i="1"/>
  <c r="L46" i="1"/>
  <c r="L55" i="1"/>
  <c r="H50" i="1"/>
  <c r="K54" i="1"/>
  <c r="K35" i="1"/>
  <c r="L16" i="1"/>
  <c r="K53" i="1"/>
  <c r="L22" i="1"/>
  <c r="K26" i="1"/>
  <c r="L31" i="1"/>
  <c r="K38" i="1"/>
  <c r="L54" i="1"/>
  <c r="H45" i="1"/>
  <c r="L23" i="1"/>
  <c r="H28" i="1"/>
  <c r="H35" i="1"/>
  <c r="L51" i="1"/>
  <c r="K56" i="1"/>
  <c r="H22" i="1"/>
  <c r="K28" i="1"/>
  <c r="L35" i="1"/>
  <c r="K43" i="1"/>
  <c r="H54" i="1"/>
  <c r="L43" i="1"/>
  <c r="C48" i="1"/>
  <c r="H24" i="1"/>
  <c r="K24" i="1"/>
  <c r="L18" i="1"/>
  <c r="H27" i="1"/>
  <c r="K27" i="1"/>
  <c r="C52" i="1"/>
  <c r="H18" i="1"/>
  <c r="G20" i="1"/>
  <c r="K44" i="1"/>
  <c r="H44" i="1"/>
  <c r="L44" i="1"/>
  <c r="L52" i="1"/>
  <c r="K52" i="1"/>
  <c r="C18" i="1"/>
  <c r="K25" i="1"/>
  <c r="H25" i="1"/>
  <c r="L25" i="1"/>
  <c r="K21" i="1"/>
  <c r="L47" i="1"/>
  <c r="H47" i="1"/>
  <c r="K47" i="1"/>
  <c r="K48" i="1"/>
  <c r="H48" i="1"/>
  <c r="L48" i="1"/>
  <c r="H23" i="1"/>
  <c r="K23" i="1"/>
  <c r="C17" i="1"/>
  <c r="L17" i="1"/>
  <c r="K19" i="1"/>
  <c r="H19" i="1"/>
  <c r="B15" i="1"/>
  <c r="K18" i="1"/>
  <c r="L27" i="1"/>
  <c r="K36" i="1"/>
  <c r="L36" i="1"/>
  <c r="H42" i="1"/>
  <c r="G41" i="1"/>
  <c r="L42" i="1"/>
  <c r="K42" i="1"/>
  <c r="C23" i="1"/>
  <c r="L24" i="1"/>
  <c r="L32" i="1"/>
  <c r="H37" i="1"/>
  <c r="L37" i="1"/>
  <c r="K49" i="1"/>
  <c r="L49" i="1"/>
  <c r="H52" i="1"/>
  <c r="G15" i="1"/>
  <c r="L21" i="1"/>
  <c r="K32" i="1"/>
  <c r="K37" i="1"/>
  <c r="C42" i="1"/>
  <c r="B41" i="1"/>
  <c r="L50" i="1"/>
  <c r="C57" i="1"/>
  <c r="K33" i="1"/>
  <c r="K46" i="1"/>
  <c r="K17" i="1"/>
  <c r="L26" i="1"/>
  <c r="K31" i="1"/>
  <c r="C33" i="1"/>
  <c r="H33" i="1"/>
  <c r="C35" i="1"/>
  <c r="K45" i="1"/>
  <c r="H46" i="1"/>
  <c r="L57" i="1"/>
  <c r="K57" i="1"/>
  <c r="C44" i="1"/>
  <c r="K51" i="1"/>
  <c r="L53" i="1"/>
  <c r="K15" i="1" l="1"/>
  <c r="G14" i="1"/>
  <c r="L15" i="1"/>
  <c r="H15" i="1"/>
  <c r="G40" i="1"/>
  <c r="H41" i="1"/>
  <c r="K41" i="1"/>
  <c r="L41" i="1"/>
  <c r="L20" i="1"/>
  <c r="K20" i="1"/>
  <c r="H20" i="1"/>
  <c r="B40" i="1"/>
  <c r="D41" i="1" s="1"/>
  <c r="C41" i="1"/>
  <c r="C15" i="1"/>
  <c r="B14" i="1"/>
  <c r="I54" i="1" l="1"/>
  <c r="L40" i="1"/>
  <c r="H40" i="1"/>
  <c r="I55" i="1"/>
  <c r="I56" i="1"/>
  <c r="I46" i="1"/>
  <c r="K40" i="1"/>
  <c r="I57" i="1"/>
  <c r="I45" i="1"/>
  <c r="I40" i="1"/>
  <c r="I44" i="1"/>
  <c r="I43" i="1"/>
  <c r="I49" i="1"/>
  <c r="I52" i="1"/>
  <c r="I48" i="1"/>
  <c r="I50" i="1"/>
  <c r="I53" i="1"/>
  <c r="I51" i="1"/>
  <c r="I47" i="1"/>
  <c r="I42" i="1"/>
  <c r="I41" i="1"/>
  <c r="D54" i="1"/>
  <c r="D56" i="1"/>
  <c r="D55" i="1"/>
  <c r="D53" i="1"/>
  <c r="D43" i="1"/>
  <c r="D40" i="1"/>
  <c r="D45" i="1"/>
  <c r="C40" i="1"/>
  <c r="D46" i="1"/>
  <c r="D48" i="1"/>
  <c r="D57" i="1"/>
  <c r="D51" i="1"/>
  <c r="D47" i="1"/>
  <c r="D42" i="1"/>
  <c r="D44" i="1"/>
  <c r="D49" i="1"/>
  <c r="D50" i="1"/>
  <c r="D52" i="1"/>
  <c r="C14" i="1"/>
  <c r="B13" i="1"/>
  <c r="L14" i="1"/>
  <c r="G13" i="1"/>
  <c r="K14" i="1"/>
  <c r="H14" i="1"/>
  <c r="C13" i="1" l="1"/>
  <c r="B12" i="1"/>
  <c r="K13" i="1"/>
  <c r="L13" i="1"/>
  <c r="G12" i="1"/>
  <c r="I13" i="1" s="1"/>
  <c r="H13" i="1"/>
  <c r="B59" i="1" l="1"/>
  <c r="C59" i="1" s="1"/>
  <c r="D28" i="1"/>
  <c r="D12" i="1"/>
  <c r="D22" i="1"/>
  <c r="D36" i="1"/>
  <c r="D16" i="1"/>
  <c r="D33" i="1"/>
  <c r="D26" i="1"/>
  <c r="D37" i="1"/>
  <c r="D38" i="1"/>
  <c r="C12" i="1"/>
  <c r="D21" i="1"/>
  <c r="D20" i="1"/>
  <c r="D18" i="1"/>
  <c r="D17" i="1"/>
  <c r="D24" i="1"/>
  <c r="D25" i="1"/>
  <c r="D31" i="1"/>
  <c r="D23" i="1"/>
  <c r="D32" i="1"/>
  <c r="D19" i="1"/>
  <c r="D27" i="1"/>
  <c r="D35" i="1"/>
  <c r="D15" i="1"/>
  <c r="D14" i="1"/>
  <c r="D13" i="1"/>
  <c r="G59" i="1"/>
  <c r="I28" i="1"/>
  <c r="K12" i="1"/>
  <c r="I38" i="1"/>
  <c r="I22" i="1"/>
  <c r="I31" i="1"/>
  <c r="I33" i="1"/>
  <c r="I12" i="1"/>
  <c r="I16" i="1"/>
  <c r="H12" i="1"/>
  <c r="L12" i="1"/>
  <c r="I26" i="1"/>
  <c r="I17" i="1"/>
  <c r="I18" i="1"/>
  <c r="I25" i="1"/>
  <c r="I36" i="1"/>
  <c r="I32" i="1"/>
  <c r="I23" i="1"/>
  <c r="I21" i="1"/>
  <c r="I24" i="1"/>
  <c r="I19" i="1"/>
  <c r="I37" i="1"/>
  <c r="I27" i="1"/>
  <c r="I35" i="1"/>
  <c r="I15" i="1"/>
  <c r="I20" i="1"/>
  <c r="I14" i="1"/>
  <c r="H59" i="1" l="1"/>
  <c r="K59" i="1"/>
</calcChain>
</file>

<file path=xl/sharedStrings.xml><?xml version="1.0" encoding="utf-8"?>
<sst xmlns="http://schemas.openxmlformats.org/spreadsheetml/2006/main" count="61" uniqueCount="56">
  <si>
    <t>Anexa nr.2</t>
  </si>
  <si>
    <t xml:space="preserve"> EXECUŢIA BUGETULUI GENERAL CONSOLIDAT </t>
  </si>
  <si>
    <t xml:space="preserve">    </t>
  </si>
  <si>
    <t xml:space="preserve">
 Realizări 1.01.-31.10.2023
</t>
  </si>
  <si>
    <t xml:space="preserve">
Realizări 1.01.-31.10.2024
</t>
  </si>
  <si>
    <t xml:space="preserve"> Diferenţe   2024
   faţă de      2023</t>
  </si>
  <si>
    <t>mil.lei</t>
  </si>
  <si>
    <t>% din PIB</t>
  </si>
  <si>
    <t>% din total</t>
  </si>
  <si>
    <t xml:space="preserve">(%)         </t>
  </si>
  <si>
    <t>PIB</t>
  </si>
  <si>
    <t xml:space="preserve">VENITURI TOTALE 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</si>
  <si>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</si>
  <si>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</si>
  <si>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</si>
  <si>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</si>
  <si>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</si>
  <si>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</si>
  <si>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</si>
  <si>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</si>
  <si>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>TVA</t>
  </si>
  <si>
    <t>Accize</t>
  </si>
  <si>
    <t>Alte impozite si taxe pe bunuri si servicii</t>
  </si>
  <si>
    <t xml:space="preserve">Taxe pe utilizarea bunurilor, autorizarea utilizarii bunurilor sau pe  desfasurarea de activitati </t>
  </si>
  <si>
    <t>Impozit pe comertul exterior si tranzactiile internationale (taxe vamale)</t>
  </si>
  <si>
    <t>Alte impozite si taxe fiscale</t>
  </si>
  <si>
    <t xml:space="preserve">Contributii de asigurari </t>
  </si>
  <si>
    <t>Venituri nefiscale</t>
  </si>
  <si>
    <t xml:space="preserve">Venituri suplimentare incasate din digitalizare                     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</si>
  <si>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</si>
  <si>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</si>
  <si>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</si>
  <si>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</si>
  <si>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</si>
  <si>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in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</si>
  <si>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</si>
  <si>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</si>
  <si>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</si>
  <si>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</si>
  <si>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</si>
  <si>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</si>
  <si>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</si>
  <si>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</si>
  <si>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</si>
  <si>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</si>
  <si>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</si>
  <si>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                       externe nerambursabile</t>
  </si>
  <si>
    <t>Asistenta sociala</t>
  </si>
  <si>
    <t>Proiecte cu finantare din fonduri externe nerambursabile aferente cadrului 
financiar 2014-2020</t>
  </si>
  <si>
    <t>Alte cheltuieli</t>
  </si>
  <si>
    <t>Proiecte cu finantare din sumele reprezentand
asistenta financiara nerambursabila aferenta PNRR</t>
  </si>
  <si>
    <t>Proiecte cu finantare din sumele aferente componentei de imprumut a PNRR</t>
  </si>
  <si>
    <t>Cheltuieli aferente programelor cu                      finantare rambursabila</t>
  </si>
  <si>
    <t>Cheltuieli de capital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</si>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</sst>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000000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164" fontId="2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Alignment="1" applyProtection="1">
      <alignment horizontal="center"/>
      <protection locked="0"/>
    </xf>
    <xf numFmtId="164" fontId="4" fillId="2" borderId="0" xfId="1" applyNumberFormat="1" applyFont="1" applyFill="1" applyBorder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Border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7" fillId="2" borderId="0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4" fillId="0" borderId="3" xfId="1" quotePrefix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quotePrefix="1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9" fillId="0" borderId="4" xfId="1" applyFont="1" applyFill="1" applyBorder="1" applyAlignment="1">
      <alignment horizontal="center"/>
    </xf>
    <xf numFmtId="164" fontId="9" fillId="2" borderId="4" xfId="0" applyNumberFormat="1" applyFont="1" applyFill="1" applyBorder="1" applyAlignment="1" applyProtection="1">
      <alignment horizontal="center" wrapText="1"/>
      <protection locked="0"/>
    </xf>
    <xf numFmtId="164" fontId="9" fillId="2" borderId="0" xfId="0" applyNumberFormat="1" applyFont="1" applyFill="1" applyBorder="1" applyAlignment="1" applyProtection="1">
      <alignment horizontal="center" wrapText="1"/>
      <protection locked="0"/>
    </xf>
    <xf numFmtId="0" fontId="9" fillId="2" borderId="4" xfId="1" applyFont="1" applyFill="1" applyBorder="1" applyAlignment="1">
      <alignment horizontal="right"/>
    </xf>
    <xf numFmtId="0" fontId="9" fillId="0" borderId="4" xfId="1" applyFont="1" applyFill="1" applyBorder="1" applyAlignment="1">
      <alignment horizontal="center" wrapText="1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5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4" borderId="0" xfId="0" applyNumberFormat="1" applyFont="1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 applyProtection="1">
      <alignment horizontal="right" vertical="center"/>
      <protection locked="0"/>
    </xf>
    <xf numFmtId="49" fontId="4" fillId="4" borderId="0" xfId="1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vertical="center"/>
      <protection locked="0"/>
    </xf>
    <xf numFmtId="164" fontId="4" fillId="3" borderId="0" xfId="0" applyNumberFormat="1" applyFont="1" applyFill="1" applyBorder="1" applyAlignment="1" applyProtection="1">
      <alignment vertical="center"/>
    </xf>
    <xf numFmtId="165" fontId="10" fillId="3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indent="1"/>
      <protection locked="0"/>
    </xf>
    <xf numFmtId="164" fontId="4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vertical="center"/>
    </xf>
    <xf numFmtId="165" fontId="10" fillId="2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left" indent="2"/>
      <protection locked="0"/>
    </xf>
    <xf numFmtId="164" fontId="4" fillId="2" borderId="0" xfId="0" applyNumberFormat="1" applyFont="1" applyFill="1" applyBorder="1" applyAlignment="1" applyProtection="1">
      <alignment horizontal="left" wrapText="1" indent="4"/>
      <protection locked="0"/>
    </xf>
    <xf numFmtId="164" fontId="2" fillId="2" borderId="0" xfId="0" applyNumberFormat="1" applyFont="1" applyFill="1" applyBorder="1" applyAlignment="1" applyProtection="1">
      <alignment horizontal="left" indent="6"/>
      <protection locked="0"/>
    </xf>
    <xf numFmtId="164" fontId="2" fillId="2" borderId="0" xfId="0" applyNumberFormat="1" applyFont="1" applyFill="1" applyBorder="1" applyAlignment="1" applyProtection="1">
      <alignment vertical="center"/>
    </xf>
    <xf numFmtId="165" fontId="11" fillId="2" borderId="0" xfId="0" applyNumberFormat="1" applyFont="1" applyFill="1" applyBorder="1" applyAlignment="1" applyProtection="1">
      <alignment horizontal="right" vertical="center"/>
      <protection locked="0"/>
    </xf>
    <xf numFmtId="164" fontId="2" fillId="2" borderId="0" xfId="0" applyNumberFormat="1" applyFont="1" applyFill="1" applyBorder="1" applyAlignment="1" applyProtection="1">
      <alignment horizontal="left" wrapText="1" indent="6"/>
      <protection locked="0"/>
    </xf>
    <xf numFmtId="164" fontId="4" fillId="2" borderId="0" xfId="0" applyNumberFormat="1" applyFont="1" applyFill="1" applyBorder="1" applyAlignment="1" applyProtection="1">
      <alignment horizontal="left" vertical="center" wrapText="1" indent="4"/>
    </xf>
    <xf numFmtId="164" fontId="2" fillId="2" borderId="0" xfId="0" applyNumberFormat="1" applyFont="1" applyFill="1" applyBorder="1" applyAlignment="1" applyProtection="1">
      <alignment horizontal="left" vertical="center" wrapText="1" indent="6"/>
    </xf>
    <xf numFmtId="164" fontId="2" fillId="2" borderId="0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 indent="4"/>
    </xf>
    <xf numFmtId="164" fontId="4" fillId="2" borderId="0" xfId="0" applyNumberFormat="1" applyFont="1" applyFill="1" applyBorder="1" applyAlignment="1">
      <alignment horizontal="left" vertical="center" indent="2"/>
    </xf>
    <xf numFmtId="164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vertical="center" indent="2"/>
    </xf>
    <xf numFmtId="164" fontId="4" fillId="0" borderId="0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alignment horizontal="left" wrapText="1"/>
      <protection locked="0"/>
    </xf>
    <xf numFmtId="0" fontId="12" fillId="2" borderId="0" xfId="0" applyFont="1" applyFill="1" applyAlignment="1">
      <alignment vertical="center" wrapText="1"/>
    </xf>
    <xf numFmtId="164" fontId="4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>
      <alignment wrapText="1"/>
      <protection locked="0"/>
    </xf>
    <xf numFmtId="164" fontId="10" fillId="2" borderId="0" xfId="0" applyNumberFormat="1" applyFont="1" applyFill="1" applyBorder="1" applyAlignment="1" applyProtection="1">
      <alignment horizontal="right" vertical="center"/>
      <protection locked="0"/>
    </xf>
    <xf numFmtId="166" fontId="4" fillId="2" borderId="0" xfId="0" applyNumberFormat="1" applyFont="1" applyFill="1" applyBorder="1" applyAlignment="1" applyProtection="1">
      <alignment wrapText="1"/>
      <protection locked="0"/>
    </xf>
    <xf numFmtId="164" fontId="4" fillId="2" borderId="0" xfId="0" applyNumberFormat="1" applyFont="1" applyFill="1" applyBorder="1" applyAlignment="1" applyProtection="1">
      <alignment horizontal="left" wrapText="1" indent="1"/>
      <protection locked="0"/>
    </xf>
    <xf numFmtId="164" fontId="4" fillId="3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indent="1"/>
    </xf>
    <xf numFmtId="164" fontId="4" fillId="2" borderId="0" xfId="0" applyNumberFormat="1" applyFont="1" applyFill="1" applyBorder="1" applyAlignment="1" applyProtection="1">
      <alignment horizontal="left" indent="2"/>
    </xf>
    <xf numFmtId="164" fontId="4" fillId="2" borderId="0" xfId="0" applyNumberFormat="1" applyFont="1" applyFill="1" applyBorder="1" applyAlignment="1"/>
    <xf numFmtId="165" fontId="10" fillId="2" borderId="0" xfId="0" applyNumberFormat="1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 applyBorder="1" applyAlignment="1" applyProtection="1">
      <alignment horizontal="left" wrapText="1" indent="2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Border="1" applyAlignment="1">
      <alignment vertical="center"/>
    </xf>
    <xf numFmtId="165" fontId="12" fillId="2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/>
    <xf numFmtId="165" fontId="12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2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>
      <alignment horizontal="left" wrapText="1" indent="1"/>
    </xf>
    <xf numFmtId="164" fontId="4" fillId="2" borderId="0" xfId="0" applyNumberFormat="1" applyFont="1" applyFill="1" applyAlignment="1">
      <alignment horizontal="left" wrapText="1" indent="1"/>
    </xf>
    <xf numFmtId="164" fontId="4" fillId="0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 applyProtection="1">
      <alignment horizontal="left" vertical="center"/>
    </xf>
    <xf numFmtId="164" fontId="4" fillId="3" borderId="1" xfId="0" applyNumberFormat="1" applyFont="1" applyFill="1" applyBorder="1" applyAlignment="1" applyProtection="1"/>
    <xf numFmtId="4" fontId="4" fillId="3" borderId="1" xfId="0" applyNumberFormat="1" applyFont="1" applyFill="1" applyBorder="1" applyAlignment="1" applyProtection="1"/>
    <xf numFmtId="164" fontId="2" fillId="3" borderId="1" xfId="0" applyNumberFormat="1" applyFont="1" applyFill="1" applyBorder="1" applyAlignment="1" applyProtection="1"/>
    <xf numFmtId="164" fontId="5" fillId="3" borderId="1" xfId="0" applyNumberFormat="1" applyFont="1" applyFill="1" applyBorder="1" applyAlignment="1" applyProtection="1"/>
    <xf numFmtId="165" fontId="10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/>
    </xf>
    <xf numFmtId="4" fontId="4" fillId="2" borderId="0" xfId="0" applyNumberFormat="1" applyFont="1" applyFill="1" applyBorder="1" applyAlignment="1" applyProtection="1"/>
    <xf numFmtId="164" fontId="4" fillId="2" borderId="0" xfId="0" applyNumberFormat="1" applyFont="1" applyFill="1" applyAlignment="1" applyProtection="1">
      <alignment horizontal="right"/>
      <protection locked="0"/>
    </xf>
    <xf numFmtId="0" fontId="6" fillId="3" borderId="0" xfId="0" quotePrefix="1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quotePrefix="1" applyFont="1" applyFill="1" applyBorder="1" applyAlignment="1">
      <alignment horizontal="center" vertical="center" wrapText="1"/>
    </xf>
  </cellXfs>
  <cellStyles count="2">
    <cellStyle name="Normal" xfId="0" builtinId="0"/>
    <cellStyle name="Normal_realizari.bugete.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>
        <row r="1">
          <cell r="A1" t="str">
            <v>All</v>
          </cell>
        </row>
        <row r="2">
          <cell r="A2" t="str">
            <v>From</v>
          </cell>
        </row>
        <row r="3">
          <cell r="A3" t="str">
            <v>Last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>
        <row r="664">
          <cell r="E664">
            <v>1892806.4999999984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165"/>
  <sheetViews>
    <sheetView showZeros="0" tabSelected="1" view="pageBreakPreview" topLeftCell="A50" zoomScale="75" zoomScaleNormal="75" zoomScaleSheetLayoutView="75" workbookViewId="0">
      <selection activeCell="V62" sqref="V62"/>
    </sheetView>
  </sheetViews>
  <sheetFormatPr defaultRowHeight="20.100000000000001" customHeight="1" x14ac:dyDescent="0.3"/>
  <cols>
    <col min="1" max="1" width="54.88671875" style="1" customWidth="1"/>
    <col min="2" max="2" width="14" style="1" customWidth="1"/>
    <col min="3" max="3" width="8.33203125" style="1" customWidth="1"/>
    <col min="4" max="4" width="10.33203125" style="1" customWidth="1"/>
    <col min="5" max="5" width="2.5546875" style="1" customWidth="1"/>
    <col min="6" max="6" width="1.44140625" style="1" customWidth="1"/>
    <col min="7" max="7" width="13.33203125" style="4" customWidth="1"/>
    <col min="8" max="8" width="8.6640625" style="4" customWidth="1"/>
    <col min="9" max="9" width="8.33203125" style="4" customWidth="1"/>
    <col min="10" max="10" width="2.33203125" style="4" customWidth="1"/>
    <col min="11" max="11" width="11.6640625" style="4" customWidth="1"/>
    <col min="12" max="12" width="11.5546875" style="5" customWidth="1"/>
    <col min="13" max="16384" width="8.88671875" style="5"/>
  </cols>
  <sheetData>
    <row r="1" spans="1:12" ht="17.399999999999999" customHeight="1" x14ac:dyDescent="0.3">
      <c r="F1" s="2"/>
      <c r="G1" s="3"/>
    </row>
    <row r="2" spans="1:12" ht="18" customHeight="1" x14ac:dyDescent="0.3">
      <c r="F2" s="2"/>
      <c r="G2" s="3"/>
      <c r="L2" s="6" t="s">
        <v>0</v>
      </c>
    </row>
    <row r="3" spans="1:12" ht="6.75" customHeight="1" x14ac:dyDescent="0.25">
      <c r="A3" s="96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ht="14.25" customHeight="1" x14ac:dyDescent="0.2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ht="16.5" customHeight="1" thickBot="1" x14ac:dyDescent="0.35">
      <c r="A5" s="7"/>
      <c r="B5" s="8"/>
      <c r="C5" s="8"/>
      <c r="D5" s="8"/>
      <c r="E5" s="8"/>
      <c r="F5" s="8"/>
      <c r="G5" s="8"/>
      <c r="H5" s="8"/>
      <c r="I5" s="9"/>
      <c r="J5" s="9"/>
      <c r="K5" s="9"/>
    </row>
    <row r="6" spans="1:12" ht="11.25" hidden="1" customHeight="1" x14ac:dyDescent="0.3">
      <c r="A6" s="5" t="s">
        <v>2</v>
      </c>
      <c r="B6" s="5"/>
      <c r="C6" s="5"/>
      <c r="D6" s="5"/>
      <c r="E6" s="10"/>
      <c r="F6" s="10"/>
      <c r="G6" s="11"/>
      <c r="H6" s="12"/>
      <c r="I6" s="12"/>
      <c r="J6" s="13"/>
      <c r="K6" s="12"/>
    </row>
    <row r="7" spans="1:12" ht="41.4" customHeight="1" x14ac:dyDescent="0.3">
      <c r="A7" s="14"/>
      <c r="B7" s="98" t="s">
        <v>3</v>
      </c>
      <c r="C7" s="98"/>
      <c r="D7" s="98"/>
      <c r="E7" s="15"/>
      <c r="F7" s="16"/>
      <c r="G7" s="98" t="s">
        <v>4</v>
      </c>
      <c r="H7" s="98"/>
      <c r="I7" s="98"/>
      <c r="J7" s="17"/>
      <c r="K7" s="99" t="s">
        <v>5</v>
      </c>
      <c r="L7" s="100"/>
    </row>
    <row r="8" spans="1:12" s="24" customFormat="1" ht="33" customHeight="1" x14ac:dyDescent="0.3">
      <c r="A8" s="18"/>
      <c r="B8" s="19" t="s">
        <v>6</v>
      </c>
      <c r="C8" s="20" t="s">
        <v>7</v>
      </c>
      <c r="D8" s="20" t="s">
        <v>8</v>
      </c>
      <c r="E8" s="21"/>
      <c r="F8" s="21"/>
      <c r="G8" s="19" t="s">
        <v>6</v>
      </c>
      <c r="H8" s="20" t="s">
        <v>7</v>
      </c>
      <c r="I8" s="20" t="s">
        <v>8</v>
      </c>
      <c r="J8" s="21"/>
      <c r="K8" s="22" t="s">
        <v>6</v>
      </c>
      <c r="L8" s="23" t="s">
        <v>9</v>
      </c>
    </row>
    <row r="9" spans="1:12" s="29" customFormat="1" ht="9" customHeight="1" x14ac:dyDescent="0.3">
      <c r="A9" s="25"/>
      <c r="B9" s="25"/>
      <c r="C9" s="25"/>
      <c r="D9" s="25"/>
      <c r="E9" s="25"/>
      <c r="F9" s="25"/>
      <c r="G9" s="26"/>
      <c r="H9" s="26"/>
      <c r="I9" s="26"/>
      <c r="J9" s="26"/>
      <c r="K9" s="26"/>
      <c r="L9" s="27"/>
    </row>
    <row r="10" spans="1:12" s="29" customFormat="1" ht="18" customHeight="1" x14ac:dyDescent="0.3">
      <c r="A10" s="30" t="s">
        <v>10</v>
      </c>
      <c r="B10" s="31">
        <v>1604554</v>
      </c>
      <c r="C10" s="31"/>
      <c r="D10" s="31"/>
      <c r="E10" s="31"/>
      <c r="F10" s="31"/>
      <c r="G10" s="31">
        <v>1768826</v>
      </c>
      <c r="H10" s="31"/>
      <c r="I10" s="31"/>
      <c r="J10" s="31"/>
      <c r="K10" s="31"/>
      <c r="L10" s="32"/>
    </row>
    <row r="11" spans="1:12" s="29" customFormat="1" ht="8.25" customHeight="1" x14ac:dyDescent="0.3">
      <c r="B11" s="33"/>
      <c r="G11" s="35"/>
      <c r="H11" s="35"/>
      <c r="I11" s="35"/>
      <c r="J11" s="35"/>
      <c r="K11" s="35"/>
      <c r="L11" s="28"/>
    </row>
    <row r="12" spans="1:12" s="35" customFormat="1" ht="35.25" customHeight="1" x14ac:dyDescent="0.25">
      <c r="A12" s="36" t="s">
        <v>11</v>
      </c>
      <c r="B12" s="37">
        <f>B13+B31+B32+B34+B35+B33+B36+B37+B38</f>
        <v>418849.95774024993</v>
      </c>
      <c r="C12" s="38">
        <f>B12/$B$10*100</f>
        <v>26.103824348713093</v>
      </c>
      <c r="D12" s="38">
        <f>B12/B$12*100</f>
        <v>100</v>
      </c>
      <c r="E12" s="38"/>
      <c r="F12" s="38"/>
      <c r="G12" s="37">
        <f>G13+G31+G32+G34+G35+G33+G36+G37+G38+G30+G29</f>
        <v>473525.86900214007</v>
      </c>
      <c r="H12" s="38">
        <f>G12/$G$10*100</f>
        <v>26.770630293886455</v>
      </c>
      <c r="I12" s="38">
        <f t="shared" ref="I12:I33" si="0">G12/G$12*100</f>
        <v>100</v>
      </c>
      <c r="J12" s="38"/>
      <c r="K12" s="38">
        <f t="shared" ref="K12:K33" si="1">G12-B12</f>
        <v>54675.911261890142</v>
      </c>
      <c r="L12" s="39">
        <f t="shared" ref="L12:L29" si="2">G12/B12-1</f>
        <v>0.13053818020389407</v>
      </c>
    </row>
    <row r="13" spans="1:12" s="44" customFormat="1" ht="24.9" customHeight="1" x14ac:dyDescent="0.3">
      <c r="A13" s="40" t="s">
        <v>12</v>
      </c>
      <c r="B13" s="41">
        <f>B14+B27+B28</f>
        <v>379119.86823624995</v>
      </c>
      <c r="C13" s="42">
        <f>B13/$B$10*100</f>
        <v>23.627741306073212</v>
      </c>
      <c r="D13" s="42">
        <f>B13/B$12*100</f>
        <v>90.514481673019858</v>
      </c>
      <c r="E13" s="42"/>
      <c r="F13" s="42"/>
      <c r="G13" s="41">
        <f>G14+G27+G28</f>
        <v>441790.48940714</v>
      </c>
      <c r="H13" s="42">
        <f>G13/$G$10*100</f>
        <v>24.976480977051445</v>
      </c>
      <c r="I13" s="42">
        <f t="shared" si="0"/>
        <v>93.298068453604031</v>
      </c>
      <c r="J13" s="42"/>
      <c r="K13" s="42">
        <f t="shared" si="1"/>
        <v>62670.621170890052</v>
      </c>
      <c r="L13" s="43">
        <f t="shared" si="2"/>
        <v>0.16530555748093012</v>
      </c>
    </row>
    <row r="14" spans="1:12" s="44" customFormat="1" ht="25.5" customHeight="1" x14ac:dyDescent="0.3">
      <c r="A14" s="45" t="s">
        <v>13</v>
      </c>
      <c r="B14" s="41">
        <f>B15+B19+B20+B25+B26</f>
        <v>211424.91105799997</v>
      </c>
      <c r="C14" s="42">
        <f>B14/$B$10*100</f>
        <v>13.176553176645969</v>
      </c>
      <c r="D14" s="42">
        <f t="shared" ref="D14:D35" si="3">B14/B$12*100</f>
        <v>50.477481769048019</v>
      </c>
      <c r="E14" s="42"/>
      <c r="F14" s="42"/>
      <c r="G14" s="41">
        <f>G15+G19+G20+G25+G26</f>
        <v>242870.99922399997</v>
      </c>
      <c r="H14" s="42">
        <f>G14/$G$10*100</f>
        <v>13.730632590430034</v>
      </c>
      <c r="I14" s="42">
        <f t="shared" si="0"/>
        <v>51.28991151756955</v>
      </c>
      <c r="J14" s="42"/>
      <c r="K14" s="42">
        <f t="shared" si="1"/>
        <v>31446.088166000001</v>
      </c>
      <c r="L14" s="43">
        <f t="shared" si="2"/>
        <v>0.14873407305051867</v>
      </c>
    </row>
    <row r="15" spans="1:12" s="44" customFormat="1" ht="40.5" customHeight="1" x14ac:dyDescent="0.3">
      <c r="A15" s="46" t="s">
        <v>14</v>
      </c>
      <c r="B15" s="41">
        <f>B16+B17+B18</f>
        <v>65722.066737000001</v>
      </c>
      <c r="C15" s="42">
        <f>B15/$B$10*100</f>
        <v>4.0959710135651406</v>
      </c>
      <c r="D15" s="42">
        <f t="shared" si="3"/>
        <v>15.691076368153196</v>
      </c>
      <c r="E15" s="42"/>
      <c r="F15" s="42"/>
      <c r="G15" s="41">
        <f>G16+G17+G18</f>
        <v>78786.398868000004</v>
      </c>
      <c r="H15" s="42">
        <f>G15/$G$10*100</f>
        <v>4.4541633189471437</v>
      </c>
      <c r="I15" s="42">
        <f t="shared" si="0"/>
        <v>16.638245980948493</v>
      </c>
      <c r="J15" s="42"/>
      <c r="K15" s="42">
        <f t="shared" si="1"/>
        <v>13064.332131000003</v>
      </c>
      <c r="L15" s="43">
        <f t="shared" si="2"/>
        <v>0.19878151707065972</v>
      </c>
    </row>
    <row r="16" spans="1:12" ht="25.5" customHeight="1" x14ac:dyDescent="0.25">
      <c r="A16" s="47" t="s">
        <v>15</v>
      </c>
      <c r="B16" s="48">
        <v>27486.164999999997</v>
      </c>
      <c r="C16" s="48">
        <f t="shared" ref="C16:C28" si="4">B16/$B$10*100</f>
        <v>1.7130096587587578</v>
      </c>
      <c r="D16" s="48">
        <f t="shared" si="3"/>
        <v>6.5622938458180684</v>
      </c>
      <c r="E16" s="48"/>
      <c r="F16" s="48"/>
      <c r="G16" s="48">
        <v>32921.012999999999</v>
      </c>
      <c r="H16" s="48">
        <f t="shared" ref="H16:H28" si="5">G16/$G$10*100</f>
        <v>1.8611787140170939</v>
      </c>
      <c r="I16" s="48">
        <f t="shared" si="0"/>
        <v>6.9523156294236621</v>
      </c>
      <c r="J16" s="48"/>
      <c r="K16" s="48">
        <f t="shared" si="1"/>
        <v>5434.8480000000018</v>
      </c>
      <c r="L16" s="49">
        <f t="shared" si="2"/>
        <v>0.19773031268640073</v>
      </c>
    </row>
    <row r="17" spans="1:12" ht="18" customHeight="1" x14ac:dyDescent="0.25">
      <c r="A17" s="47" t="s">
        <v>16</v>
      </c>
      <c r="B17" s="48">
        <v>33296.336736999998</v>
      </c>
      <c r="C17" s="48">
        <f t="shared" si="4"/>
        <v>2.0751147507033103</v>
      </c>
      <c r="D17" s="48">
        <f t="shared" si="3"/>
        <v>7.9494664191058</v>
      </c>
      <c r="E17" s="48"/>
      <c r="F17" s="48"/>
      <c r="G17" s="48">
        <v>40679.022868</v>
      </c>
      <c r="H17" s="48">
        <f t="shared" si="5"/>
        <v>2.2997752672111331</v>
      </c>
      <c r="I17" s="48">
        <f>G17/G$12*100</f>
        <v>8.5906653745703085</v>
      </c>
      <c r="J17" s="48"/>
      <c r="K17" s="48">
        <f t="shared" si="1"/>
        <v>7382.6861310000022</v>
      </c>
      <c r="L17" s="49">
        <f t="shared" si="2"/>
        <v>0.22172667790196021</v>
      </c>
    </row>
    <row r="18" spans="1:12" ht="31.95" customHeight="1" x14ac:dyDescent="0.25">
      <c r="A18" s="50" t="s">
        <v>17</v>
      </c>
      <c r="B18" s="48">
        <v>4939.5649999999996</v>
      </c>
      <c r="C18" s="48">
        <f t="shared" si="4"/>
        <v>0.30784660410307157</v>
      </c>
      <c r="D18" s="48">
        <f t="shared" si="3"/>
        <v>1.1793161032293271</v>
      </c>
      <c r="E18" s="48"/>
      <c r="F18" s="48"/>
      <c r="G18" s="48">
        <v>5186.3630000000003</v>
      </c>
      <c r="H18" s="48">
        <f>G18/$G$10*100</f>
        <v>0.29320933771891644</v>
      </c>
      <c r="I18" s="48">
        <f t="shared" si="0"/>
        <v>1.0952649769545244</v>
      </c>
      <c r="J18" s="48"/>
      <c r="K18" s="48">
        <f t="shared" si="1"/>
        <v>246.79800000000068</v>
      </c>
      <c r="L18" s="49">
        <f t="shared" si="2"/>
        <v>4.9963508932466816E-2</v>
      </c>
    </row>
    <row r="19" spans="1:12" ht="24" customHeight="1" x14ac:dyDescent="0.3">
      <c r="A19" s="46" t="s">
        <v>18</v>
      </c>
      <c r="B19" s="42">
        <v>6766.7029999999995</v>
      </c>
      <c r="C19" s="42">
        <f t="shared" si="4"/>
        <v>0.42171862087533352</v>
      </c>
      <c r="D19" s="42">
        <f t="shared" si="3"/>
        <v>1.6155434362479688</v>
      </c>
      <c r="E19" s="42"/>
      <c r="F19" s="42"/>
      <c r="G19" s="42">
        <v>7664.5050000000001</v>
      </c>
      <c r="H19" s="42">
        <f t="shared" si="5"/>
        <v>0.43331028603152599</v>
      </c>
      <c r="I19" s="42">
        <f t="shared" si="0"/>
        <v>1.6186032277711444</v>
      </c>
      <c r="J19" s="42"/>
      <c r="K19" s="42">
        <f t="shared" si="1"/>
        <v>897.80200000000059</v>
      </c>
      <c r="L19" s="43">
        <f t="shared" si="2"/>
        <v>0.13267938610575936</v>
      </c>
    </row>
    <row r="20" spans="1:12" ht="23.25" customHeight="1" x14ac:dyDescent="0.25">
      <c r="A20" s="51" t="s">
        <v>19</v>
      </c>
      <c r="B20" s="41">
        <f>B21+B22+B23+B24</f>
        <v>136327.84232099997</v>
      </c>
      <c r="C20" s="42">
        <f>B20/$B$10*100</f>
        <v>8.4963075297559314</v>
      </c>
      <c r="D20" s="42">
        <f t="shared" si="3"/>
        <v>32.548133240004709</v>
      </c>
      <c r="E20" s="42"/>
      <c r="F20" s="42"/>
      <c r="G20" s="41">
        <f>G21+G22+G23+G24</f>
        <v>153337.37635599999</v>
      </c>
      <c r="H20" s="42">
        <f>G20/$G$10*100</f>
        <v>8.6688784739708709</v>
      </c>
      <c r="I20" s="42">
        <f t="shared" si="0"/>
        <v>32.382048456851464</v>
      </c>
      <c r="J20" s="42"/>
      <c r="K20" s="42">
        <f t="shared" si="1"/>
        <v>17009.534035000019</v>
      </c>
      <c r="L20" s="43">
        <f t="shared" si="2"/>
        <v>0.12476933358153697</v>
      </c>
    </row>
    <row r="21" spans="1:12" ht="20.25" customHeight="1" x14ac:dyDescent="0.25">
      <c r="A21" s="47" t="s">
        <v>20</v>
      </c>
      <c r="B21" s="34">
        <v>84790.191999999981</v>
      </c>
      <c r="C21" s="48">
        <f t="shared" si="4"/>
        <v>5.2843464289765247</v>
      </c>
      <c r="D21" s="48">
        <f t="shared" si="3"/>
        <v>20.243571816851578</v>
      </c>
      <c r="E21" s="48"/>
      <c r="F21" s="48"/>
      <c r="G21" s="48">
        <v>99216.433999999994</v>
      </c>
      <c r="H21" s="48">
        <f t="shared" si="5"/>
        <v>5.6091686802432799</v>
      </c>
      <c r="I21" s="48">
        <f>G21/G$12*100</f>
        <v>20.952695617048029</v>
      </c>
      <c r="J21" s="48"/>
      <c r="K21" s="48">
        <f t="shared" si="1"/>
        <v>14426.242000000013</v>
      </c>
      <c r="L21" s="49">
        <f t="shared" si="2"/>
        <v>0.17014045681132584</v>
      </c>
    </row>
    <row r="22" spans="1:12" ht="18" customHeight="1" x14ac:dyDescent="0.25">
      <c r="A22" s="47" t="s">
        <v>21</v>
      </c>
      <c r="B22" s="34">
        <v>30448.531999999999</v>
      </c>
      <c r="C22" s="48">
        <f t="shared" si="4"/>
        <v>1.8976321145938373</v>
      </c>
      <c r="D22" s="48">
        <f t="shared" si="3"/>
        <v>7.2695559441557061</v>
      </c>
      <c r="E22" s="48"/>
      <c r="F22" s="48"/>
      <c r="G22" s="48">
        <v>35999.184000000001</v>
      </c>
      <c r="H22" s="48">
        <f t="shared" si="5"/>
        <v>2.0352021058035104</v>
      </c>
      <c r="I22" s="48">
        <f t="shared" si="0"/>
        <v>7.602369027031405</v>
      </c>
      <c r="J22" s="48"/>
      <c r="K22" s="48">
        <f t="shared" si="1"/>
        <v>5550.6520000000019</v>
      </c>
      <c r="L22" s="49">
        <f t="shared" si="2"/>
        <v>0.18229621053652112</v>
      </c>
    </row>
    <row r="23" spans="1:12" s="53" customFormat="1" ht="23.4" customHeight="1" x14ac:dyDescent="0.25">
      <c r="A23" s="52" t="s">
        <v>22</v>
      </c>
      <c r="B23" s="34">
        <v>15113.903320999998</v>
      </c>
      <c r="C23" s="48">
        <f t="shared" si="4"/>
        <v>0.94193796662499341</v>
      </c>
      <c r="D23" s="48">
        <f t="shared" si="3"/>
        <v>3.6084289950848927</v>
      </c>
      <c r="E23" s="48"/>
      <c r="F23" s="48"/>
      <c r="G23" s="48">
        <v>11290.645356000001</v>
      </c>
      <c r="H23" s="48">
        <f t="shared" si="5"/>
        <v>0.63831294632711189</v>
      </c>
      <c r="I23" s="48">
        <f t="shared" si="0"/>
        <v>2.3843777278298965</v>
      </c>
      <c r="J23" s="48"/>
      <c r="K23" s="48">
        <f t="shared" si="1"/>
        <v>-3823.2579649999971</v>
      </c>
      <c r="L23" s="49">
        <f t="shared" si="2"/>
        <v>-0.25296297612859375</v>
      </c>
    </row>
    <row r="24" spans="1:12" ht="49.95" customHeight="1" x14ac:dyDescent="0.25">
      <c r="A24" s="52" t="s">
        <v>23</v>
      </c>
      <c r="B24" s="34">
        <v>5975.2149999999992</v>
      </c>
      <c r="C24" s="48">
        <f t="shared" si="4"/>
        <v>0.37239101956057569</v>
      </c>
      <c r="D24" s="48">
        <f t="shared" si="3"/>
        <v>1.4265764839125359</v>
      </c>
      <c r="E24" s="48"/>
      <c r="F24" s="48"/>
      <c r="G24" s="48">
        <v>6831.1130000000003</v>
      </c>
      <c r="H24" s="48">
        <f t="shared" si="5"/>
        <v>0.38619474159696887</v>
      </c>
      <c r="I24" s="48">
        <f t="shared" si="0"/>
        <v>1.442606084942136</v>
      </c>
      <c r="J24" s="48"/>
      <c r="K24" s="48">
        <f t="shared" si="1"/>
        <v>855.89800000000105</v>
      </c>
      <c r="L24" s="49">
        <f t="shared" si="2"/>
        <v>0.14324137290457339</v>
      </c>
    </row>
    <row r="25" spans="1:12" s="44" customFormat="1" ht="35.25" customHeight="1" x14ac:dyDescent="0.3">
      <c r="A25" s="51" t="s">
        <v>24</v>
      </c>
      <c r="B25" s="54">
        <v>1448.6669999999999</v>
      </c>
      <c r="C25" s="42">
        <f t="shared" si="4"/>
        <v>9.0284714630981561E-2</v>
      </c>
      <c r="D25" s="42">
        <f t="shared" si="3"/>
        <v>0.3458677679748966</v>
      </c>
      <c r="E25" s="42"/>
      <c r="F25" s="42"/>
      <c r="G25" s="42">
        <v>1608.8979999999999</v>
      </c>
      <c r="H25" s="42">
        <f t="shared" si="5"/>
        <v>9.0958522771601047E-2</v>
      </c>
      <c r="I25" s="42">
        <f t="shared" si="0"/>
        <v>0.33976982152853169</v>
      </c>
      <c r="J25" s="42"/>
      <c r="K25" s="42">
        <f t="shared" si="1"/>
        <v>160.23099999999999</v>
      </c>
      <c r="L25" s="43">
        <f t="shared" si="2"/>
        <v>0.1106058190046435</v>
      </c>
    </row>
    <row r="26" spans="1:12" s="44" customFormat="1" ht="17.25" customHeight="1" x14ac:dyDescent="0.3">
      <c r="A26" s="55" t="s">
        <v>25</v>
      </c>
      <c r="B26" s="54">
        <v>1159.6320000000001</v>
      </c>
      <c r="C26" s="42">
        <f t="shared" si="4"/>
        <v>7.2271297818583852E-2</v>
      </c>
      <c r="D26" s="42">
        <f t="shared" si="3"/>
        <v>0.27686095666724325</v>
      </c>
      <c r="E26" s="42"/>
      <c r="F26" s="42"/>
      <c r="G26" s="42">
        <v>1473.8209999999999</v>
      </c>
      <c r="H26" s="42">
        <f t="shared" si="5"/>
        <v>8.3321988708895039E-2</v>
      </c>
      <c r="I26" s="42">
        <f t="shared" si="0"/>
        <v>0.31124403046992544</v>
      </c>
      <c r="J26" s="42"/>
      <c r="K26" s="42">
        <f t="shared" si="1"/>
        <v>314.18899999999985</v>
      </c>
      <c r="L26" s="43">
        <f t="shared" si="2"/>
        <v>0.27093853912275612</v>
      </c>
    </row>
    <row r="27" spans="1:12" s="44" customFormat="1" ht="18" customHeight="1" x14ac:dyDescent="0.3">
      <c r="A27" s="56" t="s">
        <v>26</v>
      </c>
      <c r="B27" s="54">
        <v>130342.995717</v>
      </c>
      <c r="C27" s="42">
        <f>B27/$B$10*100</f>
        <v>8.1233162434545676</v>
      </c>
      <c r="D27" s="42">
        <f t="shared" si="3"/>
        <v>31.119257220465641</v>
      </c>
      <c r="E27" s="42"/>
      <c r="F27" s="42"/>
      <c r="G27" s="42">
        <v>156426.68558700001</v>
      </c>
      <c r="H27" s="42">
        <f t="shared" si="5"/>
        <v>8.8435315620077954</v>
      </c>
      <c r="I27" s="42">
        <f>G27/G$12*100</f>
        <v>33.034454045063598</v>
      </c>
      <c r="J27" s="42"/>
      <c r="K27" s="42">
        <f t="shared" si="1"/>
        <v>26083.689870000017</v>
      </c>
      <c r="L27" s="43">
        <f t="shared" si="2"/>
        <v>0.20011577704284766</v>
      </c>
    </row>
    <row r="28" spans="1:12" s="44" customFormat="1" ht="18.75" customHeight="1" x14ac:dyDescent="0.3">
      <c r="A28" s="58" t="s">
        <v>27</v>
      </c>
      <c r="B28" s="54">
        <v>37351.961461249994</v>
      </c>
      <c r="C28" s="42">
        <f t="shared" si="4"/>
        <v>2.3278718859726748</v>
      </c>
      <c r="D28" s="42">
        <f t="shared" si="3"/>
        <v>8.9177426835062104</v>
      </c>
      <c r="E28" s="42"/>
      <c r="F28" s="42"/>
      <c r="G28" s="42">
        <v>42492.804596139998</v>
      </c>
      <c r="H28" s="42">
        <f t="shared" si="5"/>
        <v>2.4023168246136137</v>
      </c>
      <c r="I28" s="42">
        <f>G28/G$12*100</f>
        <v>8.9737028909708751</v>
      </c>
      <c r="J28" s="42"/>
      <c r="K28" s="42">
        <f t="shared" si="1"/>
        <v>5140.8431348900049</v>
      </c>
      <c r="L28" s="43">
        <f t="shared" si="2"/>
        <v>0.1376324812345735</v>
      </c>
    </row>
    <row r="29" spans="1:12" s="44" customFormat="1" ht="18.75" customHeight="1" x14ac:dyDescent="0.3">
      <c r="A29" s="42" t="s">
        <v>28</v>
      </c>
      <c r="B29" s="54"/>
      <c r="C29" s="42"/>
      <c r="D29" s="42"/>
      <c r="E29" s="42"/>
      <c r="F29" s="42"/>
      <c r="G29" s="42">
        <v>0</v>
      </c>
      <c r="H29" s="42"/>
      <c r="I29" s="42"/>
      <c r="J29" s="42"/>
      <c r="K29" s="42"/>
      <c r="L29" s="43"/>
    </row>
    <row r="30" spans="1:12" s="44" customFormat="1" ht="16.95" customHeight="1" x14ac:dyDescent="0.3">
      <c r="A30" s="59" t="s">
        <v>29</v>
      </c>
      <c r="B30" s="54"/>
      <c r="C30" s="42"/>
      <c r="D30" s="42"/>
      <c r="E30" s="42"/>
      <c r="F30" s="42"/>
      <c r="G30" s="42">
        <v>0</v>
      </c>
      <c r="H30" s="42"/>
      <c r="I30" s="42"/>
      <c r="J30" s="42"/>
      <c r="K30" s="42"/>
      <c r="L30" s="43"/>
    </row>
    <row r="31" spans="1:12" s="44" customFormat="1" ht="19.5" customHeight="1" x14ac:dyDescent="0.3">
      <c r="A31" s="60" t="s">
        <v>30</v>
      </c>
      <c r="B31" s="54">
        <v>1113.085</v>
      </c>
      <c r="C31" s="42">
        <f>B31/$B$10*100</f>
        <v>6.9370367092662505E-2</v>
      </c>
      <c r="D31" s="42">
        <f t="shared" si="3"/>
        <v>0.26574790791557878</v>
      </c>
      <c r="E31" s="42"/>
      <c r="F31" s="42"/>
      <c r="G31" s="42">
        <v>1119.941</v>
      </c>
      <c r="H31" s="42">
        <f>G31/$G$10*100</f>
        <v>6.3315498528402459E-2</v>
      </c>
      <c r="I31" s="42">
        <f t="shared" si="0"/>
        <v>0.23651104898662645</v>
      </c>
      <c r="J31" s="42"/>
      <c r="K31" s="42">
        <f t="shared" si="1"/>
        <v>6.8559999999999945</v>
      </c>
      <c r="L31" s="43">
        <f>G31/B31-1</f>
        <v>6.1594577233543557E-3</v>
      </c>
    </row>
    <row r="32" spans="1:12" s="44" customFormat="1" ht="18" customHeight="1" x14ac:dyDescent="0.3">
      <c r="A32" s="60" t="s">
        <v>31</v>
      </c>
      <c r="B32" s="54">
        <v>6.5670999999999993E-2</v>
      </c>
      <c r="C32" s="42">
        <f>B32/$B$10*100</f>
        <v>4.0927884010136141E-6</v>
      </c>
      <c r="D32" s="42">
        <f t="shared" si="3"/>
        <v>1.5678884236804892E-5</v>
      </c>
      <c r="E32" s="42"/>
      <c r="F32" s="42"/>
      <c r="G32" s="42">
        <v>1.9617880000000001</v>
      </c>
      <c r="H32" s="42">
        <f>G32/$G$10*100</f>
        <v>1.10909043625546E-4</v>
      </c>
      <c r="I32" s="42">
        <f t="shared" si="0"/>
        <v>4.142937331246699E-4</v>
      </c>
      <c r="J32" s="42"/>
      <c r="K32" s="42">
        <f t="shared" si="1"/>
        <v>1.8961170000000001</v>
      </c>
      <c r="L32" s="43">
        <f>G32/B32-1</f>
        <v>28.872972849507399</v>
      </c>
    </row>
    <row r="33" spans="1:12" s="44" customFormat="1" ht="34.950000000000003" customHeight="1" x14ac:dyDescent="0.3">
      <c r="A33" s="61" t="s">
        <v>32</v>
      </c>
      <c r="B33" s="54">
        <v>2767.1560040000004</v>
      </c>
      <c r="C33" s="42">
        <f>B33/$B$10*100</f>
        <v>0.17245639623222406</v>
      </c>
      <c r="D33" s="42">
        <f t="shared" si="3"/>
        <v>0.66065567224338939</v>
      </c>
      <c r="E33" s="42"/>
      <c r="F33" s="42"/>
      <c r="G33" s="42">
        <v>15555.388473000001</v>
      </c>
      <c r="H33" s="42">
        <f>G33/$G$10*100</f>
        <v>0.87941880507183856</v>
      </c>
      <c r="I33" s="42">
        <f t="shared" si="0"/>
        <v>3.2850134472652641</v>
      </c>
      <c r="J33" s="42"/>
      <c r="K33" s="42">
        <f t="shared" si="1"/>
        <v>12788.232469</v>
      </c>
      <c r="L33" s="43">
        <f>G33/B33-1</f>
        <v>4.6214353113862234</v>
      </c>
    </row>
    <row r="34" spans="1:12" s="44" customFormat="1" ht="16.95" customHeight="1" x14ac:dyDescent="0.3">
      <c r="A34" s="62" t="s">
        <v>33</v>
      </c>
      <c r="B34" s="54"/>
      <c r="C34" s="42"/>
      <c r="D34" s="42"/>
      <c r="E34" s="42"/>
      <c r="F34" s="42"/>
      <c r="G34" s="42"/>
      <c r="H34" s="42"/>
      <c r="I34" s="42"/>
      <c r="J34" s="42"/>
      <c r="K34" s="42"/>
      <c r="L34" s="43"/>
    </row>
    <row r="35" spans="1:12" ht="18.600000000000001" customHeight="1" x14ac:dyDescent="0.3">
      <c r="A35" s="60" t="s">
        <v>34</v>
      </c>
      <c r="B35" s="62">
        <v>-240.92556000000002</v>
      </c>
      <c r="C35" s="62">
        <f>B35/$B$10*100</f>
        <v>-1.5015110741053279E-2</v>
      </c>
      <c r="D35" s="62">
        <f t="shared" si="3"/>
        <v>-5.7520731600362293E-2</v>
      </c>
      <c r="E35" s="62"/>
      <c r="F35" s="62"/>
      <c r="G35" s="62">
        <v>-160.10400000000001</v>
      </c>
      <c r="H35" s="62">
        <f>G35/$G$10*100</f>
        <v>-9.0514273308963129E-3</v>
      </c>
      <c r="I35" s="62">
        <f>G35/G$12*100</f>
        <v>-3.3811035569690583E-2</v>
      </c>
      <c r="J35" s="62"/>
      <c r="K35" s="62">
        <f>G35-B35</f>
        <v>80.821560000000005</v>
      </c>
      <c r="L35" s="43">
        <f>G35/B35-1</f>
        <v>-0.3354627877590074</v>
      </c>
    </row>
    <row r="36" spans="1:12" ht="19.2" customHeight="1" x14ac:dyDescent="0.3">
      <c r="A36" s="63" t="s">
        <v>35</v>
      </c>
      <c r="B36" s="54">
        <v>83.836999999999989</v>
      </c>
      <c r="C36" s="54">
        <f>B36/$B$10*100</f>
        <v>5.2249410116456032E-3</v>
      </c>
      <c r="D36" s="54">
        <f>B36/B$12*100</f>
        <v>2.0015998199525081E-2</v>
      </c>
      <c r="E36" s="41"/>
      <c r="F36" s="42"/>
      <c r="G36" s="54">
        <v>485.85699999999997</v>
      </c>
      <c r="H36" s="54">
        <f>G36/$G$10*100</f>
        <v>2.7467766756029136E-2</v>
      </c>
      <c r="I36" s="54">
        <f>G36/G$12*100</f>
        <v>0.10260410925887645</v>
      </c>
      <c r="J36" s="54"/>
      <c r="K36" s="54">
        <f>G36-B36</f>
        <v>402.02</v>
      </c>
      <c r="L36" s="43">
        <f>G36/B36-1</f>
        <v>4.7952574638882597</v>
      </c>
    </row>
    <row r="37" spans="1:12" ht="48" customHeight="1" x14ac:dyDescent="0.3">
      <c r="A37" s="65" t="s">
        <v>36</v>
      </c>
      <c r="B37" s="54">
        <v>35070.512388999996</v>
      </c>
      <c r="C37" s="54">
        <f>B37/$B$10*100</f>
        <v>2.1856860154909086</v>
      </c>
      <c r="D37" s="54">
        <f>B37/B$12*100</f>
        <v>8.3730490455842403</v>
      </c>
      <c r="E37" s="54"/>
      <c r="F37" s="54"/>
      <c r="G37" s="54">
        <v>9508.8533339999994</v>
      </c>
      <c r="H37" s="54">
        <f>G37/$G$10*100</f>
        <v>0.53757991650959447</v>
      </c>
      <c r="I37" s="54">
        <f>G37/G$12*100</f>
        <v>2.0080958520889225</v>
      </c>
      <c r="J37" s="54"/>
      <c r="K37" s="54">
        <f>G37-B37</f>
        <v>-25561.659054999996</v>
      </c>
      <c r="L37" s="43">
        <f>G37/B37-1</f>
        <v>-0.728864716074622</v>
      </c>
    </row>
    <row r="38" spans="1:12" ht="31.95" customHeight="1" x14ac:dyDescent="0.3">
      <c r="A38" s="65" t="s">
        <v>37</v>
      </c>
      <c r="B38" s="54">
        <v>936.35900000000004</v>
      </c>
      <c r="C38" s="54">
        <f>B38/$B$10*100</f>
        <v>5.8356340765097346E-2</v>
      </c>
      <c r="D38" s="54">
        <f>B38/B$12*100</f>
        <v>0.22355475575353495</v>
      </c>
      <c r="E38" s="54"/>
      <c r="F38" s="54"/>
      <c r="G38" s="54">
        <v>5223.4820000000009</v>
      </c>
      <c r="H38" s="54">
        <f>G38/$G$10*100</f>
        <v>0.29530784825641421</v>
      </c>
      <c r="I38" s="54">
        <f>G38/G$12*100</f>
        <v>1.1031038306328294</v>
      </c>
      <c r="J38" s="54"/>
      <c r="K38" s="54">
        <f>G38-B38</f>
        <v>4287.1230000000005</v>
      </c>
      <c r="L38" s="43">
        <f>G38/B38-1</f>
        <v>4.5785035440466748</v>
      </c>
    </row>
    <row r="39" spans="1:12" ht="8.4" customHeight="1" x14ac:dyDescent="0.3">
      <c r="A39" s="66"/>
      <c r="B39" s="41"/>
      <c r="C39" s="41"/>
      <c r="D39" s="41"/>
      <c r="E39" s="41"/>
      <c r="F39" s="42"/>
      <c r="G39" s="57"/>
      <c r="H39" s="42"/>
      <c r="I39" s="42"/>
      <c r="J39" s="42"/>
      <c r="K39" s="42"/>
      <c r="L39" s="64"/>
    </row>
    <row r="40" spans="1:12" s="44" customFormat="1" ht="33" customHeight="1" x14ac:dyDescent="0.3">
      <c r="A40" s="36" t="s">
        <v>38</v>
      </c>
      <c r="B40" s="67">
        <f>B41+B55+B56+B57</f>
        <v>481663.59324639995</v>
      </c>
      <c r="C40" s="38">
        <f t="shared" ref="C40:C56" si="6">B40/$B$10*100</f>
        <v>30.018534324578667</v>
      </c>
      <c r="D40" s="38">
        <f>B40/B$40*100</f>
        <v>100</v>
      </c>
      <c r="E40" s="38"/>
      <c r="F40" s="38"/>
      <c r="G40" s="67">
        <f>G41+G55+G56+G57</f>
        <v>582942.53000302007</v>
      </c>
      <c r="H40" s="38">
        <f t="shared" ref="H40:H51" si="7">G40/$G$10*100</f>
        <v>32.956465475011115</v>
      </c>
      <c r="I40" s="38">
        <f t="shared" ref="I40:I51" si="8">G40/G$40*100</f>
        <v>100</v>
      </c>
      <c r="J40" s="38"/>
      <c r="K40" s="38">
        <f t="shared" ref="K40:K57" si="9">G40-B40</f>
        <v>101278.93675662013</v>
      </c>
      <c r="L40" s="39">
        <f t="shared" ref="L40:L55" si="10">G40/B40-1</f>
        <v>0.2102690304533974</v>
      </c>
    </row>
    <row r="41" spans="1:12" s="44" customFormat="1" ht="20.100000000000001" customHeight="1" x14ac:dyDescent="0.3">
      <c r="A41" s="68" t="s">
        <v>39</v>
      </c>
      <c r="B41" s="57">
        <f>B42+B43+B44+B45++B46+B47+B48+B49+B50+B51+B52+B53+B54</f>
        <v>455378.38732039998</v>
      </c>
      <c r="C41" s="42">
        <f t="shared" si="6"/>
        <v>28.380371574929853</v>
      </c>
      <c r="D41" s="42">
        <f t="shared" ref="D41:D56" si="11">B41/B$40*100</f>
        <v>94.542829000456862</v>
      </c>
      <c r="E41" s="42"/>
      <c r="F41" s="42"/>
      <c r="G41" s="57">
        <f>G42+G43+G44+G45++G46+G47+G48+G49+G50+G51+G52+G53+G54</f>
        <v>536354.43775202008</v>
      </c>
      <c r="H41" s="42">
        <f t="shared" si="7"/>
        <v>30.32262290084045</v>
      </c>
      <c r="I41" s="42">
        <f t="shared" si="8"/>
        <v>92.008115748432587</v>
      </c>
      <c r="J41" s="42"/>
      <c r="K41" s="42">
        <f t="shared" si="9"/>
        <v>80976.050431620097</v>
      </c>
      <c r="L41" s="43">
        <f t="shared" si="10"/>
        <v>0.17782146163789303</v>
      </c>
    </row>
    <row r="42" spans="1:12" ht="20.100000000000001" customHeight="1" x14ac:dyDescent="0.3">
      <c r="A42" s="69" t="s">
        <v>40</v>
      </c>
      <c r="B42" s="62">
        <v>108048.85541000002</v>
      </c>
      <c r="C42" s="62">
        <f t="shared" si="6"/>
        <v>6.7338871368617088</v>
      </c>
      <c r="D42" s="62">
        <f t="shared" si="11"/>
        <v>22.43243145734839</v>
      </c>
      <c r="E42" s="62"/>
      <c r="F42" s="62"/>
      <c r="G42" s="70">
        <v>133724.02157000001</v>
      </c>
      <c r="H42" s="62">
        <f t="shared" si="7"/>
        <v>7.5600438692104257</v>
      </c>
      <c r="I42" s="62">
        <f t="shared" si="8"/>
        <v>22.939486259358571</v>
      </c>
      <c r="J42" s="62"/>
      <c r="K42" s="62">
        <f t="shared" si="9"/>
        <v>25675.166159999993</v>
      </c>
      <c r="L42" s="71">
        <f t="shared" si="10"/>
        <v>0.23762552655068414</v>
      </c>
    </row>
    <row r="43" spans="1:12" ht="19.95" customHeight="1" x14ac:dyDescent="0.3">
      <c r="A43" s="69" t="s">
        <v>41</v>
      </c>
      <c r="B43" s="62">
        <v>62481.369340739999</v>
      </c>
      <c r="C43" s="62">
        <f t="shared" si="6"/>
        <v>3.8940022798073479</v>
      </c>
      <c r="D43" s="62">
        <f t="shared" si="11"/>
        <v>12.971993361511345</v>
      </c>
      <c r="E43" s="62"/>
      <c r="F43" s="62"/>
      <c r="G43" s="70">
        <v>75533.847634999998</v>
      </c>
      <c r="H43" s="62">
        <f t="shared" si="7"/>
        <v>4.2702813976614999</v>
      </c>
      <c r="I43" s="62">
        <f t="shared" si="8"/>
        <v>12.95734034615877</v>
      </c>
      <c r="J43" s="62"/>
      <c r="K43" s="62">
        <f t="shared" si="9"/>
        <v>13052.47829426</v>
      </c>
      <c r="L43" s="71">
        <f t="shared" si="10"/>
        <v>0.20890192439731536</v>
      </c>
    </row>
    <row r="44" spans="1:12" ht="20.100000000000001" customHeight="1" x14ac:dyDescent="0.3">
      <c r="A44" s="69" t="s">
        <v>42</v>
      </c>
      <c r="B44" s="62">
        <v>28129.526645960006</v>
      </c>
      <c r="C44" s="62">
        <f t="shared" si="6"/>
        <v>1.7531056384490646</v>
      </c>
      <c r="D44" s="62">
        <f t="shared" si="11"/>
        <v>5.8400773984946088</v>
      </c>
      <c r="E44" s="62"/>
      <c r="F44" s="62"/>
      <c r="G44" s="70">
        <v>32864.208217019994</v>
      </c>
      <c r="H44" s="62">
        <f t="shared" si="7"/>
        <v>1.8579672741705511</v>
      </c>
      <c r="I44" s="62">
        <f t="shared" si="8"/>
        <v>5.6376411954107608</v>
      </c>
      <c r="J44" s="62"/>
      <c r="K44" s="62">
        <f t="shared" si="9"/>
        <v>4734.6815710599876</v>
      </c>
      <c r="L44" s="71">
        <f t="shared" si="10"/>
        <v>0.16831714342907333</v>
      </c>
    </row>
    <row r="45" spans="1:12" ht="20.100000000000001" customHeight="1" x14ac:dyDescent="0.3">
      <c r="A45" s="69" t="s">
        <v>43</v>
      </c>
      <c r="B45" s="62">
        <v>15378.773999999999</v>
      </c>
      <c r="C45" s="62">
        <f t="shared" si="6"/>
        <v>0.95844539978087362</v>
      </c>
      <c r="D45" s="62">
        <f t="shared" si="11"/>
        <v>3.1928454248218072</v>
      </c>
      <c r="E45" s="62"/>
      <c r="F45" s="62"/>
      <c r="G45" s="70">
        <v>14930.61</v>
      </c>
      <c r="H45" s="62">
        <f t="shared" si="7"/>
        <v>0.84409715822811293</v>
      </c>
      <c r="I45" s="62">
        <f t="shared" si="8"/>
        <v>2.5612490479846528</v>
      </c>
      <c r="J45" s="62"/>
      <c r="K45" s="62">
        <f t="shared" si="9"/>
        <v>-448.16399999999885</v>
      </c>
      <c r="L45" s="71">
        <f t="shared" si="10"/>
        <v>-2.914172482149735E-2</v>
      </c>
    </row>
    <row r="46" spans="1:12" ht="31.5" customHeight="1" x14ac:dyDescent="0.3">
      <c r="A46" s="72" t="s">
        <v>44</v>
      </c>
      <c r="B46" s="73">
        <v>1874.0656469999958</v>
      </c>
      <c r="C46" s="73">
        <f t="shared" si="6"/>
        <v>0.11679667041433295</v>
      </c>
      <c r="D46" s="73">
        <f>B46/B$40*100</f>
        <v>0.38908185573438148</v>
      </c>
      <c r="E46" s="73"/>
      <c r="F46" s="73"/>
      <c r="G46" s="74">
        <v>2709.6181650000217</v>
      </c>
      <c r="H46" s="73">
        <f t="shared" si="7"/>
        <v>0.15318737767310192</v>
      </c>
      <c r="I46" s="73">
        <f t="shared" si="8"/>
        <v>0.4648173748767282</v>
      </c>
      <c r="J46" s="73"/>
      <c r="K46" s="73">
        <f t="shared" si="9"/>
        <v>835.55251800002588</v>
      </c>
      <c r="L46" s="75">
        <f t="shared" si="10"/>
        <v>0.44585018637825113</v>
      </c>
    </row>
    <row r="47" spans="1:12" ht="18" customHeight="1" x14ac:dyDescent="0.3">
      <c r="A47" s="69" t="s">
        <v>45</v>
      </c>
      <c r="B47" s="73">
        <v>22245.870580699997</v>
      </c>
      <c r="C47" s="76">
        <f t="shared" si="6"/>
        <v>1.3864208110602694</v>
      </c>
      <c r="D47" s="76">
        <f t="shared" si="11"/>
        <v>4.6185493137987477</v>
      </c>
      <c r="E47" s="76"/>
      <c r="F47" s="76"/>
      <c r="G47" s="77">
        <v>26059.727584</v>
      </c>
      <c r="H47" s="76">
        <f t="shared" si="7"/>
        <v>1.4732781847394827</v>
      </c>
      <c r="I47" s="76">
        <f t="shared" si="8"/>
        <v>4.4703767940666452</v>
      </c>
      <c r="J47" s="76"/>
      <c r="K47" s="76">
        <f t="shared" si="9"/>
        <v>3813.8570033000033</v>
      </c>
      <c r="L47" s="78">
        <f t="shared" si="10"/>
        <v>0.1714411215989371</v>
      </c>
    </row>
    <row r="48" spans="1:12" ht="33" customHeight="1" x14ac:dyDescent="0.3">
      <c r="A48" s="72" t="s">
        <v>46</v>
      </c>
      <c r="B48" s="73">
        <v>3522.4461250000004</v>
      </c>
      <c r="C48" s="73">
        <f t="shared" si="6"/>
        <v>0.219528051097065</v>
      </c>
      <c r="D48" s="73">
        <f t="shared" si="11"/>
        <v>0.73130836010643985</v>
      </c>
      <c r="E48" s="73"/>
      <c r="F48" s="73"/>
      <c r="G48" s="74">
        <v>19323.139174000004</v>
      </c>
      <c r="H48" s="73">
        <f>G48/$G$10*100</f>
        <v>1.0924273599551342</v>
      </c>
      <c r="I48" s="73">
        <f t="shared" si="8"/>
        <v>3.3147588620613933</v>
      </c>
      <c r="J48" s="73"/>
      <c r="K48" s="73">
        <f t="shared" si="9"/>
        <v>15800.693049000003</v>
      </c>
      <c r="L48" s="75">
        <f t="shared" si="10"/>
        <v>4.4857160303622816</v>
      </c>
    </row>
    <row r="49" spans="1:12" ht="21" customHeight="1" x14ac:dyDescent="0.3">
      <c r="A49" s="72" t="s">
        <v>47</v>
      </c>
      <c r="B49" s="77">
        <v>161521.72761900001</v>
      </c>
      <c r="C49" s="76">
        <f>B49/$B$10*100</f>
        <v>10.066456324872831</v>
      </c>
      <c r="D49" s="76">
        <f t="shared" si="11"/>
        <v>33.534136663796367</v>
      </c>
      <c r="E49" s="76"/>
      <c r="F49" s="76"/>
      <c r="G49" s="77">
        <v>185525.48515200001</v>
      </c>
      <c r="H49" s="76">
        <f>G49/$G$10*100</f>
        <v>10.488622688268942</v>
      </c>
      <c r="I49" s="76">
        <f t="shared" si="8"/>
        <v>31.825690458892897</v>
      </c>
      <c r="J49" s="76"/>
      <c r="K49" s="76">
        <f t="shared" si="9"/>
        <v>24003.757532999996</v>
      </c>
      <c r="L49" s="78">
        <f t="shared" si="10"/>
        <v>0.14861008414682408</v>
      </c>
    </row>
    <row r="50" spans="1:12" ht="48" customHeight="1" x14ac:dyDescent="0.3">
      <c r="A50" s="72" t="s">
        <v>48</v>
      </c>
      <c r="B50" s="79">
        <v>40777.361186000002</v>
      </c>
      <c r="C50" s="80">
        <f>B50/$B$10*100</f>
        <v>2.5413517517017188</v>
      </c>
      <c r="D50" s="80">
        <f>B50/B$40*100</f>
        <v>8.4659421550135558</v>
      </c>
      <c r="E50" s="80"/>
      <c r="F50" s="81"/>
      <c r="G50" s="80">
        <v>15406.905014999998</v>
      </c>
      <c r="H50" s="73">
        <f t="shared" si="7"/>
        <v>0.87102434128625417</v>
      </c>
      <c r="I50" s="73">
        <f t="shared" si="8"/>
        <v>2.6429543603415211</v>
      </c>
      <c r="J50" s="82"/>
      <c r="K50" s="73">
        <f t="shared" si="9"/>
        <v>-25370.456171000005</v>
      </c>
      <c r="L50" s="75">
        <f t="shared" si="10"/>
        <v>-0.62217013149223555</v>
      </c>
    </row>
    <row r="51" spans="1:12" ht="21.6" customHeight="1" x14ac:dyDescent="0.3">
      <c r="A51" s="72" t="s">
        <v>49</v>
      </c>
      <c r="B51" s="73">
        <v>7873.3769999999995</v>
      </c>
      <c r="C51" s="73">
        <f t="shared" si="6"/>
        <v>0.49068943768798051</v>
      </c>
      <c r="D51" s="73">
        <f t="shared" si="11"/>
        <v>1.6346215720672692</v>
      </c>
      <c r="E51" s="73"/>
      <c r="F51" s="73"/>
      <c r="G51" s="74">
        <v>13106.598</v>
      </c>
      <c r="H51" s="73">
        <f t="shared" si="7"/>
        <v>0.74097723574845686</v>
      </c>
      <c r="I51" s="73">
        <f t="shared" si="8"/>
        <v>2.2483516513938517</v>
      </c>
      <c r="J51" s="73"/>
      <c r="K51" s="73">
        <f t="shared" si="9"/>
        <v>5233.2210000000005</v>
      </c>
      <c r="L51" s="75">
        <f t="shared" si="10"/>
        <v>0.6646729859372924</v>
      </c>
    </row>
    <row r="52" spans="1:12" ht="48.6" customHeight="1" x14ac:dyDescent="0.3">
      <c r="A52" s="72" t="s">
        <v>50</v>
      </c>
      <c r="B52" s="73">
        <v>1122.3641</v>
      </c>
      <c r="C52" s="73">
        <f>B52/$B$10*100</f>
        <v>6.9948664862634721E-2</v>
      </c>
      <c r="D52" s="73">
        <f>B52/B$40*100</f>
        <v>0.2330182550097456</v>
      </c>
      <c r="E52" s="73"/>
      <c r="F52" s="73"/>
      <c r="G52" s="74">
        <v>6570.2420000000002</v>
      </c>
      <c r="H52" s="73">
        <f>G52/$G$10*100</f>
        <v>0.37144648484361942</v>
      </c>
      <c r="I52" s="73">
        <f>G52/G$40*100</f>
        <v>1.1270822871623316</v>
      </c>
      <c r="J52" s="73"/>
      <c r="K52" s="73">
        <f t="shared" si="9"/>
        <v>5447.8779000000004</v>
      </c>
      <c r="L52" s="75">
        <f t="shared" si="10"/>
        <v>4.8539310015350638</v>
      </c>
    </row>
    <row r="53" spans="1:12" ht="35.4" customHeight="1" x14ac:dyDescent="0.3">
      <c r="A53" s="72" t="s">
        <v>51</v>
      </c>
      <c r="B53" s="73">
        <v>1925.003426</v>
      </c>
      <c r="C53" s="73">
        <f>B53/$B$10*100</f>
        <v>0.1199712459661688</v>
      </c>
      <c r="D53" s="73">
        <f>B53/B$40*100</f>
        <v>0.3996572406532799</v>
      </c>
      <c r="E53" s="48"/>
      <c r="F53" s="48"/>
      <c r="G53" s="74">
        <v>9674.1702400000013</v>
      </c>
      <c r="H53" s="73">
        <f>G53/$G$10*100</f>
        <v>0.54692605377804271</v>
      </c>
      <c r="I53" s="73">
        <f>G53/G$40*100</f>
        <v>1.659540991107628</v>
      </c>
      <c r="J53" s="73"/>
      <c r="K53" s="73">
        <f t="shared" si="9"/>
        <v>7749.1668140000011</v>
      </c>
      <c r="L53" s="75">
        <f t="shared" si="10"/>
        <v>4.0255340376729292</v>
      </c>
    </row>
    <row r="54" spans="1:12" ht="38.4" customHeight="1" x14ac:dyDescent="0.3">
      <c r="A54" s="72" t="s">
        <v>52</v>
      </c>
      <c r="B54" s="79">
        <v>477.64624000000009</v>
      </c>
      <c r="C54" s="80">
        <f>B54/$B$10*100</f>
        <v>2.9768162367860486E-2</v>
      </c>
      <c r="D54" s="80">
        <f t="shared" si="11"/>
        <v>9.9165942100933352E-2</v>
      </c>
      <c r="E54" s="80"/>
      <c r="F54" s="62"/>
      <c r="G54" s="80">
        <v>925.86500000000001</v>
      </c>
      <c r="H54" s="73">
        <f>G54/$G$10*100</f>
        <v>5.2343475276822031E-2</v>
      </c>
      <c r="I54" s="73">
        <f t="shared" ref="I54:I57" si="12">G54/G$40*100</f>
        <v>0.15882611961683485</v>
      </c>
      <c r="J54" s="82"/>
      <c r="K54" s="73">
        <f t="shared" si="9"/>
        <v>448.21875999999992</v>
      </c>
      <c r="L54" s="75">
        <f t="shared" si="10"/>
        <v>0.93839063822631541</v>
      </c>
    </row>
    <row r="55" spans="1:12" s="44" customFormat="1" ht="20.100000000000001" customHeight="1" x14ac:dyDescent="0.3">
      <c r="A55" s="68" t="s">
        <v>53</v>
      </c>
      <c r="B55" s="70">
        <v>27970.785100000001</v>
      </c>
      <c r="C55" s="62">
        <f>B55/$B$10*100</f>
        <v>1.743212450313296</v>
      </c>
      <c r="D55" s="62">
        <f>B55/B$40*100</f>
        <v>5.8071204658582651</v>
      </c>
      <c r="E55" s="62"/>
      <c r="F55" s="62"/>
      <c r="G55" s="70">
        <v>49194.44803900001</v>
      </c>
      <c r="H55" s="62">
        <f>G55/$G$10*100</f>
        <v>2.7811920470979064</v>
      </c>
      <c r="I55" s="62">
        <f>G55/G$40*100</f>
        <v>8.4389876372110209</v>
      </c>
      <c r="J55" s="62"/>
      <c r="K55" s="62">
        <f t="shared" si="9"/>
        <v>21223.662939000009</v>
      </c>
      <c r="L55" s="71">
        <f t="shared" si="10"/>
        <v>0.75877966467948754</v>
      </c>
    </row>
    <row r="56" spans="1:12" ht="20.100000000000001" customHeight="1" x14ac:dyDescent="0.3">
      <c r="A56" s="68" t="s">
        <v>33</v>
      </c>
      <c r="B56" s="73">
        <v>0</v>
      </c>
      <c r="C56" s="62">
        <f t="shared" si="6"/>
        <v>0</v>
      </c>
      <c r="D56" s="62">
        <f t="shared" si="11"/>
        <v>0</v>
      </c>
      <c r="E56" s="62"/>
      <c r="F56" s="62"/>
      <c r="G56" s="70">
        <v>0</v>
      </c>
      <c r="H56" s="62">
        <f t="shared" ref="H56" si="13">G56/$G$10*100</f>
        <v>0</v>
      </c>
      <c r="I56" s="62">
        <f t="shared" si="12"/>
        <v>0</v>
      </c>
      <c r="J56" s="62"/>
      <c r="K56" s="62">
        <f t="shared" si="9"/>
        <v>0</v>
      </c>
      <c r="L56" s="71"/>
    </row>
    <row r="57" spans="1:12" s="44" customFormat="1" ht="32.25" customHeight="1" x14ac:dyDescent="0.3">
      <c r="A57" s="84" t="s">
        <v>54</v>
      </c>
      <c r="B57" s="76">
        <v>-1685.579174</v>
      </c>
      <c r="C57" s="62">
        <f>B57/$B$10*100</f>
        <v>-0.10504970066448371</v>
      </c>
      <c r="D57" s="62">
        <f>B57/B$40*100</f>
        <v>-0.34994946631511858</v>
      </c>
      <c r="E57" s="62"/>
      <c r="F57" s="62"/>
      <c r="G57" s="70">
        <v>-2606.3557879999998</v>
      </c>
      <c r="H57" s="62">
        <f>G57/$G$10*100</f>
        <v>-0.14734947292724099</v>
      </c>
      <c r="I57" s="62">
        <f t="shared" si="12"/>
        <v>-0.44710338564360652</v>
      </c>
      <c r="J57" s="62"/>
      <c r="K57" s="62">
        <f t="shared" si="9"/>
        <v>-920.77661399999988</v>
      </c>
      <c r="L57" s="71">
        <f>G57/B57-1</f>
        <v>0.54626719895626796</v>
      </c>
    </row>
    <row r="58" spans="1:12" s="44" customFormat="1" ht="7.5" customHeight="1" x14ac:dyDescent="0.3">
      <c r="A58" s="85"/>
      <c r="B58" s="86"/>
      <c r="C58" s="42"/>
      <c r="D58" s="42"/>
      <c r="E58" s="42"/>
      <c r="F58" s="42"/>
      <c r="G58" s="57"/>
      <c r="H58" s="42"/>
      <c r="I58" s="42"/>
      <c r="J58" s="42"/>
      <c r="K58" s="62"/>
      <c r="L58" s="71"/>
    </row>
    <row r="59" spans="1:12" s="29" customFormat="1" ht="21" customHeight="1" thickBot="1" x14ac:dyDescent="0.35">
      <c r="A59" s="87" t="s">
        <v>55</v>
      </c>
      <c r="B59" s="88">
        <f>B12-B40</f>
        <v>-62813.635506150022</v>
      </c>
      <c r="C59" s="89">
        <f>B59/$B$10*100</f>
        <v>-3.914709975865569</v>
      </c>
      <c r="D59" s="88">
        <v>0</v>
      </c>
      <c r="E59" s="88"/>
      <c r="F59" s="90"/>
      <c r="G59" s="88">
        <f>G12-G40</f>
        <v>-109416.66100088001</v>
      </c>
      <c r="H59" s="89">
        <f>G59/$G$10*100</f>
        <v>-6.1858351811246566</v>
      </c>
      <c r="I59" s="91">
        <v>0</v>
      </c>
      <c r="J59" s="90"/>
      <c r="K59" s="88">
        <f>G59-B59</f>
        <v>-46603.025494729984</v>
      </c>
      <c r="L59" s="92"/>
    </row>
    <row r="60" spans="1:12" s="29" customFormat="1" ht="13.2" customHeight="1" x14ac:dyDescent="0.3">
      <c r="A60" s="93"/>
      <c r="B60" s="62"/>
      <c r="C60" s="94"/>
      <c r="D60" s="62"/>
      <c r="E60" s="62"/>
      <c r="F60" s="83"/>
      <c r="G60" s="62"/>
      <c r="H60" s="94"/>
      <c r="I60" s="76"/>
      <c r="J60" s="83"/>
      <c r="K60" s="62"/>
      <c r="L60" s="43"/>
    </row>
    <row r="61" spans="1:12" ht="20.100000000000001" customHeight="1" x14ac:dyDescent="0.3">
      <c r="G61" s="95"/>
      <c r="H61" s="95"/>
      <c r="I61" s="95"/>
      <c r="J61" s="95"/>
      <c r="K61" s="95"/>
    </row>
    <row r="62" spans="1:12" ht="20.100000000000001" customHeight="1" x14ac:dyDescent="0.3">
      <c r="G62" s="95"/>
      <c r="H62" s="95"/>
      <c r="I62" s="95"/>
      <c r="J62" s="95"/>
      <c r="K62" s="95"/>
    </row>
    <row r="63" spans="1:12" ht="20.100000000000001" customHeight="1" x14ac:dyDescent="0.3">
      <c r="G63" s="95"/>
      <c r="H63" s="95"/>
      <c r="I63" s="95"/>
      <c r="J63" s="95"/>
      <c r="K63" s="95"/>
    </row>
    <row r="64" spans="1:12" ht="20.100000000000001" customHeight="1" x14ac:dyDescent="0.3">
      <c r="G64" s="95"/>
      <c r="H64" s="95"/>
      <c r="I64" s="95"/>
      <c r="J64" s="95"/>
      <c r="K64" s="95"/>
    </row>
    <row r="65" spans="7:11" ht="20.100000000000001" customHeight="1" x14ac:dyDescent="0.3">
      <c r="G65" s="95"/>
      <c r="H65" s="95"/>
      <c r="I65" s="95"/>
      <c r="J65" s="95"/>
      <c r="K65" s="95"/>
    </row>
    <row r="66" spans="7:11" ht="20.100000000000001" customHeight="1" x14ac:dyDescent="0.3">
      <c r="G66" s="95"/>
      <c r="H66" s="95"/>
      <c r="I66" s="95"/>
      <c r="J66" s="95"/>
      <c r="K66" s="95"/>
    </row>
    <row r="67" spans="7:11" ht="20.100000000000001" customHeight="1" x14ac:dyDescent="0.3">
      <c r="G67" s="95"/>
      <c r="H67" s="95"/>
      <c r="I67" s="95"/>
      <c r="J67" s="95"/>
      <c r="K67" s="95"/>
    </row>
    <row r="68" spans="7:11" ht="20.100000000000001" customHeight="1" x14ac:dyDescent="0.3">
      <c r="G68" s="95"/>
      <c r="H68" s="95"/>
      <c r="I68" s="95"/>
      <c r="J68" s="95"/>
      <c r="K68" s="95"/>
    </row>
    <row r="69" spans="7:11" ht="20.100000000000001" customHeight="1" x14ac:dyDescent="0.3">
      <c r="G69" s="95"/>
      <c r="H69" s="95"/>
      <c r="I69" s="95"/>
      <c r="J69" s="95"/>
      <c r="K69" s="95"/>
    </row>
    <row r="70" spans="7:11" ht="20.100000000000001" customHeight="1" x14ac:dyDescent="0.3">
      <c r="G70" s="95"/>
      <c r="H70" s="95"/>
      <c r="I70" s="95"/>
      <c r="J70" s="95"/>
      <c r="K70" s="95"/>
    </row>
    <row r="71" spans="7:11" ht="20.100000000000001" customHeight="1" x14ac:dyDescent="0.3">
      <c r="G71" s="95"/>
      <c r="H71" s="95"/>
      <c r="I71" s="95"/>
      <c r="J71" s="95"/>
      <c r="K71" s="95"/>
    </row>
    <row r="72" spans="7:11" ht="20.100000000000001" customHeight="1" x14ac:dyDescent="0.3">
      <c r="G72" s="95"/>
      <c r="H72" s="95"/>
      <c r="I72" s="95"/>
      <c r="J72" s="95"/>
      <c r="K72" s="95"/>
    </row>
    <row r="73" spans="7:11" ht="20.100000000000001" customHeight="1" x14ac:dyDescent="0.3">
      <c r="G73" s="95"/>
      <c r="H73" s="95"/>
      <c r="I73" s="95"/>
      <c r="J73" s="95"/>
      <c r="K73" s="95"/>
    </row>
    <row r="74" spans="7:11" ht="20.100000000000001" customHeight="1" x14ac:dyDescent="0.3">
      <c r="G74" s="95"/>
      <c r="H74" s="95"/>
      <c r="I74" s="95"/>
      <c r="J74" s="95"/>
      <c r="K74" s="95"/>
    </row>
    <row r="75" spans="7:11" ht="20.100000000000001" customHeight="1" x14ac:dyDescent="0.3">
      <c r="G75" s="95"/>
      <c r="H75" s="95"/>
      <c r="I75" s="95"/>
      <c r="J75" s="95"/>
      <c r="K75" s="95"/>
    </row>
    <row r="76" spans="7:11" ht="20.100000000000001" customHeight="1" x14ac:dyDescent="0.3">
      <c r="G76" s="95"/>
      <c r="H76" s="95"/>
      <c r="I76" s="95"/>
      <c r="J76" s="95"/>
      <c r="K76" s="95"/>
    </row>
    <row r="77" spans="7:11" ht="20.100000000000001" customHeight="1" x14ac:dyDescent="0.3">
      <c r="G77" s="95"/>
      <c r="H77" s="95"/>
      <c r="I77" s="95"/>
      <c r="J77" s="95"/>
      <c r="K77" s="95"/>
    </row>
    <row r="78" spans="7:11" ht="20.100000000000001" customHeight="1" x14ac:dyDescent="0.3">
      <c r="G78" s="95"/>
      <c r="H78" s="95"/>
      <c r="I78" s="95"/>
      <c r="J78" s="95"/>
      <c r="K78" s="95"/>
    </row>
    <row r="79" spans="7:11" ht="20.100000000000001" customHeight="1" x14ac:dyDescent="0.3">
      <c r="G79" s="95"/>
      <c r="H79" s="95"/>
      <c r="I79" s="95"/>
      <c r="J79" s="95"/>
      <c r="K79" s="95"/>
    </row>
    <row r="80" spans="7:11" ht="20.100000000000001" customHeight="1" x14ac:dyDescent="0.3">
      <c r="G80" s="95"/>
      <c r="H80" s="95"/>
      <c r="I80" s="95"/>
      <c r="J80" s="95"/>
      <c r="K80" s="95"/>
    </row>
    <row r="81" spans="7:11" ht="20.100000000000001" customHeight="1" x14ac:dyDescent="0.3">
      <c r="G81" s="95"/>
      <c r="H81" s="95"/>
      <c r="I81" s="95"/>
      <c r="J81" s="95"/>
      <c r="K81" s="95"/>
    </row>
    <row r="82" spans="7:11" ht="20.100000000000001" customHeight="1" x14ac:dyDescent="0.3">
      <c r="G82" s="95"/>
      <c r="H82" s="95"/>
      <c r="I82" s="95"/>
      <c r="J82" s="95"/>
      <c r="K82" s="95"/>
    </row>
    <row r="83" spans="7:11" ht="20.100000000000001" customHeight="1" x14ac:dyDescent="0.3">
      <c r="G83" s="95"/>
      <c r="H83" s="95"/>
      <c r="I83" s="95"/>
      <c r="J83" s="95"/>
      <c r="K83" s="95"/>
    </row>
    <row r="84" spans="7:11" ht="20.100000000000001" customHeight="1" x14ac:dyDescent="0.3">
      <c r="G84" s="95"/>
      <c r="H84" s="95"/>
      <c r="I84" s="95"/>
      <c r="J84" s="95"/>
      <c r="K84" s="95"/>
    </row>
    <row r="85" spans="7:11" ht="20.100000000000001" customHeight="1" x14ac:dyDescent="0.3">
      <c r="G85" s="95"/>
      <c r="H85" s="95"/>
      <c r="I85" s="95"/>
      <c r="J85" s="95"/>
      <c r="K85" s="95"/>
    </row>
    <row r="86" spans="7:11" ht="20.100000000000001" customHeight="1" x14ac:dyDescent="0.3">
      <c r="G86" s="95"/>
      <c r="H86" s="95"/>
      <c r="I86" s="95"/>
      <c r="J86" s="95"/>
      <c r="K86" s="95"/>
    </row>
    <row r="87" spans="7:11" ht="20.100000000000001" customHeight="1" x14ac:dyDescent="0.3">
      <c r="G87" s="95"/>
      <c r="H87" s="95"/>
      <c r="I87" s="95"/>
      <c r="J87" s="95"/>
      <c r="K87" s="95"/>
    </row>
    <row r="88" spans="7:11" ht="20.100000000000001" customHeight="1" x14ac:dyDescent="0.3">
      <c r="G88" s="95"/>
      <c r="H88" s="95"/>
      <c r="I88" s="95"/>
      <c r="J88" s="95"/>
      <c r="K88" s="95"/>
    </row>
    <row r="89" spans="7:11" ht="20.100000000000001" customHeight="1" x14ac:dyDescent="0.3">
      <c r="G89" s="95"/>
      <c r="H89" s="95"/>
      <c r="I89" s="95"/>
      <c r="J89" s="95"/>
      <c r="K89" s="95"/>
    </row>
    <row r="90" spans="7:11" ht="20.100000000000001" customHeight="1" x14ac:dyDescent="0.3">
      <c r="G90" s="95"/>
      <c r="H90" s="95"/>
      <c r="I90" s="95"/>
      <c r="J90" s="95"/>
      <c r="K90" s="95"/>
    </row>
    <row r="91" spans="7:11" ht="20.100000000000001" customHeight="1" x14ac:dyDescent="0.3">
      <c r="G91" s="95"/>
      <c r="H91" s="95"/>
      <c r="I91" s="95"/>
      <c r="J91" s="95"/>
      <c r="K91" s="95"/>
    </row>
    <row r="92" spans="7:11" ht="20.100000000000001" customHeight="1" x14ac:dyDescent="0.3">
      <c r="G92" s="95"/>
      <c r="H92" s="95"/>
      <c r="I92" s="95"/>
      <c r="J92" s="95"/>
      <c r="K92" s="95"/>
    </row>
    <row r="93" spans="7:11" ht="20.100000000000001" customHeight="1" x14ac:dyDescent="0.3">
      <c r="G93" s="95"/>
      <c r="H93" s="95"/>
      <c r="I93" s="95"/>
      <c r="J93" s="95"/>
      <c r="K93" s="95"/>
    </row>
    <row r="94" spans="7:11" ht="20.100000000000001" customHeight="1" x14ac:dyDescent="0.3">
      <c r="G94" s="95"/>
      <c r="H94" s="95"/>
      <c r="I94" s="95"/>
      <c r="J94" s="95"/>
      <c r="K94" s="95"/>
    </row>
    <row r="95" spans="7:11" ht="20.100000000000001" customHeight="1" x14ac:dyDescent="0.3">
      <c r="G95" s="95"/>
      <c r="H95" s="95"/>
      <c r="I95" s="95"/>
      <c r="J95" s="95"/>
      <c r="K95" s="95"/>
    </row>
    <row r="96" spans="7:11" ht="20.100000000000001" customHeight="1" x14ac:dyDescent="0.3">
      <c r="G96" s="95"/>
      <c r="H96" s="95"/>
      <c r="I96" s="95"/>
      <c r="J96" s="95"/>
      <c r="K96" s="95"/>
    </row>
    <row r="97" spans="7:11" ht="20.100000000000001" customHeight="1" x14ac:dyDescent="0.3">
      <c r="G97" s="95"/>
      <c r="H97" s="95"/>
      <c r="I97" s="95"/>
      <c r="J97" s="95"/>
      <c r="K97" s="95"/>
    </row>
    <row r="98" spans="7:11" ht="20.100000000000001" customHeight="1" x14ac:dyDescent="0.3">
      <c r="G98" s="95"/>
      <c r="H98" s="95"/>
      <c r="I98" s="95"/>
      <c r="J98" s="95"/>
      <c r="K98" s="95"/>
    </row>
    <row r="99" spans="7:11" ht="20.100000000000001" customHeight="1" x14ac:dyDescent="0.3">
      <c r="G99" s="95"/>
      <c r="H99" s="95"/>
      <c r="I99" s="95"/>
      <c r="J99" s="95"/>
      <c r="K99" s="95"/>
    </row>
    <row r="100" spans="7:11" ht="20.100000000000001" customHeight="1" x14ac:dyDescent="0.3">
      <c r="G100" s="95"/>
      <c r="H100" s="95"/>
      <c r="I100" s="95"/>
      <c r="J100" s="95"/>
      <c r="K100" s="95"/>
    </row>
    <row r="101" spans="7:11" ht="20.100000000000001" customHeight="1" x14ac:dyDescent="0.3">
      <c r="G101" s="95"/>
      <c r="H101" s="95"/>
      <c r="I101" s="95"/>
      <c r="J101" s="95"/>
      <c r="K101" s="95"/>
    </row>
    <row r="102" spans="7:11" ht="20.100000000000001" customHeight="1" x14ac:dyDescent="0.3">
      <c r="G102" s="95"/>
      <c r="H102" s="95"/>
      <c r="I102" s="95"/>
      <c r="J102" s="95"/>
      <c r="K102" s="95"/>
    </row>
    <row r="103" spans="7:11" ht="20.100000000000001" customHeight="1" x14ac:dyDescent="0.3">
      <c r="G103" s="95"/>
      <c r="H103" s="95"/>
      <c r="I103" s="95"/>
      <c r="J103" s="95"/>
      <c r="K103" s="95"/>
    </row>
    <row r="104" spans="7:11" ht="20.100000000000001" customHeight="1" x14ac:dyDescent="0.3">
      <c r="G104" s="95"/>
      <c r="H104" s="95"/>
      <c r="I104" s="95"/>
      <c r="J104" s="95"/>
      <c r="K104" s="95"/>
    </row>
    <row r="105" spans="7:11" ht="20.100000000000001" customHeight="1" x14ac:dyDescent="0.3">
      <c r="G105" s="95"/>
      <c r="H105" s="95"/>
      <c r="I105" s="95"/>
      <c r="J105" s="95"/>
      <c r="K105" s="95"/>
    </row>
    <row r="106" spans="7:11" ht="20.100000000000001" customHeight="1" x14ac:dyDescent="0.3">
      <c r="G106" s="95"/>
      <c r="H106" s="95"/>
      <c r="I106" s="95"/>
      <c r="J106" s="95"/>
      <c r="K106" s="95"/>
    </row>
    <row r="107" spans="7:11" ht="20.100000000000001" customHeight="1" x14ac:dyDescent="0.3">
      <c r="G107" s="95"/>
      <c r="H107" s="95"/>
      <c r="I107" s="95"/>
      <c r="J107" s="95"/>
      <c r="K107" s="95"/>
    </row>
    <row r="108" spans="7:11" ht="20.100000000000001" customHeight="1" x14ac:dyDescent="0.3">
      <c r="G108" s="95"/>
      <c r="H108" s="95"/>
      <c r="I108" s="95"/>
      <c r="J108" s="95"/>
      <c r="K108" s="95"/>
    </row>
    <row r="109" spans="7:11" ht="20.100000000000001" customHeight="1" x14ac:dyDescent="0.3">
      <c r="G109" s="95"/>
      <c r="H109" s="95"/>
      <c r="I109" s="95"/>
      <c r="J109" s="95"/>
      <c r="K109" s="95"/>
    </row>
    <row r="110" spans="7:11" ht="20.100000000000001" customHeight="1" x14ac:dyDescent="0.3">
      <c r="G110" s="95"/>
      <c r="H110" s="95"/>
      <c r="I110" s="95"/>
      <c r="J110" s="95"/>
      <c r="K110" s="95"/>
    </row>
    <row r="111" spans="7:11" ht="20.100000000000001" customHeight="1" x14ac:dyDescent="0.3">
      <c r="G111" s="95"/>
      <c r="H111" s="95"/>
      <c r="I111" s="95"/>
      <c r="J111" s="95"/>
      <c r="K111" s="95"/>
    </row>
    <row r="112" spans="7:11" ht="20.100000000000001" customHeight="1" x14ac:dyDescent="0.3">
      <c r="G112" s="95"/>
      <c r="H112" s="95"/>
      <c r="I112" s="95"/>
      <c r="J112" s="95"/>
      <c r="K112" s="95"/>
    </row>
    <row r="113" spans="7:11" ht="20.100000000000001" customHeight="1" x14ac:dyDescent="0.3">
      <c r="G113" s="95"/>
      <c r="H113" s="95"/>
      <c r="I113" s="95"/>
      <c r="J113" s="95"/>
      <c r="K113" s="95"/>
    </row>
    <row r="114" spans="7:11" ht="20.100000000000001" customHeight="1" x14ac:dyDescent="0.3">
      <c r="G114" s="95"/>
      <c r="H114" s="95"/>
      <c r="I114" s="95"/>
      <c r="J114" s="95"/>
      <c r="K114" s="95"/>
    </row>
    <row r="115" spans="7:11" ht="20.100000000000001" customHeight="1" x14ac:dyDescent="0.3">
      <c r="G115" s="95"/>
      <c r="H115" s="95"/>
      <c r="I115" s="95"/>
      <c r="J115" s="95"/>
      <c r="K115" s="95"/>
    </row>
    <row r="116" spans="7:11" ht="20.100000000000001" customHeight="1" x14ac:dyDescent="0.3">
      <c r="G116" s="95"/>
      <c r="H116" s="95"/>
      <c r="I116" s="95"/>
      <c r="J116" s="95"/>
      <c r="K116" s="95"/>
    </row>
    <row r="117" spans="7:11" ht="20.100000000000001" customHeight="1" x14ac:dyDescent="0.3">
      <c r="G117" s="95"/>
      <c r="H117" s="95"/>
      <c r="I117" s="95"/>
      <c r="J117" s="95"/>
      <c r="K117" s="95"/>
    </row>
    <row r="118" spans="7:11" ht="20.100000000000001" customHeight="1" x14ac:dyDescent="0.3">
      <c r="G118" s="95"/>
      <c r="H118" s="95"/>
      <c r="I118" s="95"/>
      <c r="J118" s="95"/>
      <c r="K118" s="95"/>
    </row>
    <row r="119" spans="7:11" ht="20.100000000000001" customHeight="1" x14ac:dyDescent="0.3">
      <c r="G119" s="95"/>
      <c r="H119" s="95"/>
      <c r="I119" s="95"/>
      <c r="J119" s="95"/>
      <c r="K119" s="95"/>
    </row>
    <row r="120" spans="7:11" ht="20.100000000000001" customHeight="1" x14ac:dyDescent="0.3">
      <c r="G120" s="95"/>
      <c r="H120" s="95"/>
      <c r="I120" s="95"/>
      <c r="J120" s="95"/>
      <c r="K120" s="95"/>
    </row>
    <row r="121" spans="7:11" ht="20.100000000000001" customHeight="1" x14ac:dyDescent="0.3">
      <c r="G121" s="95"/>
      <c r="H121" s="95"/>
      <c r="I121" s="95"/>
      <c r="J121" s="95"/>
      <c r="K121" s="95"/>
    </row>
    <row r="122" spans="7:11" ht="20.100000000000001" customHeight="1" x14ac:dyDescent="0.3">
      <c r="G122" s="95"/>
      <c r="H122" s="95"/>
      <c r="I122" s="95"/>
      <c r="J122" s="95"/>
      <c r="K122" s="95"/>
    </row>
    <row r="123" spans="7:11" ht="20.100000000000001" customHeight="1" x14ac:dyDescent="0.3">
      <c r="G123" s="95"/>
      <c r="H123" s="95"/>
      <c r="I123" s="95"/>
      <c r="J123" s="95"/>
      <c r="K123" s="95"/>
    </row>
    <row r="124" spans="7:11" ht="20.100000000000001" customHeight="1" x14ac:dyDescent="0.3">
      <c r="G124" s="95"/>
      <c r="H124" s="95"/>
      <c r="I124" s="95"/>
      <c r="J124" s="95"/>
      <c r="K124" s="95"/>
    </row>
    <row r="125" spans="7:11" ht="20.100000000000001" customHeight="1" x14ac:dyDescent="0.3">
      <c r="G125" s="95"/>
      <c r="H125" s="95"/>
      <c r="I125" s="95"/>
      <c r="J125" s="95"/>
      <c r="K125" s="95"/>
    </row>
    <row r="126" spans="7:11" ht="20.100000000000001" customHeight="1" x14ac:dyDescent="0.3">
      <c r="G126" s="95"/>
      <c r="H126" s="95"/>
      <c r="I126" s="95"/>
      <c r="J126" s="95"/>
      <c r="K126" s="95"/>
    </row>
    <row r="127" spans="7:11" ht="20.100000000000001" customHeight="1" x14ac:dyDescent="0.3">
      <c r="G127" s="95"/>
      <c r="H127" s="95"/>
      <c r="I127" s="95"/>
      <c r="J127" s="95"/>
      <c r="K127" s="95"/>
    </row>
    <row r="128" spans="7:11" ht="20.100000000000001" customHeight="1" x14ac:dyDescent="0.3">
      <c r="G128" s="95"/>
      <c r="H128" s="95"/>
      <c r="I128" s="95"/>
      <c r="J128" s="95"/>
      <c r="K128" s="95"/>
    </row>
    <row r="129" spans="7:11" ht="20.100000000000001" customHeight="1" x14ac:dyDescent="0.3">
      <c r="G129" s="95"/>
      <c r="H129" s="95"/>
      <c r="I129" s="95"/>
      <c r="J129" s="95"/>
      <c r="K129" s="95"/>
    </row>
    <row r="130" spans="7:11" ht="20.100000000000001" customHeight="1" x14ac:dyDescent="0.3">
      <c r="G130" s="95"/>
      <c r="H130" s="95"/>
      <c r="I130" s="95"/>
      <c r="J130" s="95"/>
      <c r="K130" s="95"/>
    </row>
    <row r="131" spans="7:11" ht="20.100000000000001" customHeight="1" x14ac:dyDescent="0.3">
      <c r="G131" s="95"/>
      <c r="H131" s="95"/>
      <c r="I131" s="95"/>
      <c r="J131" s="95"/>
      <c r="K131" s="95"/>
    </row>
    <row r="132" spans="7:11" ht="20.100000000000001" customHeight="1" x14ac:dyDescent="0.3">
      <c r="G132" s="95"/>
      <c r="H132" s="95"/>
      <c r="I132" s="95"/>
      <c r="J132" s="95"/>
      <c r="K132" s="95"/>
    </row>
    <row r="133" spans="7:11" ht="20.100000000000001" customHeight="1" x14ac:dyDescent="0.3">
      <c r="G133" s="95"/>
      <c r="H133" s="95"/>
      <c r="I133" s="95"/>
      <c r="J133" s="95"/>
      <c r="K133" s="95"/>
    </row>
    <row r="134" spans="7:11" ht="20.100000000000001" customHeight="1" x14ac:dyDescent="0.3">
      <c r="G134" s="95"/>
      <c r="H134" s="95"/>
      <c r="I134" s="95"/>
      <c r="J134" s="95"/>
      <c r="K134" s="95"/>
    </row>
    <row r="135" spans="7:11" ht="20.100000000000001" customHeight="1" x14ac:dyDescent="0.3">
      <c r="G135" s="95"/>
      <c r="H135" s="95"/>
      <c r="I135" s="95"/>
      <c r="J135" s="95"/>
      <c r="K135" s="95"/>
    </row>
    <row r="136" spans="7:11" ht="20.100000000000001" customHeight="1" x14ac:dyDescent="0.3">
      <c r="G136" s="95"/>
      <c r="H136" s="95"/>
      <c r="I136" s="95"/>
      <c r="J136" s="95"/>
      <c r="K136" s="95"/>
    </row>
    <row r="137" spans="7:11" ht="20.100000000000001" customHeight="1" x14ac:dyDescent="0.3">
      <c r="G137" s="95"/>
      <c r="H137" s="95"/>
      <c r="I137" s="95"/>
      <c r="J137" s="95"/>
      <c r="K137" s="95"/>
    </row>
    <row r="138" spans="7:11" ht="20.100000000000001" customHeight="1" x14ac:dyDescent="0.3">
      <c r="G138" s="95"/>
      <c r="H138" s="95"/>
      <c r="I138" s="95"/>
      <c r="J138" s="95"/>
      <c r="K138" s="95"/>
    </row>
    <row r="139" spans="7:11" ht="20.100000000000001" customHeight="1" x14ac:dyDescent="0.3">
      <c r="G139" s="95"/>
      <c r="H139" s="95"/>
      <c r="I139" s="95"/>
      <c r="J139" s="95"/>
      <c r="K139" s="95"/>
    </row>
    <row r="140" spans="7:11" ht="20.100000000000001" customHeight="1" x14ac:dyDescent="0.3">
      <c r="G140" s="95"/>
      <c r="H140" s="95"/>
      <c r="I140" s="95"/>
      <c r="J140" s="95"/>
      <c r="K140" s="95"/>
    </row>
    <row r="141" spans="7:11" ht="20.100000000000001" customHeight="1" x14ac:dyDescent="0.3">
      <c r="G141" s="95"/>
      <c r="H141" s="95"/>
      <c r="I141" s="95"/>
      <c r="J141" s="95"/>
      <c r="K141" s="95"/>
    </row>
    <row r="142" spans="7:11" ht="20.100000000000001" customHeight="1" x14ac:dyDescent="0.3">
      <c r="G142" s="95"/>
      <c r="H142" s="95"/>
      <c r="I142" s="95"/>
      <c r="J142" s="95"/>
      <c r="K142" s="95"/>
    </row>
    <row r="143" spans="7:11" ht="20.100000000000001" customHeight="1" x14ac:dyDescent="0.3">
      <c r="G143" s="95"/>
      <c r="H143" s="95"/>
      <c r="I143" s="95"/>
      <c r="J143" s="95"/>
      <c r="K143" s="95"/>
    </row>
    <row r="144" spans="7:11" ht="20.100000000000001" customHeight="1" x14ac:dyDescent="0.3">
      <c r="G144" s="95"/>
      <c r="H144" s="95"/>
      <c r="I144" s="95"/>
      <c r="J144" s="95"/>
      <c r="K144" s="95"/>
    </row>
    <row r="145" spans="7:11" ht="20.100000000000001" customHeight="1" x14ac:dyDescent="0.3">
      <c r="G145" s="95"/>
      <c r="H145" s="95"/>
      <c r="I145" s="95"/>
      <c r="J145" s="95"/>
      <c r="K145" s="95"/>
    </row>
    <row r="146" spans="7:11" ht="20.100000000000001" customHeight="1" x14ac:dyDescent="0.3">
      <c r="G146" s="95"/>
      <c r="H146" s="95"/>
      <c r="I146" s="95"/>
      <c r="J146" s="95"/>
      <c r="K146" s="95"/>
    </row>
    <row r="147" spans="7:11" ht="20.100000000000001" customHeight="1" x14ac:dyDescent="0.3">
      <c r="G147" s="95"/>
      <c r="H147" s="95"/>
      <c r="I147" s="95"/>
      <c r="J147" s="95"/>
      <c r="K147" s="95"/>
    </row>
    <row r="148" spans="7:11" ht="20.100000000000001" customHeight="1" x14ac:dyDescent="0.3">
      <c r="G148" s="95"/>
      <c r="H148" s="95"/>
      <c r="I148" s="95"/>
      <c r="J148" s="95"/>
      <c r="K148" s="95"/>
    </row>
    <row r="149" spans="7:11" ht="20.100000000000001" customHeight="1" x14ac:dyDescent="0.3">
      <c r="G149" s="95"/>
      <c r="H149" s="95"/>
      <c r="I149" s="95"/>
      <c r="J149" s="95"/>
      <c r="K149" s="95"/>
    </row>
    <row r="150" spans="7:11" ht="20.100000000000001" customHeight="1" x14ac:dyDescent="0.3">
      <c r="G150" s="95"/>
      <c r="H150" s="95"/>
      <c r="I150" s="95"/>
      <c r="J150" s="95"/>
      <c r="K150" s="95"/>
    </row>
    <row r="151" spans="7:11" ht="20.100000000000001" customHeight="1" x14ac:dyDescent="0.3">
      <c r="G151" s="95"/>
      <c r="H151" s="95"/>
      <c r="I151" s="95"/>
      <c r="J151" s="95"/>
      <c r="K151" s="95"/>
    </row>
    <row r="152" spans="7:11" ht="20.100000000000001" customHeight="1" x14ac:dyDescent="0.3">
      <c r="G152" s="95"/>
      <c r="H152" s="95"/>
      <c r="I152" s="95"/>
      <c r="J152" s="95"/>
      <c r="K152" s="95"/>
    </row>
    <row r="153" spans="7:11" ht="20.100000000000001" customHeight="1" x14ac:dyDescent="0.3">
      <c r="G153" s="95"/>
      <c r="H153" s="95"/>
      <c r="I153" s="95"/>
      <c r="J153" s="95"/>
      <c r="K153" s="95"/>
    </row>
    <row r="154" spans="7:11" ht="20.100000000000001" customHeight="1" x14ac:dyDescent="0.3">
      <c r="G154" s="95"/>
      <c r="H154" s="95"/>
      <c r="I154" s="95"/>
      <c r="J154" s="95"/>
      <c r="K154" s="95"/>
    </row>
    <row r="155" spans="7:11" ht="20.100000000000001" customHeight="1" x14ac:dyDescent="0.3">
      <c r="G155" s="95"/>
      <c r="H155" s="95"/>
      <c r="I155" s="95"/>
      <c r="J155" s="95"/>
      <c r="K155" s="95"/>
    </row>
    <row r="156" spans="7:11" ht="20.100000000000001" customHeight="1" x14ac:dyDescent="0.3">
      <c r="G156" s="95"/>
      <c r="H156" s="95"/>
      <c r="I156" s="95"/>
      <c r="J156" s="95"/>
      <c r="K156" s="95"/>
    </row>
    <row r="157" spans="7:11" ht="20.100000000000001" customHeight="1" x14ac:dyDescent="0.3">
      <c r="G157" s="95"/>
      <c r="H157" s="95"/>
      <c r="I157" s="95"/>
      <c r="J157" s="95"/>
      <c r="K157" s="95"/>
    </row>
    <row r="158" spans="7:11" ht="20.100000000000001" customHeight="1" x14ac:dyDescent="0.3">
      <c r="G158" s="95"/>
      <c r="H158" s="95"/>
      <c r="I158" s="95"/>
      <c r="J158" s="95"/>
      <c r="K158" s="95"/>
    </row>
    <row r="159" spans="7:11" ht="20.100000000000001" customHeight="1" x14ac:dyDescent="0.3">
      <c r="G159" s="95"/>
      <c r="H159" s="95"/>
      <c r="I159" s="95"/>
      <c r="J159" s="95"/>
      <c r="K159" s="95"/>
    </row>
    <row r="160" spans="7:11" ht="20.100000000000001" customHeight="1" x14ac:dyDescent="0.3">
      <c r="G160" s="95"/>
      <c r="H160" s="95"/>
      <c r="I160" s="95"/>
      <c r="J160" s="95"/>
      <c r="K160" s="95"/>
    </row>
    <row r="161" spans="7:11" ht="20.100000000000001" customHeight="1" x14ac:dyDescent="0.3">
      <c r="G161" s="95"/>
      <c r="H161" s="95"/>
      <c r="I161" s="95"/>
      <c r="J161" s="95"/>
      <c r="K161" s="95"/>
    </row>
    <row r="162" spans="7:11" ht="20.100000000000001" customHeight="1" x14ac:dyDescent="0.3">
      <c r="G162" s="95"/>
      <c r="H162" s="95"/>
      <c r="I162" s="95"/>
      <c r="J162" s="95"/>
      <c r="K162" s="95"/>
    </row>
    <row r="163" spans="7:11" ht="20.100000000000001" customHeight="1" x14ac:dyDescent="0.3">
      <c r="G163" s="95"/>
      <c r="H163" s="95"/>
      <c r="I163" s="95"/>
      <c r="J163" s="95"/>
      <c r="K163" s="95"/>
    </row>
    <row r="164" spans="7:11" ht="20.100000000000001" customHeight="1" x14ac:dyDescent="0.3">
      <c r="G164" s="95"/>
      <c r="H164" s="95"/>
      <c r="I164" s="95"/>
      <c r="J164" s="95"/>
      <c r="K164" s="95"/>
    </row>
    <row r="165" spans="7:11" ht="20.100000000000001" customHeight="1" x14ac:dyDescent="0.3">
      <c r="G165" s="95"/>
      <c r="H165" s="95"/>
      <c r="I165" s="95"/>
      <c r="J165" s="95"/>
      <c r="K165" s="95"/>
    </row>
  </sheetData>
  <mergeCells count="4">
    <mergeCell ref="A3:L4"/>
    <mergeCell ref="B7:D7"/>
    <mergeCell ref="G7:I7"/>
    <mergeCell ref="K7:L7"/>
  </mergeCells>
  <printOptions horizontalCentered="1"/>
  <pageMargins left="0.15748031496062992" right="0.11811023622047245" top="0.23622047244094491" bottom="0" header="0" footer="0.19685039370078741"/>
  <pageSetup paperSize="9" scale="6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Sinteza - An 2</vt:lpstr>
      <vt:lpstr>'Sinteza - An 2'!Print_Area</vt:lpstr>
      <vt:lpstr>'Sinteza - An 2'!Print_Titles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cp:lastPrinted>2024-11-22T08:46:30Z</cp:lastPrinted>
  <dcterms:created xsi:type="dcterms:W3CDTF">2024-11-21T14:37:57Z</dcterms:created>
  <dcterms:modified xsi:type="dcterms:W3CDTF">2024-11-22T08:46:50Z</dcterms:modified>
</cp:coreProperties>
</file>