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30" tabRatio="563" firstSheet="1" activeTab="1"/>
  </bookViews>
  <sheets>
    <sheet name="sdp iul-dec 2016 ro" sheetId="1" state="hidden" r:id="rId1"/>
    <sheet name="sdp 2022 lunar ro " sheetId="2" r:id="rId2"/>
  </sheets>
  <definedNames>
    <definedName name="_xlnm.Print_Area" localSheetId="1">'sdp 2022 lunar ro '!$A$1:$N$18</definedName>
    <definedName name="_xlnm.Print_Area" localSheetId="0">'sdp iul-dec 2016 ro'!$A$1:$N$36</definedName>
  </definedNames>
  <calcPr fullCalcOnLoad="1"/>
</workbook>
</file>

<file path=xl/sharedStrings.xml><?xml version="1.0" encoding="utf-8"?>
<sst xmlns="http://schemas.openxmlformats.org/spreadsheetml/2006/main" count="109" uniqueCount="93">
  <si>
    <t>Serviciul datoriei publice guvernamentale</t>
  </si>
  <si>
    <t>mil Lei</t>
  </si>
  <si>
    <t>Indicatori</t>
  </si>
  <si>
    <t>Total debt service 2016</t>
  </si>
  <si>
    <t>Iul. 2016
exec.</t>
  </si>
  <si>
    <t>Aug. 2016
exec.</t>
  </si>
  <si>
    <t>Sept. 2016
exec.</t>
  </si>
  <si>
    <t>Oct.2016
exec.</t>
  </si>
  <si>
    <t>Nov.2016
exec.</t>
  </si>
  <si>
    <t>Dec.2016
proiectie</t>
  </si>
  <si>
    <t>Servicul datoriei publice guvernamentale (I+II)                                   (mil Lei)</t>
  </si>
  <si>
    <t xml:space="preserve"> (mil EURO)</t>
  </si>
  <si>
    <t>din care:</t>
  </si>
  <si>
    <t xml:space="preserve">  - rate de capital    (mil lei)</t>
  </si>
  <si>
    <t>mil EURO</t>
  </si>
  <si>
    <t xml:space="preserve">  - dobanzi si comisioane (mil lei)</t>
  </si>
  <si>
    <t xml:space="preserve"> - servicul datoriei publice guvernamentale directe</t>
  </si>
  <si>
    <t xml:space="preserve"> - servicul datoriei publice guvernamentale garantate</t>
  </si>
  <si>
    <t>curs mediu de schimb Lei/EURO</t>
  </si>
  <si>
    <t>I. Serviciul datoriei publice guvernamentale interne</t>
  </si>
  <si>
    <t>din care refinantari de titluri de stat</t>
  </si>
  <si>
    <t xml:space="preserve"> - serviciul datoriei publice guvernamentale interne directe</t>
  </si>
  <si>
    <t xml:space="preserve"> - serviciul datoriei publice guvernamentale interne garantate</t>
  </si>
  <si>
    <t xml:space="preserve"> Serviciul datoriei publice guvernamentale interne (mil EURO)</t>
  </si>
  <si>
    <t>II. Serviciul datoriei publice guvernamentale externe</t>
  </si>
  <si>
    <t xml:space="preserve">din care refinantari Eurobond </t>
  </si>
  <si>
    <t xml:space="preserve">  - rate de capital   </t>
  </si>
  <si>
    <t xml:space="preserve">  - dobanzi si comisioane </t>
  </si>
  <si>
    <t xml:space="preserve"> - serviciul datoriei publice guvernamentale externe directe</t>
  </si>
  <si>
    <t xml:space="preserve"> - serviciul datoriei publice guvernamentale externe garantate</t>
  </si>
  <si>
    <r>
      <t xml:space="preserve">Note: </t>
    </r>
    <r>
      <rPr>
        <b/>
        <i/>
        <sz val="12"/>
        <rFont val="Arial"/>
        <family val="2"/>
      </rPr>
      <t>proiectie pe baza cursului de schimb valutar mediu comunicat pe anul 2016</t>
    </r>
  </si>
  <si>
    <t>mil lei</t>
  </si>
  <si>
    <t>a) Scadente titluri de stat emise pe piata interna si externa</t>
  </si>
  <si>
    <t>Ianuarie
 2012</t>
  </si>
  <si>
    <t>Februarie 2012</t>
  </si>
  <si>
    <t>Martie 2012</t>
  </si>
  <si>
    <t>Aprilie 
2012</t>
  </si>
  <si>
    <t>Mai 2012</t>
  </si>
  <si>
    <t>Iunie 2012</t>
  </si>
  <si>
    <t>Iulie 2012</t>
  </si>
  <si>
    <t>August 
2012</t>
  </si>
  <si>
    <t>Septembrie 
2012</t>
  </si>
  <si>
    <t>Octombrie 2012</t>
  </si>
  <si>
    <t>Noiembrie 2012</t>
  </si>
  <si>
    <t>Decembrie 2012</t>
  </si>
  <si>
    <t>1. RO1112CTN035+RO1112CTN019+RO1112CTN012 (1an)</t>
  </si>
  <si>
    <t>2. RO1112CTN050+RO1112CTN0A9 (1 an)</t>
  </si>
  <si>
    <t>3.  RO0712DBN021 (5 ani)</t>
  </si>
  <si>
    <t>4. RO1112CTN0B7+RO1112CTN0C5 (1 an)</t>
  </si>
  <si>
    <t>5. RO1112CTN050</t>
  </si>
  <si>
    <t>6. RO1112CTN076</t>
  </si>
  <si>
    <t>7. RO1112CTN0T9</t>
  </si>
  <si>
    <t>8. RO0512DBN0G3</t>
  </si>
  <si>
    <t>9. RO1112CTN0E1+RO1112CTN0F8 (1 an)</t>
  </si>
  <si>
    <t>10. RO1112CTN0X1- 6 luni</t>
  </si>
  <si>
    <t>11. Emisiune EUROBOND extern (700 mil EURO-10 ani)</t>
  </si>
  <si>
    <t>12. RO1112CTN0I2+RO1112CTN0H4 (1an)+RO1112CTN0R3 (9 luni)</t>
  </si>
  <si>
    <t>13. RO1112CTN0J0+RO1112CTN0K8+RO1112CTN0L6 (1AN)</t>
  </si>
  <si>
    <t>14. RO1112CTN0P7+RO1112CTN0Q5+RO1112CTN0U7+RO1112CTN0V5 (1an)</t>
  </si>
  <si>
    <t>15. RO1112CTN0M4+N2+Y9</t>
  </si>
  <si>
    <t>16 .RO0912DBN076 (3 ani)</t>
  </si>
  <si>
    <t>17. RO0912DBE034 (793.8mil EURO-3 ani)</t>
  </si>
  <si>
    <t>18. RO1112CTN0W3</t>
  </si>
  <si>
    <t>19. RO1112CTN0Z6</t>
  </si>
  <si>
    <t>20. RO1112CTN118</t>
  </si>
  <si>
    <t>21. RO1112CTN126</t>
  </si>
  <si>
    <t>b) Scadente titluri de stat ce se vor emite pe piata interna  in Decembrie 2011 si incepand cu luna Iulie 2012</t>
  </si>
  <si>
    <t>TOTAL</t>
  </si>
  <si>
    <t>Diferenta pana la sumele totale ale varfurilor de plata aferente ratelor de capital scadente in 2012 o reprezinta sumele asumate a fi emise pe piata interna pentru finantarea deficitului bugetar si refinantarea titlurilor de stat scadente, conform strategiei privind datoria publica si rambursarile pentru creditele externe deja contractate</t>
  </si>
  <si>
    <t xml:space="preserve">Serviciul datoriei publice guvernamentale (I+II)                         </t>
  </si>
  <si>
    <t xml:space="preserve">  -  rate de capital</t>
  </si>
  <si>
    <t xml:space="preserve">   - rate de capital</t>
  </si>
  <si>
    <t xml:space="preserve">   - rate de capital   </t>
  </si>
  <si>
    <t>august</t>
  </si>
  <si>
    <t>ianuarie</t>
  </si>
  <si>
    <t>februarie</t>
  </si>
  <si>
    <t>martie</t>
  </si>
  <si>
    <t>aprilie</t>
  </si>
  <si>
    <t>mai</t>
  </si>
  <si>
    <t>iunie</t>
  </si>
  <si>
    <t>iulie</t>
  </si>
  <si>
    <t>septembrie</t>
  </si>
  <si>
    <t>octombrie</t>
  </si>
  <si>
    <t>noiembrie</t>
  </si>
  <si>
    <t>decembrie</t>
  </si>
  <si>
    <t>II. Serviciul datoriei publice guvernamentale externe**)</t>
  </si>
  <si>
    <t xml:space="preserve"> *) după piața de emisiune;  </t>
  </si>
  <si>
    <t xml:space="preserve">  - dobânzi și comisioane</t>
  </si>
  <si>
    <t xml:space="preserve">   - dobânzi și comisioane</t>
  </si>
  <si>
    <t>Serviciul datoriei publice guvernamentale*)</t>
  </si>
  <si>
    <t>Total  2022</t>
  </si>
  <si>
    <t>**) proiecție pe baza datoriei contractate la data de 31.03.2022</t>
  </si>
  <si>
    <t>**)  curs de schimb valutar mediu Ron/Eur pt anul 2022, conform CNSP Prognoza  aprile 2022</t>
  </si>
</sst>
</file>

<file path=xl/styles.xml><?xml version="1.0" encoding="utf-8"?>
<styleSheet xmlns="http://schemas.openxmlformats.org/spreadsheetml/2006/main">
  <numFmts count="3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\$#,##0_);\(\$#,##0\)"/>
    <numFmt numFmtId="175" formatCode="\$#,##0_);[Red]\(\$#,##0\)"/>
    <numFmt numFmtId="176" formatCode="\$#,##0.00_);\(\$#,##0.00\)"/>
    <numFmt numFmtId="177" formatCode="\$#,##0.00_);[Red]\(\$#,##0.00\)"/>
    <numFmt numFmtId="178" formatCode="mmm\-yy;@"/>
    <numFmt numFmtId="179" formatCode="#,##0.0"/>
    <numFmt numFmtId="180" formatCode="#,##0.000"/>
    <numFmt numFmtId="181" formatCode="#,##0.0000"/>
    <numFmt numFmtId="182" formatCode="0.0%"/>
    <numFmt numFmtId="183" formatCode="mm/yy"/>
    <numFmt numFmtId="184" formatCode="0.0"/>
    <numFmt numFmtId="185" formatCode="[$-418]mmm\-yy;@"/>
    <numFmt numFmtId="186" formatCode="mmm/yyyy"/>
    <numFmt numFmtId="187" formatCode="0.000"/>
    <numFmt numFmtId="188" formatCode="0.0000"/>
  </numFmts>
  <fonts count="62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name val="Arial"/>
      <family val="2"/>
    </font>
    <font>
      <sz val="10"/>
      <color indexed="12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b/>
      <i/>
      <sz val="10"/>
      <color indexed="9"/>
      <name val="Arial"/>
      <family val="2"/>
    </font>
    <font>
      <b/>
      <sz val="10"/>
      <color indexed="9"/>
      <name val="Arial"/>
      <family val="2"/>
    </font>
    <font>
      <b/>
      <i/>
      <u val="single"/>
      <sz val="12"/>
      <name val="Arial"/>
      <family val="2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1.75"/>
      <color indexed="8"/>
      <name val="Arial"/>
      <family val="0"/>
    </font>
    <font>
      <sz val="1.1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41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179" fontId="0" fillId="0" borderId="0" xfId="0" applyNumberForma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10" fontId="0" fillId="0" borderId="0" xfId="0" applyNumberFormat="1" applyAlignment="1">
      <alignment/>
    </xf>
    <xf numFmtId="0" fontId="7" fillId="0" borderId="10" xfId="0" applyNumberFormat="1" applyFont="1" applyFill="1" applyBorder="1" applyAlignment="1">
      <alignment vertical="top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179" fontId="3" fillId="0" borderId="0" xfId="0" applyNumberFormat="1" applyFont="1" applyAlignment="1">
      <alignment/>
    </xf>
    <xf numFmtId="179" fontId="3" fillId="0" borderId="12" xfId="0" applyNumberFormat="1" applyFont="1" applyBorder="1" applyAlignment="1">
      <alignment/>
    </xf>
    <xf numFmtId="179" fontId="3" fillId="0" borderId="13" xfId="0" applyNumberFormat="1" applyFont="1" applyBorder="1" applyAlignment="1">
      <alignment/>
    </xf>
    <xf numFmtId="0" fontId="10" fillId="0" borderId="10" xfId="0" applyNumberFormat="1" applyFont="1" applyFill="1" applyBorder="1" applyAlignment="1">
      <alignment horizontal="left" vertical="top" wrapText="1"/>
    </xf>
    <xf numFmtId="181" fontId="3" fillId="0" borderId="0" xfId="0" applyNumberFormat="1" applyFont="1" applyFill="1" applyAlignment="1">
      <alignment/>
    </xf>
    <xf numFmtId="181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4" fontId="2" fillId="0" borderId="0" xfId="0" applyNumberFormat="1" applyFont="1" applyBorder="1" applyAlignment="1">
      <alignment/>
    </xf>
    <xf numFmtId="0" fontId="8" fillId="0" borderId="0" xfId="0" applyFont="1" applyAlignment="1">
      <alignment horizontal="center" vertical="center"/>
    </xf>
    <xf numFmtId="179" fontId="0" fillId="0" borderId="0" xfId="0" applyNumberFormat="1" applyFont="1" applyBorder="1" applyAlignment="1">
      <alignment vertical="top" wrapText="1"/>
    </xf>
    <xf numFmtId="179" fontId="3" fillId="0" borderId="14" xfId="0" applyNumberFormat="1" applyFont="1" applyBorder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 wrapText="1"/>
    </xf>
    <xf numFmtId="183" fontId="13" fillId="0" borderId="0" xfId="0" applyNumberFormat="1" applyFont="1" applyBorder="1" applyAlignment="1">
      <alignment horizontal="center" wrapText="1"/>
    </xf>
    <xf numFmtId="4" fontId="13" fillId="0" borderId="0" xfId="0" applyNumberFormat="1" applyFont="1" applyBorder="1" applyAlignment="1">
      <alignment/>
    </xf>
    <xf numFmtId="179" fontId="13" fillId="0" borderId="0" xfId="0" applyNumberFormat="1" applyFont="1" applyBorder="1" applyAlignment="1">
      <alignment/>
    </xf>
    <xf numFmtId="4" fontId="15" fillId="0" borderId="0" xfId="0" applyNumberFormat="1" applyFont="1" applyBorder="1" applyAlignment="1">
      <alignment/>
    </xf>
    <xf numFmtId="179" fontId="15" fillId="0" borderId="0" xfId="0" applyNumberFormat="1" applyFont="1" applyBorder="1" applyAlignment="1">
      <alignment/>
    </xf>
    <xf numFmtId="184" fontId="13" fillId="0" borderId="0" xfId="0" applyNumberFormat="1" applyFont="1" applyBorder="1" applyAlignment="1">
      <alignment/>
    </xf>
    <xf numFmtId="0" fontId="13" fillId="0" borderId="0" xfId="0" applyFont="1" applyBorder="1" applyAlignment="1">
      <alignment horizontal="right"/>
    </xf>
    <xf numFmtId="0" fontId="14" fillId="33" borderId="0" xfId="0" applyFont="1" applyFill="1" applyBorder="1" applyAlignment="1">
      <alignment wrapText="1"/>
    </xf>
    <xf numFmtId="183" fontId="14" fillId="0" borderId="0" xfId="0" applyNumberFormat="1" applyFont="1" applyBorder="1" applyAlignment="1">
      <alignment wrapText="1"/>
    </xf>
    <xf numFmtId="0" fontId="16" fillId="0" borderId="0" xfId="0" applyFont="1" applyBorder="1" applyAlignment="1">
      <alignment/>
    </xf>
    <xf numFmtId="4" fontId="0" fillId="0" borderId="0" xfId="0" applyNumberFormat="1" applyFont="1" applyBorder="1" applyAlignment="1">
      <alignment/>
    </xf>
    <xf numFmtId="0" fontId="5" fillId="34" borderId="15" xfId="0" applyNumberFormat="1" applyFont="1" applyFill="1" applyBorder="1" applyAlignment="1">
      <alignment horizontal="center" vertical="center" wrapText="1"/>
    </xf>
    <xf numFmtId="0" fontId="5" fillId="34" borderId="16" xfId="0" applyNumberFormat="1" applyFont="1" applyFill="1" applyBorder="1" applyAlignment="1">
      <alignment horizontal="center" vertical="center" wrapText="1"/>
    </xf>
    <xf numFmtId="185" fontId="5" fillId="34" borderId="16" xfId="0" applyNumberFormat="1" applyFont="1" applyFill="1" applyBorder="1" applyAlignment="1">
      <alignment horizontal="center" vertical="center"/>
    </xf>
    <xf numFmtId="0" fontId="6" fillId="0" borderId="17" xfId="0" applyNumberFormat="1" applyFont="1" applyFill="1" applyBorder="1" applyAlignment="1">
      <alignment horizontal="left" vertical="top" wrapText="1"/>
    </xf>
    <xf numFmtId="179" fontId="5" fillId="0" borderId="18" xfId="0" applyNumberFormat="1" applyFont="1" applyBorder="1" applyAlignment="1">
      <alignment/>
    </xf>
    <xf numFmtId="179" fontId="5" fillId="0" borderId="19" xfId="0" applyNumberFormat="1" applyFont="1" applyFill="1" applyBorder="1" applyAlignment="1">
      <alignment/>
    </xf>
    <xf numFmtId="179" fontId="5" fillId="0" borderId="19" xfId="0" applyNumberFormat="1" applyFont="1" applyBorder="1" applyAlignment="1">
      <alignment/>
    </xf>
    <xf numFmtId="0" fontId="5" fillId="35" borderId="20" xfId="0" applyNumberFormat="1" applyFont="1" applyFill="1" applyBorder="1" applyAlignment="1">
      <alignment horizontal="right" vertical="center" wrapText="1"/>
    </xf>
    <xf numFmtId="179" fontId="5" fillId="35" borderId="21" xfId="0" applyNumberFormat="1" applyFont="1" applyFill="1" applyBorder="1" applyAlignment="1">
      <alignment/>
    </xf>
    <xf numFmtId="179" fontId="3" fillId="36" borderId="13" xfId="0" applyNumberFormat="1" applyFont="1" applyFill="1" applyBorder="1" applyAlignment="1">
      <alignment/>
    </xf>
    <xf numFmtId="0" fontId="3" fillId="35" borderId="11" xfId="0" applyNumberFormat="1" applyFont="1" applyFill="1" applyBorder="1" applyAlignment="1">
      <alignment horizontal="left" vertical="top" wrapText="1"/>
    </xf>
    <xf numFmtId="179" fontId="3" fillId="35" borderId="13" xfId="0" applyNumberFormat="1" applyFont="1" applyFill="1" applyBorder="1" applyAlignment="1">
      <alignment/>
    </xf>
    <xf numFmtId="0" fontId="3" fillId="0" borderId="22" xfId="0" applyNumberFormat="1" applyFont="1" applyBorder="1" applyAlignment="1">
      <alignment horizontal="left" vertical="top" wrapText="1"/>
    </xf>
    <xf numFmtId="179" fontId="3" fillId="0" borderId="23" xfId="0" applyNumberFormat="1" applyFont="1" applyBorder="1" applyAlignment="1">
      <alignment/>
    </xf>
    <xf numFmtId="0" fontId="0" fillId="0" borderId="0" xfId="0" applyNumberFormat="1" applyFont="1" applyBorder="1" applyAlignment="1">
      <alignment horizontal="left" vertical="top" wrapText="1"/>
    </xf>
    <xf numFmtId="0" fontId="6" fillId="0" borderId="24" xfId="0" applyNumberFormat="1" applyFont="1" applyFill="1" applyBorder="1" applyAlignment="1">
      <alignment horizontal="left" vertical="center" wrapText="1"/>
    </xf>
    <xf numFmtId="179" fontId="5" fillId="0" borderId="25" xfId="0" applyNumberFormat="1" applyFont="1" applyBorder="1" applyAlignment="1">
      <alignment horizontal="center" vertical="center"/>
    </xf>
    <xf numFmtId="179" fontId="5" fillId="0" borderId="16" xfId="0" applyNumberFormat="1" applyFont="1" applyBorder="1" applyAlignment="1">
      <alignment horizontal="center" vertical="center"/>
    </xf>
    <xf numFmtId="0" fontId="8" fillId="0" borderId="24" xfId="0" applyNumberFormat="1" applyFont="1" applyBorder="1" applyAlignment="1">
      <alignment horizontal="left" vertical="center" wrapText="1"/>
    </xf>
    <xf numFmtId="179" fontId="8" fillId="0" borderId="16" xfId="0" applyNumberFormat="1" applyFont="1" applyBorder="1" applyAlignment="1">
      <alignment horizontal="center" vertical="center"/>
    </xf>
    <xf numFmtId="179" fontId="8" fillId="0" borderId="16" xfId="0" applyNumberFormat="1" applyFont="1" applyFill="1" applyBorder="1" applyAlignment="1">
      <alignment horizontal="center" vertical="center"/>
    </xf>
    <xf numFmtId="179" fontId="3" fillId="0" borderId="13" xfId="0" applyNumberFormat="1" applyFont="1" applyFill="1" applyBorder="1" applyAlignment="1">
      <alignment/>
    </xf>
    <xf numFmtId="179" fontId="60" fillId="0" borderId="13" xfId="0" applyNumberFormat="1" applyFont="1" applyFill="1" applyBorder="1" applyAlignment="1">
      <alignment/>
    </xf>
    <xf numFmtId="0" fontId="8" fillId="35" borderId="15" xfId="0" applyNumberFormat="1" applyFont="1" applyFill="1" applyBorder="1" applyAlignment="1">
      <alignment horizontal="left" vertical="top" wrapText="1"/>
    </xf>
    <xf numFmtId="179" fontId="8" fillId="35" borderId="26" xfId="0" applyNumberFormat="1" applyFont="1" applyFill="1" applyBorder="1" applyAlignment="1">
      <alignment/>
    </xf>
    <xf numFmtId="0" fontId="6" fillId="0" borderId="17" xfId="0" applyNumberFormat="1" applyFont="1" applyFill="1" applyBorder="1" applyAlignment="1">
      <alignment horizontal="left" vertical="center" wrapText="1"/>
    </xf>
    <xf numFmtId="179" fontId="5" fillId="0" borderId="27" xfId="0" applyNumberFormat="1" applyFont="1" applyBorder="1" applyAlignment="1">
      <alignment/>
    </xf>
    <xf numFmtId="179" fontId="61" fillId="0" borderId="19" xfId="0" applyNumberFormat="1" applyFont="1" applyFill="1" applyBorder="1" applyAlignment="1">
      <alignment/>
    </xf>
    <xf numFmtId="179" fontId="5" fillId="36" borderId="19" xfId="0" applyNumberFormat="1" applyFont="1" applyFill="1" applyBorder="1" applyAlignment="1">
      <alignment/>
    </xf>
    <xf numFmtId="179" fontId="8" fillId="0" borderId="25" xfId="0" applyNumberFormat="1" applyFont="1" applyBorder="1" applyAlignment="1">
      <alignment/>
    </xf>
    <xf numFmtId="179" fontId="9" fillId="0" borderId="16" xfId="0" applyNumberFormat="1" applyFont="1" applyBorder="1" applyAlignment="1">
      <alignment/>
    </xf>
    <xf numFmtId="179" fontId="3" fillId="0" borderId="12" xfId="0" applyNumberFormat="1" applyFont="1" applyFill="1" applyBorder="1" applyAlignment="1">
      <alignment/>
    </xf>
    <xf numFmtId="179" fontId="3" fillId="0" borderId="28" xfId="0" applyNumberFormat="1" applyFont="1" applyBorder="1" applyAlignment="1">
      <alignment/>
    </xf>
    <xf numFmtId="0" fontId="16" fillId="0" borderId="0" xfId="0" applyFont="1" applyBorder="1" applyAlignment="1">
      <alignment wrapText="1"/>
    </xf>
    <xf numFmtId="0" fontId="12" fillId="0" borderId="0" xfId="0" applyFont="1" applyAlignment="1">
      <alignment horizontal="right"/>
    </xf>
    <xf numFmtId="185" fontId="5" fillId="34" borderId="16" xfId="0" applyNumberFormat="1" applyFont="1" applyFill="1" applyBorder="1" applyAlignment="1">
      <alignment horizontal="center" vertical="center" wrapText="1"/>
    </xf>
    <xf numFmtId="185" fontId="5" fillId="34" borderId="26" xfId="0" applyNumberFormat="1" applyFont="1" applyFill="1" applyBorder="1" applyAlignment="1">
      <alignment horizontal="center" vertical="center" wrapText="1"/>
    </xf>
    <xf numFmtId="185" fontId="5" fillId="34" borderId="29" xfId="0" applyNumberFormat="1" applyFont="1" applyFill="1" applyBorder="1" applyAlignment="1">
      <alignment horizontal="center" vertical="center" wrapText="1"/>
    </xf>
    <xf numFmtId="179" fontId="5" fillId="0" borderId="30" xfId="0" applyNumberFormat="1" applyFont="1" applyBorder="1" applyAlignment="1">
      <alignment/>
    </xf>
    <xf numFmtId="179" fontId="5" fillId="0" borderId="31" xfId="0" applyNumberFormat="1" applyFont="1" applyBorder="1" applyAlignment="1">
      <alignment/>
    </xf>
    <xf numFmtId="179" fontId="5" fillId="35" borderId="32" xfId="0" applyNumberFormat="1" applyFont="1" applyFill="1" applyBorder="1" applyAlignment="1">
      <alignment/>
    </xf>
    <xf numFmtId="179" fontId="5" fillId="35" borderId="33" xfId="0" applyNumberFormat="1" applyFont="1" applyFill="1" applyBorder="1" applyAlignment="1">
      <alignment/>
    </xf>
    <xf numFmtId="179" fontId="3" fillId="0" borderId="31" xfId="0" applyNumberFormat="1" applyFont="1" applyBorder="1" applyAlignment="1">
      <alignment/>
    </xf>
    <xf numFmtId="179" fontId="3" fillId="35" borderId="14" xfId="0" applyNumberFormat="1" applyFont="1" applyFill="1" applyBorder="1" applyAlignment="1">
      <alignment/>
    </xf>
    <xf numFmtId="179" fontId="3" fillId="35" borderId="31" xfId="0" applyNumberFormat="1" applyFont="1" applyFill="1" applyBorder="1" applyAlignment="1">
      <alignment/>
    </xf>
    <xf numFmtId="179" fontId="3" fillId="0" borderId="34" xfId="0" applyNumberFormat="1" applyFont="1" applyBorder="1" applyAlignment="1">
      <alignment/>
    </xf>
    <xf numFmtId="179" fontId="3" fillId="0" borderId="35" xfId="0" applyNumberFormat="1" applyFont="1" applyBorder="1" applyAlignment="1">
      <alignment/>
    </xf>
    <xf numFmtId="179" fontId="5" fillId="0" borderId="36" xfId="0" applyNumberFormat="1" applyFont="1" applyBorder="1" applyAlignment="1">
      <alignment horizontal="center" vertical="center"/>
    </xf>
    <xf numFmtId="179" fontId="5" fillId="0" borderId="37" xfId="0" applyNumberFormat="1" applyFont="1" applyBorder="1" applyAlignment="1">
      <alignment horizontal="center" vertical="center"/>
    </xf>
    <xf numFmtId="179" fontId="8" fillId="0" borderId="36" xfId="0" applyNumberFormat="1" applyFont="1" applyFill="1" applyBorder="1" applyAlignment="1">
      <alignment horizontal="center" vertical="center"/>
    </xf>
    <xf numFmtId="179" fontId="8" fillId="0" borderId="37" xfId="0" applyNumberFormat="1" applyFont="1" applyFill="1" applyBorder="1" applyAlignment="1">
      <alignment horizontal="center" vertical="center"/>
    </xf>
    <xf numFmtId="179" fontId="3" fillId="0" borderId="14" xfId="0" applyNumberFormat="1" applyFont="1" applyFill="1" applyBorder="1" applyAlignment="1">
      <alignment/>
    </xf>
    <xf numFmtId="179" fontId="3" fillId="0" borderId="31" xfId="0" applyNumberFormat="1" applyFont="1" applyFill="1" applyBorder="1" applyAlignment="1">
      <alignment/>
    </xf>
    <xf numFmtId="179" fontId="60" fillId="0" borderId="14" xfId="0" applyNumberFormat="1" applyFont="1" applyFill="1" applyBorder="1" applyAlignment="1">
      <alignment/>
    </xf>
    <xf numFmtId="179" fontId="60" fillId="0" borderId="31" xfId="0" applyNumberFormat="1" applyFont="1" applyFill="1" applyBorder="1" applyAlignment="1">
      <alignment/>
    </xf>
    <xf numFmtId="179" fontId="8" fillId="35" borderId="36" xfId="0" applyNumberFormat="1" applyFont="1" applyFill="1" applyBorder="1" applyAlignment="1">
      <alignment/>
    </xf>
    <xf numFmtId="179" fontId="8" fillId="35" borderId="37" xfId="0" applyNumberFormat="1" applyFont="1" applyFill="1" applyBorder="1" applyAlignment="1">
      <alignment/>
    </xf>
    <xf numFmtId="179" fontId="5" fillId="0" borderId="38" xfId="0" applyNumberFormat="1" applyFont="1" applyBorder="1" applyAlignment="1">
      <alignment/>
    </xf>
    <xf numFmtId="179" fontId="8" fillId="0" borderId="16" xfId="0" applyNumberFormat="1" applyFont="1" applyBorder="1" applyAlignment="1">
      <alignment/>
    </xf>
    <xf numFmtId="179" fontId="9" fillId="0" borderId="36" xfId="0" applyNumberFormat="1" applyFont="1" applyBorder="1" applyAlignment="1">
      <alignment/>
    </xf>
    <xf numFmtId="179" fontId="9" fillId="0" borderId="37" xfId="0" applyNumberFormat="1" applyFont="1" applyBorder="1" applyAlignment="1">
      <alignment/>
    </xf>
    <xf numFmtId="0" fontId="6" fillId="0" borderId="0" xfId="0" applyFont="1" applyAlignment="1">
      <alignment horizontal="center" wrapText="1"/>
    </xf>
    <xf numFmtId="0" fontId="0" fillId="0" borderId="0" xfId="0" applyNumberFormat="1" applyFont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13" fillId="0" borderId="0" xfId="0" applyFont="1" applyBorder="1" applyAlignment="1">
      <alignment wrapText="1"/>
    </xf>
    <xf numFmtId="0" fontId="15" fillId="0" borderId="0" xfId="0" applyFont="1" applyBorder="1" applyAlignment="1">
      <alignment horizontal="right" wrapText="1"/>
    </xf>
    <xf numFmtId="0" fontId="13" fillId="0" borderId="0" xfId="0" applyFont="1" applyBorder="1" applyAlignment="1">
      <alignment horizontal="left" wrapText="1"/>
    </xf>
    <xf numFmtId="0" fontId="0" fillId="37" borderId="0" xfId="0" applyFont="1" applyFill="1" applyAlignment="1">
      <alignment/>
    </xf>
    <xf numFmtId="0" fontId="6" fillId="37" borderId="0" xfId="0" applyFont="1" applyFill="1" applyAlignment="1">
      <alignment horizontal="center"/>
    </xf>
    <xf numFmtId="0" fontId="0" fillId="37" borderId="0" xfId="0" applyFont="1" applyFill="1" applyAlignment="1">
      <alignment horizontal="center"/>
    </xf>
    <xf numFmtId="0" fontId="10" fillId="37" borderId="0" xfId="0" applyFont="1" applyFill="1" applyAlignment="1">
      <alignment/>
    </xf>
    <xf numFmtId="0" fontId="11" fillId="37" borderId="0" xfId="0" applyFont="1" applyFill="1" applyAlignment="1">
      <alignment horizontal="right"/>
    </xf>
    <xf numFmtId="0" fontId="6" fillId="38" borderId="39" xfId="0" applyNumberFormat="1" applyFont="1" applyFill="1" applyBorder="1" applyAlignment="1">
      <alignment horizontal="center" vertical="center" wrapText="1"/>
    </xf>
    <xf numFmtId="0" fontId="6" fillId="38" borderId="40" xfId="0" applyNumberFormat="1" applyFont="1" applyFill="1" applyBorder="1" applyAlignment="1">
      <alignment horizontal="center" vertical="center" wrapText="1"/>
    </xf>
    <xf numFmtId="0" fontId="10" fillId="38" borderId="40" xfId="0" applyNumberFormat="1" applyFont="1" applyFill="1" applyBorder="1" applyAlignment="1">
      <alignment horizontal="center" vertical="center" wrapText="1"/>
    </xf>
    <xf numFmtId="0" fontId="10" fillId="38" borderId="41" xfId="0" applyNumberFormat="1" applyFont="1" applyFill="1" applyBorder="1" applyAlignment="1">
      <alignment horizontal="center" vertical="center" wrapText="1"/>
    </xf>
    <xf numFmtId="0" fontId="3" fillId="37" borderId="0" xfId="0" applyFont="1" applyFill="1" applyAlignment="1">
      <alignment/>
    </xf>
    <xf numFmtId="0" fontId="6" fillId="37" borderId="42" xfId="0" applyNumberFormat="1" applyFont="1" applyFill="1" applyBorder="1" applyAlignment="1">
      <alignment horizontal="left" vertical="center" wrapText="1"/>
    </xf>
    <xf numFmtId="4" fontId="6" fillId="37" borderId="43" xfId="0" applyNumberFormat="1" applyFont="1" applyFill="1" applyBorder="1" applyAlignment="1">
      <alignment vertical="center"/>
    </xf>
    <xf numFmtId="4" fontId="11" fillId="37" borderId="43" xfId="0" applyNumberFormat="1" applyFont="1" applyFill="1" applyBorder="1" applyAlignment="1">
      <alignment vertical="center"/>
    </xf>
    <xf numFmtId="4" fontId="11" fillId="37" borderId="44" xfId="0" applyNumberFormat="1" applyFont="1" applyFill="1" applyBorder="1" applyAlignment="1">
      <alignment vertical="center"/>
    </xf>
    <xf numFmtId="0" fontId="7" fillId="37" borderId="45" xfId="0" applyNumberFormat="1" applyFont="1" applyFill="1" applyBorder="1" applyAlignment="1">
      <alignment vertical="top" wrapText="1"/>
    </xf>
    <xf numFmtId="4" fontId="6" fillId="37" borderId="29" xfId="0" applyNumberFormat="1" applyFont="1" applyFill="1" applyBorder="1" applyAlignment="1">
      <alignment/>
    </xf>
    <xf numFmtId="4" fontId="10" fillId="37" borderId="29" xfId="0" applyNumberFormat="1" applyFont="1" applyFill="1" applyBorder="1" applyAlignment="1">
      <alignment/>
    </xf>
    <xf numFmtId="4" fontId="10" fillId="37" borderId="46" xfId="0" applyNumberFormat="1" applyFont="1" applyFill="1" applyBorder="1" applyAlignment="1">
      <alignment/>
    </xf>
    <xf numFmtId="0" fontId="10" fillId="37" borderId="45" xfId="0" applyNumberFormat="1" applyFont="1" applyFill="1" applyBorder="1" applyAlignment="1">
      <alignment horizontal="left" vertical="top" wrapText="1"/>
    </xf>
    <xf numFmtId="0" fontId="10" fillId="37" borderId="47" xfId="0" applyNumberFormat="1" applyFont="1" applyFill="1" applyBorder="1" applyAlignment="1">
      <alignment horizontal="left" vertical="top" wrapText="1"/>
    </xf>
    <xf numFmtId="0" fontId="6" fillId="37" borderId="39" xfId="0" applyNumberFormat="1" applyFont="1" applyFill="1" applyBorder="1" applyAlignment="1">
      <alignment horizontal="left" vertical="center" wrapText="1"/>
    </xf>
    <xf numFmtId="4" fontId="6" fillId="37" borderId="40" xfId="0" applyNumberFormat="1" applyFont="1" applyFill="1" applyBorder="1" applyAlignment="1">
      <alignment horizontal="right" vertical="center"/>
    </xf>
    <xf numFmtId="4" fontId="6" fillId="37" borderId="41" xfId="0" applyNumberFormat="1" applyFont="1" applyFill="1" applyBorder="1" applyAlignment="1">
      <alignment horizontal="right" vertical="center"/>
    </xf>
    <xf numFmtId="0" fontId="7" fillId="37" borderId="42" xfId="0" applyNumberFormat="1" applyFont="1" applyFill="1" applyBorder="1" applyAlignment="1">
      <alignment vertical="top" wrapText="1"/>
    </xf>
    <xf numFmtId="4" fontId="6" fillId="37" borderId="43" xfId="0" applyNumberFormat="1" applyFont="1" applyFill="1" applyBorder="1" applyAlignment="1">
      <alignment/>
    </xf>
    <xf numFmtId="4" fontId="10" fillId="37" borderId="43" xfId="0" applyNumberFormat="1" applyFont="1" applyFill="1" applyBorder="1" applyAlignment="1">
      <alignment/>
    </xf>
    <xf numFmtId="180" fontId="10" fillId="37" borderId="43" xfId="0" applyNumberFormat="1" applyFont="1" applyFill="1" applyBorder="1" applyAlignment="1">
      <alignment/>
    </xf>
    <xf numFmtId="180" fontId="10" fillId="37" borderId="22" xfId="0" applyNumberFormat="1" applyFont="1" applyFill="1" applyBorder="1" applyAlignment="1">
      <alignment/>
    </xf>
    <xf numFmtId="180" fontId="10" fillId="37" borderId="44" xfId="0" applyNumberFormat="1" applyFont="1" applyFill="1" applyBorder="1" applyAlignment="1">
      <alignment/>
    </xf>
    <xf numFmtId="4" fontId="6" fillId="37" borderId="40" xfId="0" applyNumberFormat="1" applyFont="1" applyFill="1" applyBorder="1" applyAlignment="1">
      <alignment/>
    </xf>
    <xf numFmtId="4" fontId="6" fillId="37" borderId="41" xfId="0" applyNumberFormat="1" applyFont="1" applyFill="1" applyBorder="1" applyAlignment="1">
      <alignment/>
    </xf>
    <xf numFmtId="4" fontId="10" fillId="37" borderId="22" xfId="0" applyNumberFormat="1" applyFont="1" applyFill="1" applyBorder="1" applyAlignment="1">
      <alignment/>
    </xf>
    <xf numFmtId="4" fontId="10" fillId="37" borderId="44" xfId="0" applyNumberFormat="1" applyFont="1" applyFill="1" applyBorder="1" applyAlignment="1">
      <alignment/>
    </xf>
    <xf numFmtId="0" fontId="10" fillId="37" borderId="48" xfId="0" applyNumberFormat="1" applyFont="1" applyFill="1" applyBorder="1" applyAlignment="1">
      <alignment horizontal="left" vertical="top" wrapText="1"/>
    </xf>
    <xf numFmtId="4" fontId="6" fillId="37" borderId="49" xfId="0" applyNumberFormat="1" applyFont="1" applyFill="1" applyBorder="1" applyAlignment="1">
      <alignment/>
    </xf>
    <xf numFmtId="4" fontId="10" fillId="37" borderId="49" xfId="0" applyNumberFormat="1" applyFont="1" applyFill="1" applyBorder="1" applyAlignment="1">
      <alignment/>
    </xf>
    <xf numFmtId="4" fontId="10" fillId="37" borderId="50" xfId="0" applyNumberFormat="1" applyFont="1" applyFill="1" applyBorder="1" applyAlignment="1">
      <alignment/>
    </xf>
    <xf numFmtId="0" fontId="7" fillId="37" borderId="51" xfId="0" applyFont="1" applyFill="1" applyBorder="1" applyAlignment="1">
      <alignment horizontal="left" wrapText="1"/>
    </xf>
    <xf numFmtId="0" fontId="7" fillId="37" borderId="0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2"/>
          <c:y val="0.1585"/>
          <c:w val="0.864"/>
          <c:h val="0.655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'sdp iul-dec 2016 ro'!$A$7</c:f>
              <c:strCache>
                <c:ptCount val="1"/>
                <c:pt idx="0">
                  <c:v>  - rate de capital    (mil lei)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270000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'sdp iul-dec 2016 ro'!$C$3:$N$3</c:f>
              <c:strCache/>
            </c:strRef>
          </c:cat>
          <c:val>
            <c:numRef>
              <c:f>'sdp iul-dec 2016 ro'!$C$7:$N$7</c:f>
              <c:numCache/>
            </c:numRef>
          </c:val>
        </c:ser>
        <c:ser>
          <c:idx val="1"/>
          <c:order val="1"/>
          <c:tx>
            <c:strRef>
              <c:f>'sdp iul-dec 2016 ro'!$A$9</c:f>
              <c:strCache>
                <c:ptCount val="1"/>
                <c:pt idx="0">
                  <c:v>  - dobanzi si comisioane (mil lei)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-2700000" anchor="ctr"/>
              <a:lstStyle/>
              <a:p>
                <a:pPr algn="ctr">
                  <a:defRPr lang="en-US" cap="none" sz="11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'sdp iul-dec 2016 ro'!$C$3:$N$3</c:f>
              <c:strCache/>
            </c:strRef>
          </c:cat>
          <c:val>
            <c:numRef>
              <c:f>'sdp iul-dec 2016 ro'!$C$9:$N$9</c:f>
              <c:numCache/>
            </c:numRef>
          </c:val>
        </c:ser>
        <c:overlap val="100"/>
        <c:axId val="54695954"/>
        <c:axId val="22501539"/>
      </c:barChart>
      <c:catAx>
        <c:axId val="54695954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501539"/>
        <c:crossesAt val="0"/>
        <c:auto val="1"/>
        <c:lblOffset val="100"/>
        <c:tickLblSkip val="1"/>
        <c:noMultiLvlLbl val="0"/>
      </c:catAx>
      <c:valAx>
        <c:axId val="2250153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6959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535"/>
          <c:y val="0.36"/>
          <c:w val="0.3372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55</xdr:row>
      <xdr:rowOff>38100</xdr:rowOff>
    </xdr:from>
    <xdr:to>
      <xdr:col>14</xdr:col>
      <xdr:colOff>0</xdr:colOff>
      <xdr:row>74</xdr:row>
      <xdr:rowOff>28575</xdr:rowOff>
    </xdr:to>
    <xdr:graphicFrame>
      <xdr:nvGraphicFramePr>
        <xdr:cNvPr id="1" name="Chart 1"/>
        <xdr:cNvGraphicFramePr/>
      </xdr:nvGraphicFramePr>
      <xdr:xfrm>
        <a:off x="47625" y="12658725"/>
        <a:ext cx="715327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3"/>
  <sheetViews>
    <sheetView zoomScale="75" zoomScaleNormal="75" zoomScalePageLayoutView="0" workbookViewId="0" topLeftCell="A1">
      <selection activeCell="Y13" sqref="Y13"/>
    </sheetView>
  </sheetViews>
  <sheetFormatPr defaultColWidth="9.140625" defaultRowHeight="12.75"/>
  <cols>
    <col min="1" max="1" width="35.7109375" style="0" customWidth="1"/>
    <col min="2" max="2" width="12.28125" style="0" hidden="1" customWidth="1"/>
    <col min="3" max="3" width="11.7109375" style="0" hidden="1" customWidth="1"/>
    <col min="4" max="4" width="10.140625" style="0" hidden="1" customWidth="1"/>
    <col min="5" max="5" width="10.8515625" style="0" hidden="1" customWidth="1"/>
    <col min="6" max="6" width="10.7109375" style="0" hidden="1" customWidth="1"/>
    <col min="7" max="7" width="11.00390625" style="0" hidden="1" customWidth="1"/>
    <col min="8" max="8" width="13.00390625" style="0" hidden="1" customWidth="1"/>
    <col min="9" max="9" width="13.140625" style="0" customWidth="1"/>
    <col min="10" max="10" width="11.7109375" style="0" customWidth="1"/>
    <col min="11" max="11" width="11.421875" style="0" customWidth="1"/>
    <col min="12" max="12" width="11.57421875" style="0" customWidth="1"/>
    <col min="13" max="13" width="12.140625" style="0" customWidth="1"/>
    <col min="14" max="14" width="12.28125" style="0" customWidth="1"/>
  </cols>
  <sheetData>
    <row r="1" spans="1:14" ht="15.75">
      <c r="A1" s="96" t="s">
        <v>0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</row>
    <row r="2" spans="3:14" ht="12.75">
      <c r="C2" s="3"/>
      <c r="D2" s="7"/>
      <c r="J2" s="3"/>
      <c r="K2" s="7"/>
      <c r="N2" s="69" t="s">
        <v>1</v>
      </c>
    </row>
    <row r="3" spans="1:14" s="4" customFormat="1" ht="45.75" customHeight="1">
      <c r="A3" s="35" t="s">
        <v>2</v>
      </c>
      <c r="B3" s="36" t="s">
        <v>3</v>
      </c>
      <c r="C3" s="37">
        <v>42370</v>
      </c>
      <c r="D3" s="37">
        <v>42401</v>
      </c>
      <c r="E3" s="37">
        <v>42430</v>
      </c>
      <c r="F3" s="37">
        <v>42461</v>
      </c>
      <c r="G3" s="37">
        <v>42491</v>
      </c>
      <c r="H3" s="37">
        <v>42522</v>
      </c>
      <c r="I3" s="70" t="s">
        <v>4</v>
      </c>
      <c r="J3" s="70" t="s">
        <v>5</v>
      </c>
      <c r="K3" s="70" t="s">
        <v>6</v>
      </c>
      <c r="L3" s="70" t="s">
        <v>7</v>
      </c>
      <c r="M3" s="71" t="s">
        <v>8</v>
      </c>
      <c r="N3" s="72" t="s">
        <v>9</v>
      </c>
    </row>
    <row r="4" spans="1:14" s="4" customFormat="1" ht="48.75" customHeight="1">
      <c r="A4" s="38" t="s">
        <v>10</v>
      </c>
      <c r="B4" s="39" t="e">
        <f aca="true" t="shared" si="0" ref="B4:N4">SUM(B7,B9)</f>
        <v>#REF!</v>
      </c>
      <c r="C4" s="40" t="e">
        <f t="shared" si="0"/>
        <v>#REF!</v>
      </c>
      <c r="D4" s="40" t="e">
        <f t="shared" si="0"/>
        <v>#REF!</v>
      </c>
      <c r="E4" s="40" t="e">
        <f t="shared" si="0"/>
        <v>#REF!</v>
      </c>
      <c r="F4" s="41" t="e">
        <f t="shared" si="0"/>
        <v>#REF!</v>
      </c>
      <c r="G4" s="41" t="e">
        <f t="shared" si="0"/>
        <v>#REF!</v>
      </c>
      <c r="H4" s="41" t="e">
        <f t="shared" si="0"/>
        <v>#REF!</v>
      </c>
      <c r="I4" s="41" t="e">
        <f t="shared" si="0"/>
        <v>#REF!</v>
      </c>
      <c r="J4" s="41" t="e">
        <f t="shared" si="0"/>
        <v>#REF!</v>
      </c>
      <c r="K4" s="41" t="e">
        <f t="shared" si="0"/>
        <v>#REF!</v>
      </c>
      <c r="L4" s="41" t="e">
        <f t="shared" si="0"/>
        <v>#REF!</v>
      </c>
      <c r="M4" s="73" t="e">
        <f t="shared" si="0"/>
        <v>#REF!</v>
      </c>
      <c r="N4" s="74" t="e">
        <f t="shared" si="0"/>
        <v>#REF!</v>
      </c>
    </row>
    <row r="5" spans="1:14" s="4" customFormat="1" ht="15">
      <c r="A5" s="42" t="s">
        <v>11</v>
      </c>
      <c r="B5" s="43" t="e">
        <f aca="true" t="shared" si="1" ref="B5:N5">B27+B24</f>
        <v>#REF!</v>
      </c>
      <c r="C5" s="43" t="e">
        <f t="shared" si="1"/>
        <v>#REF!</v>
      </c>
      <c r="D5" s="43" t="e">
        <f t="shared" si="1"/>
        <v>#REF!</v>
      </c>
      <c r="E5" s="43" t="e">
        <f t="shared" si="1"/>
        <v>#REF!</v>
      </c>
      <c r="F5" s="43" t="e">
        <f t="shared" si="1"/>
        <v>#REF!</v>
      </c>
      <c r="G5" s="43" t="e">
        <f t="shared" si="1"/>
        <v>#REF!</v>
      </c>
      <c r="H5" s="43" t="e">
        <f t="shared" si="1"/>
        <v>#REF!</v>
      </c>
      <c r="I5" s="43" t="e">
        <f t="shared" si="1"/>
        <v>#REF!</v>
      </c>
      <c r="J5" s="43" t="e">
        <f t="shared" si="1"/>
        <v>#REF!</v>
      </c>
      <c r="K5" s="43" t="e">
        <f t="shared" si="1"/>
        <v>#REF!</v>
      </c>
      <c r="L5" s="43" t="e">
        <f t="shared" si="1"/>
        <v>#REF!</v>
      </c>
      <c r="M5" s="75" t="e">
        <f t="shared" si="1"/>
        <v>#REF!</v>
      </c>
      <c r="N5" s="76" t="e">
        <f t="shared" si="1"/>
        <v>#REF!</v>
      </c>
    </row>
    <row r="6" spans="1:14" s="4" customFormat="1" ht="15">
      <c r="A6" s="8" t="s">
        <v>12</v>
      </c>
      <c r="B6" s="12"/>
      <c r="C6" s="13"/>
      <c r="D6" s="13"/>
      <c r="E6" s="44"/>
      <c r="F6" s="13"/>
      <c r="G6" s="13"/>
      <c r="H6" s="13"/>
      <c r="I6" s="13"/>
      <c r="J6" s="13"/>
      <c r="K6" s="13"/>
      <c r="L6" s="13"/>
      <c r="M6" s="21"/>
      <c r="N6" s="77"/>
    </row>
    <row r="7" spans="1:14" s="4" customFormat="1" ht="14.25">
      <c r="A7" s="9" t="s">
        <v>13</v>
      </c>
      <c r="B7" s="12" t="e">
        <f aca="true" t="shared" si="2" ref="B7:N7">B19+B30*B14</f>
        <v>#REF!</v>
      </c>
      <c r="C7" s="12" t="e">
        <f t="shared" si="2"/>
        <v>#REF!</v>
      </c>
      <c r="D7" s="12" t="e">
        <f t="shared" si="2"/>
        <v>#REF!</v>
      </c>
      <c r="E7" s="12" t="e">
        <f t="shared" si="2"/>
        <v>#REF!</v>
      </c>
      <c r="F7" s="12" t="e">
        <f t="shared" si="2"/>
        <v>#REF!</v>
      </c>
      <c r="G7" s="12" t="e">
        <f t="shared" si="2"/>
        <v>#REF!</v>
      </c>
      <c r="H7" s="12" t="e">
        <f t="shared" si="2"/>
        <v>#REF!</v>
      </c>
      <c r="I7" s="12" t="e">
        <f t="shared" si="2"/>
        <v>#REF!</v>
      </c>
      <c r="J7" s="12" t="e">
        <f t="shared" si="2"/>
        <v>#REF!</v>
      </c>
      <c r="K7" s="12" t="e">
        <f t="shared" si="2"/>
        <v>#REF!</v>
      </c>
      <c r="L7" s="12" t="e">
        <f t="shared" si="2"/>
        <v>#REF!</v>
      </c>
      <c r="M7" s="21" t="e">
        <f t="shared" si="2"/>
        <v>#REF!</v>
      </c>
      <c r="N7" s="77" t="e">
        <f t="shared" si="2"/>
        <v>#REF!</v>
      </c>
    </row>
    <row r="8" spans="1:14" s="4" customFormat="1" ht="14.25">
      <c r="A8" s="45" t="s">
        <v>14</v>
      </c>
      <c r="B8" s="46" t="e">
        <f aca="true" t="shared" si="3" ref="B8:N8">B7/B14</f>
        <v>#REF!</v>
      </c>
      <c r="C8" s="46" t="e">
        <f t="shared" si="3"/>
        <v>#REF!</v>
      </c>
      <c r="D8" s="46" t="e">
        <f t="shared" si="3"/>
        <v>#REF!</v>
      </c>
      <c r="E8" s="46" t="e">
        <f t="shared" si="3"/>
        <v>#REF!</v>
      </c>
      <c r="F8" s="46" t="e">
        <f t="shared" si="3"/>
        <v>#REF!</v>
      </c>
      <c r="G8" s="46" t="e">
        <f t="shared" si="3"/>
        <v>#REF!</v>
      </c>
      <c r="H8" s="46" t="e">
        <f t="shared" si="3"/>
        <v>#REF!</v>
      </c>
      <c r="I8" s="46" t="e">
        <f t="shared" si="3"/>
        <v>#REF!</v>
      </c>
      <c r="J8" s="46" t="e">
        <f t="shared" si="3"/>
        <v>#REF!</v>
      </c>
      <c r="K8" s="46" t="e">
        <f t="shared" si="3"/>
        <v>#REF!</v>
      </c>
      <c r="L8" s="46" t="e">
        <f t="shared" si="3"/>
        <v>#REF!</v>
      </c>
      <c r="M8" s="78" t="e">
        <f t="shared" si="3"/>
        <v>#REF!</v>
      </c>
      <c r="N8" s="79" t="e">
        <f t="shared" si="3"/>
        <v>#REF!</v>
      </c>
    </row>
    <row r="9" spans="1:14" s="4" customFormat="1" ht="14.25">
      <c r="A9" s="9" t="s">
        <v>15</v>
      </c>
      <c r="B9" s="12" t="e">
        <f aca="true" t="shared" si="4" ref="B9:N9">B20+B31*B14</f>
        <v>#REF!</v>
      </c>
      <c r="C9" s="12" t="e">
        <f t="shared" si="4"/>
        <v>#REF!</v>
      </c>
      <c r="D9" s="12" t="e">
        <f t="shared" si="4"/>
        <v>#REF!</v>
      </c>
      <c r="E9" s="12" t="e">
        <f t="shared" si="4"/>
        <v>#REF!</v>
      </c>
      <c r="F9" s="12" t="e">
        <f t="shared" si="4"/>
        <v>#REF!</v>
      </c>
      <c r="G9" s="12" t="e">
        <f t="shared" si="4"/>
        <v>#REF!</v>
      </c>
      <c r="H9" s="12" t="e">
        <f t="shared" si="4"/>
        <v>#REF!</v>
      </c>
      <c r="I9" s="12" t="e">
        <f t="shared" si="4"/>
        <v>#REF!</v>
      </c>
      <c r="J9" s="12" t="e">
        <f t="shared" si="4"/>
        <v>#REF!</v>
      </c>
      <c r="K9" s="12" t="e">
        <f t="shared" si="4"/>
        <v>#REF!</v>
      </c>
      <c r="L9" s="12" t="e">
        <f t="shared" si="4"/>
        <v>#REF!</v>
      </c>
      <c r="M9" s="21" t="e">
        <f t="shared" si="4"/>
        <v>#REF!</v>
      </c>
      <c r="N9" s="77" t="e">
        <f t="shared" si="4"/>
        <v>#REF!</v>
      </c>
    </row>
    <row r="10" spans="1:14" s="4" customFormat="1" ht="14.25">
      <c r="A10" s="45" t="s">
        <v>14</v>
      </c>
      <c r="B10" s="46" t="e">
        <f aca="true" t="shared" si="5" ref="B10:N10">B9/B14</f>
        <v>#REF!</v>
      </c>
      <c r="C10" s="46" t="e">
        <f t="shared" si="5"/>
        <v>#REF!</v>
      </c>
      <c r="D10" s="46" t="e">
        <f t="shared" si="5"/>
        <v>#REF!</v>
      </c>
      <c r="E10" s="46" t="e">
        <f t="shared" si="5"/>
        <v>#REF!</v>
      </c>
      <c r="F10" s="46" t="e">
        <f t="shared" si="5"/>
        <v>#REF!</v>
      </c>
      <c r="G10" s="46" t="e">
        <f t="shared" si="5"/>
        <v>#REF!</v>
      </c>
      <c r="H10" s="46" t="e">
        <f t="shared" si="5"/>
        <v>#REF!</v>
      </c>
      <c r="I10" s="46" t="e">
        <f t="shared" si="5"/>
        <v>#REF!</v>
      </c>
      <c r="J10" s="46" t="e">
        <f t="shared" si="5"/>
        <v>#REF!</v>
      </c>
      <c r="K10" s="46" t="e">
        <f t="shared" si="5"/>
        <v>#REF!</v>
      </c>
      <c r="L10" s="46" t="e">
        <f t="shared" si="5"/>
        <v>#REF!</v>
      </c>
      <c r="M10" s="78" t="e">
        <f t="shared" si="5"/>
        <v>#REF!</v>
      </c>
      <c r="N10" s="79" t="e">
        <f t="shared" si="5"/>
        <v>#REF!</v>
      </c>
    </row>
    <row r="11" spans="1:14" s="4" customFormat="1" ht="15">
      <c r="A11" s="8" t="s">
        <v>12</v>
      </c>
      <c r="B11" s="12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21"/>
      <c r="N11" s="77"/>
    </row>
    <row r="12" spans="1:14" s="4" customFormat="1" ht="28.5">
      <c r="A12" s="10" t="s">
        <v>16</v>
      </c>
      <c r="B12" s="12" t="e">
        <f>B22+B33*B14</f>
        <v>#REF!</v>
      </c>
      <c r="C12" s="12" t="e">
        <f aca="true" t="shared" si="6" ref="C12:N12">C22+C33*C14</f>
        <v>#REF!</v>
      </c>
      <c r="D12" s="12" t="e">
        <f t="shared" si="6"/>
        <v>#REF!</v>
      </c>
      <c r="E12" s="12" t="e">
        <f t="shared" si="6"/>
        <v>#REF!</v>
      </c>
      <c r="F12" s="12" t="e">
        <f t="shared" si="6"/>
        <v>#REF!</v>
      </c>
      <c r="G12" s="12" t="e">
        <f t="shared" si="6"/>
        <v>#REF!</v>
      </c>
      <c r="H12" s="12" t="e">
        <f t="shared" si="6"/>
        <v>#REF!</v>
      </c>
      <c r="I12" s="12" t="e">
        <f t="shared" si="6"/>
        <v>#REF!</v>
      </c>
      <c r="J12" s="12" t="e">
        <f t="shared" si="6"/>
        <v>#REF!</v>
      </c>
      <c r="K12" s="12" t="e">
        <f t="shared" si="6"/>
        <v>#REF!</v>
      </c>
      <c r="L12" s="12" t="e">
        <f t="shared" si="6"/>
        <v>#REF!</v>
      </c>
      <c r="M12" s="21" t="e">
        <f t="shared" si="6"/>
        <v>#REF!</v>
      </c>
      <c r="N12" s="77" t="e">
        <f t="shared" si="6"/>
        <v>#REF!</v>
      </c>
    </row>
    <row r="13" spans="1:14" s="4" customFormat="1" ht="28.5">
      <c r="A13" s="47" t="s">
        <v>17</v>
      </c>
      <c r="B13" s="48" t="e">
        <f>B23+B34*B14</f>
        <v>#REF!</v>
      </c>
      <c r="C13" s="48" t="e">
        <f>C23+C34*C14</f>
        <v>#REF!</v>
      </c>
      <c r="D13" s="48" t="e">
        <f aca="true" t="shared" si="7" ref="D13:N13">D23+D34*D14</f>
        <v>#REF!</v>
      </c>
      <c r="E13" s="48" t="e">
        <f t="shared" si="7"/>
        <v>#REF!</v>
      </c>
      <c r="F13" s="48" t="e">
        <f t="shared" si="7"/>
        <v>#REF!</v>
      </c>
      <c r="G13" s="48" t="e">
        <f t="shared" si="7"/>
        <v>#REF!</v>
      </c>
      <c r="H13" s="48" t="e">
        <f t="shared" si="7"/>
        <v>#REF!</v>
      </c>
      <c r="I13" s="48" t="e">
        <f t="shared" si="7"/>
        <v>#REF!</v>
      </c>
      <c r="J13" s="48" t="e">
        <f t="shared" si="7"/>
        <v>#REF!</v>
      </c>
      <c r="K13" s="48" t="e">
        <f t="shared" si="7"/>
        <v>#REF!</v>
      </c>
      <c r="L13" s="48" t="e">
        <f t="shared" si="7"/>
        <v>#REF!</v>
      </c>
      <c r="M13" s="80" t="e">
        <f t="shared" si="7"/>
        <v>#REF!</v>
      </c>
      <c r="N13" s="81" t="e">
        <f t="shared" si="7"/>
        <v>#REF!</v>
      </c>
    </row>
    <row r="14" spans="1:14" s="1" customFormat="1" ht="17.25" customHeight="1">
      <c r="A14" s="49" t="s">
        <v>18</v>
      </c>
      <c r="B14" s="34">
        <v>4.46</v>
      </c>
      <c r="C14" s="34">
        <v>4.46</v>
      </c>
      <c r="D14" s="34">
        <v>4.46</v>
      </c>
      <c r="E14" s="34">
        <v>4.46</v>
      </c>
      <c r="F14" s="34">
        <v>4.46</v>
      </c>
      <c r="G14" s="34">
        <v>4.46</v>
      </c>
      <c r="H14" s="34">
        <v>4.46</v>
      </c>
      <c r="I14" s="34">
        <v>4.48</v>
      </c>
      <c r="J14" s="34">
        <v>4.48</v>
      </c>
      <c r="K14" s="34">
        <v>4.48</v>
      </c>
      <c r="L14" s="34">
        <v>4.48</v>
      </c>
      <c r="M14" s="34">
        <v>4.48</v>
      </c>
      <c r="N14" s="34">
        <v>4.48</v>
      </c>
    </row>
    <row r="15" s="4" customFormat="1" ht="14.25"/>
    <row r="16" spans="1:14" s="4" customFormat="1" ht="31.5">
      <c r="A16" s="50" t="s">
        <v>19</v>
      </c>
      <c r="B16" s="51" t="e">
        <f>SUM(B19,B20)</f>
        <v>#REF!</v>
      </c>
      <c r="C16" s="52" t="e">
        <f aca="true" t="shared" si="8" ref="C16:N16">C19+C20</f>
        <v>#REF!</v>
      </c>
      <c r="D16" s="52" t="e">
        <f t="shared" si="8"/>
        <v>#REF!</v>
      </c>
      <c r="E16" s="52" t="e">
        <f t="shared" si="8"/>
        <v>#REF!</v>
      </c>
      <c r="F16" s="52" t="e">
        <f t="shared" si="8"/>
        <v>#REF!</v>
      </c>
      <c r="G16" s="52" t="e">
        <f t="shared" si="8"/>
        <v>#REF!</v>
      </c>
      <c r="H16" s="52" t="e">
        <f t="shared" si="8"/>
        <v>#REF!</v>
      </c>
      <c r="I16" s="52" t="e">
        <f t="shared" si="8"/>
        <v>#REF!</v>
      </c>
      <c r="J16" s="52" t="e">
        <f t="shared" si="8"/>
        <v>#REF!</v>
      </c>
      <c r="K16" s="52" t="e">
        <f t="shared" si="8"/>
        <v>#REF!</v>
      </c>
      <c r="L16" s="52" t="e">
        <f t="shared" si="8"/>
        <v>#REF!</v>
      </c>
      <c r="M16" s="82" t="e">
        <f t="shared" si="8"/>
        <v>#REF!</v>
      </c>
      <c r="N16" s="83" t="e">
        <f t="shared" si="8"/>
        <v>#REF!</v>
      </c>
    </row>
    <row r="17" spans="1:15" s="5" customFormat="1" ht="33.75" customHeight="1">
      <c r="A17" s="53" t="s">
        <v>20</v>
      </c>
      <c r="B17" s="54" t="e">
        <f>SUM(C17:N17)</f>
        <v>#REF!</v>
      </c>
      <c r="C17" s="55" t="e">
        <f>#REF!</f>
        <v>#REF!</v>
      </c>
      <c r="D17" s="55" t="e">
        <f>#REF!</f>
        <v>#REF!</v>
      </c>
      <c r="E17" s="55" t="e">
        <f>#REF!</f>
        <v>#REF!</v>
      </c>
      <c r="F17" s="55" t="e">
        <f>#REF!</f>
        <v>#REF!</v>
      </c>
      <c r="G17" s="55" t="e">
        <f>#REF!</f>
        <v>#REF!</v>
      </c>
      <c r="H17" s="55" t="e">
        <f>#REF!</f>
        <v>#REF!</v>
      </c>
      <c r="I17" s="55" t="e">
        <f>#REF!</f>
        <v>#REF!</v>
      </c>
      <c r="J17" s="55" t="e">
        <f>#REF!</f>
        <v>#REF!</v>
      </c>
      <c r="K17" s="55" t="e">
        <f>#REF!</f>
        <v>#REF!</v>
      </c>
      <c r="L17" s="55" t="e">
        <f>#REF!</f>
        <v>#REF!</v>
      </c>
      <c r="M17" s="84" t="e">
        <f>#REF!</f>
        <v>#REF!</v>
      </c>
      <c r="N17" s="85" t="e">
        <f>#REF!</f>
        <v>#REF!</v>
      </c>
      <c r="O17" s="19"/>
    </row>
    <row r="18" spans="1:14" s="4" customFormat="1" ht="15">
      <c r="A18" s="8" t="s">
        <v>12</v>
      </c>
      <c r="B18" s="12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86"/>
      <c r="N18" s="87"/>
    </row>
    <row r="19" spans="1:14" s="4" customFormat="1" ht="14.25">
      <c r="A19" s="9" t="s">
        <v>13</v>
      </c>
      <c r="B19" s="12" t="e">
        <f>SUM(C19:N19)</f>
        <v>#REF!</v>
      </c>
      <c r="C19" s="57" t="e">
        <f>#REF!</f>
        <v>#REF!</v>
      </c>
      <c r="D19" s="57" t="e">
        <f>#REF!</f>
        <v>#REF!</v>
      </c>
      <c r="E19" s="57" t="e">
        <f>#REF!</f>
        <v>#REF!</v>
      </c>
      <c r="F19" s="57" t="e">
        <f>#REF!</f>
        <v>#REF!</v>
      </c>
      <c r="G19" s="57" t="e">
        <f>#REF!</f>
        <v>#REF!</v>
      </c>
      <c r="H19" s="57" t="e">
        <f>#REF!</f>
        <v>#REF!</v>
      </c>
      <c r="I19" s="57" t="e">
        <f>#REF!</f>
        <v>#REF!</v>
      </c>
      <c r="J19" s="57" t="e">
        <f>#REF!</f>
        <v>#REF!</v>
      </c>
      <c r="K19" s="57" t="e">
        <f>#REF!</f>
        <v>#REF!</v>
      </c>
      <c r="L19" s="57" t="e">
        <f>#REF!</f>
        <v>#REF!</v>
      </c>
      <c r="M19" s="88" t="e">
        <f>#REF!</f>
        <v>#REF!</v>
      </c>
      <c r="N19" s="89" t="e">
        <f>#REF!</f>
        <v>#REF!</v>
      </c>
    </row>
    <row r="20" spans="1:14" s="4" customFormat="1" ht="15">
      <c r="A20" s="14" t="s">
        <v>15</v>
      </c>
      <c r="B20" s="12" t="e">
        <f>SUM(C20:N20)</f>
        <v>#REF!</v>
      </c>
      <c r="C20" s="57" t="e">
        <f>#REF!</f>
        <v>#REF!</v>
      </c>
      <c r="D20" s="57" t="e">
        <f>#REF!</f>
        <v>#REF!</v>
      </c>
      <c r="E20" s="57" t="e">
        <f>#REF!</f>
        <v>#REF!</v>
      </c>
      <c r="F20" s="57" t="e">
        <f>#REF!</f>
        <v>#REF!</v>
      </c>
      <c r="G20" s="57" t="e">
        <f>#REF!</f>
        <v>#REF!</v>
      </c>
      <c r="H20" s="57" t="e">
        <f>#REF!</f>
        <v>#REF!</v>
      </c>
      <c r="I20" s="57" t="e">
        <f>#REF!</f>
        <v>#REF!</v>
      </c>
      <c r="J20" s="57" t="e">
        <f>#REF!</f>
        <v>#REF!</v>
      </c>
      <c r="K20" s="57" t="e">
        <f>#REF!</f>
        <v>#REF!</v>
      </c>
      <c r="L20" s="57" t="e">
        <f>#REF!</f>
        <v>#REF!</v>
      </c>
      <c r="M20" s="88" t="e">
        <f>#REF!</f>
        <v>#REF!</v>
      </c>
      <c r="N20" s="89" t="e">
        <f>#REF!</f>
        <v>#REF!</v>
      </c>
    </row>
    <row r="21" spans="1:14" s="4" customFormat="1" ht="15">
      <c r="A21" s="8" t="s">
        <v>12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21"/>
      <c r="N21" s="77"/>
    </row>
    <row r="22" spans="1:14" s="4" customFormat="1" ht="28.5">
      <c r="A22" s="10" t="s">
        <v>21</v>
      </c>
      <c r="B22" s="12" t="e">
        <f>SUM(C22:N22)</f>
        <v>#REF!</v>
      </c>
      <c r="C22" s="13" t="e">
        <f>#REF!+#REF!</f>
        <v>#REF!</v>
      </c>
      <c r="D22" s="13" t="e">
        <f>#REF!+#REF!</f>
        <v>#REF!</v>
      </c>
      <c r="E22" s="13" t="e">
        <f>#REF!+#REF!</f>
        <v>#REF!</v>
      </c>
      <c r="F22" s="13" t="e">
        <f>#REF!+#REF!</f>
        <v>#REF!</v>
      </c>
      <c r="G22" s="13" t="e">
        <f>#REF!+#REF!</f>
        <v>#REF!</v>
      </c>
      <c r="H22" s="13" t="e">
        <f>#REF!+#REF!</f>
        <v>#REF!</v>
      </c>
      <c r="I22" s="13" t="e">
        <f>#REF!+#REF!</f>
        <v>#REF!</v>
      </c>
      <c r="J22" s="13" t="e">
        <f>#REF!+#REF!</f>
        <v>#REF!</v>
      </c>
      <c r="K22" s="13" t="e">
        <f>#REF!+#REF!</f>
        <v>#REF!</v>
      </c>
      <c r="L22" s="13" t="e">
        <f>#REF!+#REF!</f>
        <v>#REF!</v>
      </c>
      <c r="M22" s="21" t="e">
        <f>#REF!+#REF!</f>
        <v>#REF!</v>
      </c>
      <c r="N22" s="77" t="e">
        <f>#REF!+#REF!</f>
        <v>#REF!</v>
      </c>
    </row>
    <row r="23" spans="1:14" s="4" customFormat="1" ht="28.5">
      <c r="A23" s="10" t="s">
        <v>22</v>
      </c>
      <c r="B23" s="12" t="e">
        <f>SUM(C23:N23)</f>
        <v>#REF!</v>
      </c>
      <c r="C23" s="13" t="e">
        <f>#REF!+#REF!</f>
        <v>#REF!</v>
      </c>
      <c r="D23" s="13" t="e">
        <f>#REF!+#REF!</f>
        <v>#REF!</v>
      </c>
      <c r="E23" s="13" t="e">
        <f>#REF!+#REF!</f>
        <v>#REF!</v>
      </c>
      <c r="F23" s="13" t="e">
        <f>#REF!+#REF!</f>
        <v>#REF!</v>
      </c>
      <c r="G23" s="13" t="e">
        <f>#REF!+#REF!</f>
        <v>#REF!</v>
      </c>
      <c r="H23" s="13" t="e">
        <f>#REF!+#REF!</f>
        <v>#REF!</v>
      </c>
      <c r="I23" s="13" t="e">
        <f>#REF!+#REF!</f>
        <v>#REF!</v>
      </c>
      <c r="J23" s="13" t="e">
        <f>#REF!+#REF!</f>
        <v>#REF!</v>
      </c>
      <c r="K23" s="13" t="e">
        <f>#REF!+#REF!</f>
        <v>#REF!</v>
      </c>
      <c r="L23" s="13" t="e">
        <f>#REF!+#REF!</f>
        <v>#REF!</v>
      </c>
      <c r="M23" s="21" t="e">
        <f>#REF!+#REF!</f>
        <v>#REF!</v>
      </c>
      <c r="N23" s="77" t="e">
        <f>#REF!+#REF!</f>
        <v>#REF!</v>
      </c>
    </row>
    <row r="24" spans="1:14" s="4" customFormat="1" ht="28.5">
      <c r="A24" s="58" t="s">
        <v>23</v>
      </c>
      <c r="B24" s="59" t="e">
        <f aca="true" t="shared" si="9" ref="B24:N24">B16/B14</f>
        <v>#REF!</v>
      </c>
      <c r="C24" s="59" t="e">
        <f t="shared" si="9"/>
        <v>#REF!</v>
      </c>
      <c r="D24" s="59" t="e">
        <f t="shared" si="9"/>
        <v>#REF!</v>
      </c>
      <c r="E24" s="59" t="e">
        <f t="shared" si="9"/>
        <v>#REF!</v>
      </c>
      <c r="F24" s="59" t="e">
        <f t="shared" si="9"/>
        <v>#REF!</v>
      </c>
      <c r="G24" s="59" t="e">
        <f t="shared" si="9"/>
        <v>#REF!</v>
      </c>
      <c r="H24" s="59" t="e">
        <f t="shared" si="9"/>
        <v>#REF!</v>
      </c>
      <c r="I24" s="59" t="e">
        <f t="shared" si="9"/>
        <v>#REF!</v>
      </c>
      <c r="J24" s="59" t="e">
        <f t="shared" si="9"/>
        <v>#REF!</v>
      </c>
      <c r="K24" s="59" t="e">
        <f t="shared" si="9"/>
        <v>#REF!</v>
      </c>
      <c r="L24" s="59" t="e">
        <f t="shared" si="9"/>
        <v>#REF!</v>
      </c>
      <c r="M24" s="90" t="e">
        <f t="shared" si="9"/>
        <v>#REF!</v>
      </c>
      <c r="N24" s="91" t="e">
        <f t="shared" si="9"/>
        <v>#REF!</v>
      </c>
    </row>
    <row r="25" spans="1:14" s="1" customFormat="1" ht="18" customHeight="1">
      <c r="A25" s="97"/>
      <c r="B25" s="97"/>
      <c r="C25" s="97"/>
      <c r="D25" s="97"/>
      <c r="E25" s="97"/>
      <c r="F25" s="97"/>
      <c r="G25" s="97"/>
      <c r="H25" s="97"/>
      <c r="I25" s="97"/>
      <c r="J25" s="97"/>
      <c r="K25" s="97"/>
      <c r="L25" s="20"/>
      <c r="M25" s="20"/>
      <c r="N25" s="20"/>
    </row>
    <row r="26" spans="5:14" s="4" customFormat="1" ht="14.25">
      <c r="E26" s="11"/>
      <c r="F26" s="11"/>
      <c r="N26" s="69" t="s">
        <v>14</v>
      </c>
    </row>
    <row r="27" spans="1:14" s="4" customFormat="1" ht="31.5">
      <c r="A27" s="60" t="s">
        <v>24</v>
      </c>
      <c r="B27" s="61" t="e">
        <f>SUM(B30,B31)</f>
        <v>#REF!</v>
      </c>
      <c r="C27" s="62" t="e">
        <f aca="true" t="shared" si="10" ref="C27:N27">C30+C31</f>
        <v>#REF!</v>
      </c>
      <c r="D27" s="40" t="e">
        <f t="shared" si="10"/>
        <v>#REF!</v>
      </c>
      <c r="E27" s="40" t="e">
        <f t="shared" si="10"/>
        <v>#REF!</v>
      </c>
      <c r="F27" s="63" t="e">
        <f t="shared" si="10"/>
        <v>#REF!</v>
      </c>
      <c r="G27" s="63" t="e">
        <f t="shared" si="10"/>
        <v>#REF!</v>
      </c>
      <c r="H27" s="41" t="e">
        <f t="shared" si="10"/>
        <v>#REF!</v>
      </c>
      <c r="I27" s="41" t="e">
        <f t="shared" si="10"/>
        <v>#REF!</v>
      </c>
      <c r="J27" s="41" t="e">
        <f t="shared" si="10"/>
        <v>#REF!</v>
      </c>
      <c r="K27" s="41" t="e">
        <f t="shared" si="10"/>
        <v>#REF!</v>
      </c>
      <c r="L27" s="41" t="e">
        <f t="shared" si="10"/>
        <v>#REF!</v>
      </c>
      <c r="M27" s="73" t="e">
        <f t="shared" si="10"/>
        <v>#REF!</v>
      </c>
      <c r="N27" s="92" t="e">
        <f t="shared" si="10"/>
        <v>#REF!</v>
      </c>
    </row>
    <row r="28" spans="1:14" s="4" customFormat="1" ht="14.25">
      <c r="A28" s="53" t="s">
        <v>25</v>
      </c>
      <c r="B28" s="64"/>
      <c r="C28" s="65"/>
      <c r="D28" s="65"/>
      <c r="E28" s="65"/>
      <c r="F28" s="65"/>
      <c r="G28" s="65"/>
      <c r="H28" s="65">
        <v>1500</v>
      </c>
      <c r="I28" s="93"/>
      <c r="J28" s="65"/>
      <c r="K28" s="65"/>
      <c r="L28" s="65"/>
      <c r="M28" s="94"/>
      <c r="N28" s="95"/>
    </row>
    <row r="29" spans="1:14" s="4" customFormat="1" ht="15">
      <c r="A29" s="8" t="s">
        <v>12</v>
      </c>
      <c r="B29" s="12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21"/>
      <c r="N29" s="77"/>
    </row>
    <row r="30" spans="1:14" s="4" customFormat="1" ht="14.25">
      <c r="A30" s="9" t="s">
        <v>26</v>
      </c>
      <c r="B30" s="56" t="e">
        <f>#REF!</f>
        <v>#REF!</v>
      </c>
      <c r="C30" s="56" t="e">
        <f>#REF!</f>
        <v>#REF!</v>
      </c>
      <c r="D30" s="56" t="e">
        <f>#REF!</f>
        <v>#REF!</v>
      </c>
      <c r="E30" s="56" t="e">
        <f>#REF!</f>
        <v>#REF!</v>
      </c>
      <c r="F30" s="56" t="e">
        <f>#REF!</f>
        <v>#REF!</v>
      </c>
      <c r="G30" s="56" t="e">
        <f>#REF!</f>
        <v>#REF!</v>
      </c>
      <c r="H30" s="56" t="e">
        <f>#REF!</f>
        <v>#REF!</v>
      </c>
      <c r="I30" s="56" t="e">
        <f>#REF!</f>
        <v>#REF!</v>
      </c>
      <c r="J30" s="56" t="e">
        <f>#REF!</f>
        <v>#REF!</v>
      </c>
      <c r="K30" s="56" t="e">
        <f>#REF!</f>
        <v>#REF!</v>
      </c>
      <c r="L30" s="56" t="e">
        <f>#REF!</f>
        <v>#REF!</v>
      </c>
      <c r="M30" s="86" t="e">
        <f>#REF!</f>
        <v>#REF!</v>
      </c>
      <c r="N30" s="87" t="e">
        <f>#REF!</f>
        <v>#REF!</v>
      </c>
    </row>
    <row r="31" spans="1:14" s="4" customFormat="1" ht="15">
      <c r="A31" s="14" t="s">
        <v>27</v>
      </c>
      <c r="B31" s="56" t="e">
        <f>#REF!</f>
        <v>#REF!</v>
      </c>
      <c r="C31" s="56" t="e">
        <f>#REF!</f>
        <v>#REF!</v>
      </c>
      <c r="D31" s="56" t="e">
        <f>#REF!</f>
        <v>#REF!</v>
      </c>
      <c r="E31" s="56" t="e">
        <f>#REF!</f>
        <v>#REF!</v>
      </c>
      <c r="F31" s="56" t="e">
        <f>#REF!</f>
        <v>#REF!</v>
      </c>
      <c r="G31" s="56" t="e">
        <f>#REF!</f>
        <v>#REF!</v>
      </c>
      <c r="H31" s="56" t="e">
        <f>#REF!</f>
        <v>#REF!</v>
      </c>
      <c r="I31" s="56" t="e">
        <f>#REF!</f>
        <v>#REF!</v>
      </c>
      <c r="J31" s="56" t="e">
        <f>#REF!</f>
        <v>#REF!</v>
      </c>
      <c r="K31" s="56" t="e">
        <f>#REF!</f>
        <v>#REF!</v>
      </c>
      <c r="L31" s="56" t="e">
        <f>#REF!</f>
        <v>#REF!</v>
      </c>
      <c r="M31" s="86" t="e">
        <f>#REF!</f>
        <v>#REF!</v>
      </c>
      <c r="N31" s="87" t="e">
        <f>#REF!</f>
        <v>#REF!</v>
      </c>
    </row>
    <row r="32" spans="1:14" s="4" customFormat="1" ht="15">
      <c r="A32" s="8" t="s">
        <v>12</v>
      </c>
      <c r="B32" s="66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21"/>
      <c r="N32" s="77"/>
    </row>
    <row r="33" spans="1:14" s="4" customFormat="1" ht="28.5">
      <c r="A33" s="10" t="s">
        <v>28</v>
      </c>
      <c r="B33" s="13" t="e">
        <f>#REF!</f>
        <v>#REF!</v>
      </c>
      <c r="C33" s="13" t="e">
        <f>#REF!</f>
        <v>#REF!</v>
      </c>
      <c r="D33" s="13" t="e">
        <f>#REF!</f>
        <v>#REF!</v>
      </c>
      <c r="E33" s="13" t="e">
        <f>#REF!</f>
        <v>#REF!</v>
      </c>
      <c r="F33" s="13" t="e">
        <f>#REF!</f>
        <v>#REF!</v>
      </c>
      <c r="G33" s="13" t="e">
        <f>#REF!</f>
        <v>#REF!</v>
      </c>
      <c r="H33" s="13" t="e">
        <f>#REF!</f>
        <v>#REF!</v>
      </c>
      <c r="I33" s="13" t="e">
        <f>#REF!</f>
        <v>#REF!</v>
      </c>
      <c r="J33" s="13" t="e">
        <f>#REF!</f>
        <v>#REF!</v>
      </c>
      <c r="K33" s="13" t="e">
        <f>#REF!</f>
        <v>#REF!</v>
      </c>
      <c r="L33" s="13" t="e">
        <f>#REF!</f>
        <v>#REF!</v>
      </c>
      <c r="M33" s="21" t="e">
        <f>#REF!</f>
        <v>#REF!</v>
      </c>
      <c r="N33" s="77" t="e">
        <f>#REF!</f>
        <v>#REF!</v>
      </c>
    </row>
    <row r="34" spans="1:14" s="4" customFormat="1" ht="28.5">
      <c r="A34" s="47" t="s">
        <v>29</v>
      </c>
      <c r="B34" s="67" t="e">
        <f>#REF!</f>
        <v>#REF!</v>
      </c>
      <c r="C34" s="67" t="e">
        <f>#REF!</f>
        <v>#REF!</v>
      </c>
      <c r="D34" s="67" t="e">
        <f>#REF!</f>
        <v>#REF!</v>
      </c>
      <c r="E34" s="67" t="e">
        <f>#REF!</f>
        <v>#REF!</v>
      </c>
      <c r="F34" s="67" t="e">
        <f>#REF!</f>
        <v>#REF!</v>
      </c>
      <c r="G34" s="67" t="e">
        <f>#REF!</f>
        <v>#REF!</v>
      </c>
      <c r="H34" s="67" t="e">
        <f>#REF!</f>
        <v>#REF!</v>
      </c>
      <c r="I34" s="67" t="e">
        <f>#REF!</f>
        <v>#REF!</v>
      </c>
      <c r="J34" s="67" t="e">
        <f>#REF!</f>
        <v>#REF!</v>
      </c>
      <c r="K34" s="67" t="e">
        <f>#REF!</f>
        <v>#REF!</v>
      </c>
      <c r="L34" s="67" t="e">
        <f>#REF!</f>
        <v>#REF!</v>
      </c>
      <c r="M34" s="80" t="e">
        <f>#REF!</f>
        <v>#REF!</v>
      </c>
      <c r="N34" s="81" t="e">
        <f>#REF!</f>
        <v>#REF!</v>
      </c>
    </row>
    <row r="35" spans="1:14" s="4" customFormat="1" ht="12.75" customHeight="1">
      <c r="A35" s="1"/>
      <c r="B35" s="15"/>
      <c r="C35" s="16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</row>
    <row r="36" spans="1:14" ht="21" customHeight="1">
      <c r="A36" s="33" t="s">
        <v>30</v>
      </c>
      <c r="B36" s="68"/>
      <c r="C36" s="68"/>
      <c r="D36" s="68"/>
      <c r="E36" s="68"/>
      <c r="F36" s="68"/>
      <c r="G36" s="68"/>
      <c r="H36" s="68"/>
      <c r="I36" s="68"/>
      <c r="J36" s="3"/>
      <c r="K36" s="3"/>
      <c r="L36" s="3"/>
      <c r="M36" s="3"/>
      <c r="N36" s="3"/>
    </row>
    <row r="37" spans="1:4" ht="12.75">
      <c r="A37" s="18"/>
      <c r="B37" s="2"/>
      <c r="C37" s="2"/>
      <c r="D37" s="3"/>
    </row>
    <row r="39" spans="2:14" ht="12.75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</row>
    <row r="45" ht="12.75">
      <c r="B45" s="3"/>
    </row>
    <row r="67" spans="1:14" ht="12.75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30" t="s">
        <v>31</v>
      </c>
      <c r="M67" s="22"/>
      <c r="N67" s="22"/>
    </row>
    <row r="68" spans="1:14" ht="25.5" customHeight="1">
      <c r="A68" s="98" t="s">
        <v>32</v>
      </c>
      <c r="B68" s="98"/>
      <c r="C68" s="23" t="s">
        <v>33</v>
      </c>
      <c r="D68" s="24" t="s">
        <v>34</v>
      </c>
      <c r="E68" s="23" t="s">
        <v>35</v>
      </c>
      <c r="F68" s="23" t="s">
        <v>36</v>
      </c>
      <c r="G68" s="23" t="s">
        <v>37</v>
      </c>
      <c r="H68" s="23" t="s">
        <v>38</v>
      </c>
      <c r="I68" s="31" t="s">
        <v>39</v>
      </c>
      <c r="J68" s="31" t="s">
        <v>40</v>
      </c>
      <c r="K68" s="23" t="s">
        <v>41</v>
      </c>
      <c r="L68" s="23" t="s">
        <v>42</v>
      </c>
      <c r="M68" s="32" t="s">
        <v>43</v>
      </c>
      <c r="N68" s="32" t="s">
        <v>44</v>
      </c>
    </row>
    <row r="69" spans="1:14" ht="12.75" customHeight="1">
      <c r="A69" s="99" t="s">
        <v>45</v>
      </c>
      <c r="B69" s="99"/>
      <c r="C69" s="25">
        <f>999.99+799.97+2541.35</f>
        <v>4341.3099999999995</v>
      </c>
      <c r="D69" s="22"/>
      <c r="E69" s="25"/>
      <c r="F69" s="25"/>
      <c r="G69" s="25"/>
      <c r="H69" s="25"/>
      <c r="I69" s="25"/>
      <c r="J69" s="25"/>
      <c r="K69" s="25"/>
      <c r="L69" s="25"/>
      <c r="M69" s="25"/>
      <c r="N69" s="25"/>
    </row>
    <row r="70" spans="1:14" ht="12.75" customHeight="1">
      <c r="A70" s="99" t="s">
        <v>46</v>
      </c>
      <c r="B70" s="99"/>
      <c r="C70" s="25"/>
      <c r="D70" s="22"/>
      <c r="E70" s="25">
        <f>599.96+1298.62</f>
        <v>1898.58</v>
      </c>
      <c r="F70" s="25"/>
      <c r="G70" s="25"/>
      <c r="H70" s="25"/>
      <c r="I70" s="25"/>
      <c r="J70" s="25"/>
      <c r="K70" s="25"/>
      <c r="L70" s="25"/>
      <c r="M70" s="25"/>
      <c r="N70" s="25"/>
    </row>
    <row r="71" spans="1:14" ht="12.75" customHeight="1">
      <c r="A71" s="99" t="s">
        <v>47</v>
      </c>
      <c r="B71" s="99"/>
      <c r="C71" s="25"/>
      <c r="D71" s="22"/>
      <c r="E71" s="25">
        <v>2113.5</v>
      </c>
      <c r="F71" s="25"/>
      <c r="G71" s="25"/>
      <c r="H71" s="25"/>
      <c r="I71" s="25"/>
      <c r="J71" s="25"/>
      <c r="K71" s="25"/>
      <c r="L71" s="25"/>
      <c r="M71" s="25"/>
      <c r="N71" s="25"/>
    </row>
    <row r="72" spans="1:14" ht="12.75" customHeight="1">
      <c r="A72" s="99" t="s">
        <v>48</v>
      </c>
      <c r="B72" s="99"/>
      <c r="C72" s="25"/>
      <c r="D72" s="22"/>
      <c r="E72" s="25"/>
      <c r="F72" s="25">
        <f>1754.44+2289.39</f>
        <v>4043.83</v>
      </c>
      <c r="G72" s="25"/>
      <c r="H72" s="25"/>
      <c r="I72" s="25"/>
      <c r="J72" s="25"/>
      <c r="K72" s="25"/>
      <c r="L72" s="25"/>
      <c r="M72" s="25"/>
      <c r="N72" s="25"/>
    </row>
    <row r="73" spans="1:14" ht="12.75" customHeight="1">
      <c r="A73" s="99" t="s">
        <v>49</v>
      </c>
      <c r="B73" s="99"/>
      <c r="C73" s="25"/>
      <c r="D73" s="26">
        <v>1499.97</v>
      </c>
      <c r="E73" s="25"/>
      <c r="F73" s="25"/>
      <c r="G73" s="25"/>
      <c r="H73" s="25"/>
      <c r="I73" s="25"/>
      <c r="J73" s="25"/>
      <c r="K73" s="25"/>
      <c r="L73" s="25"/>
      <c r="M73" s="25"/>
      <c r="N73" s="25"/>
    </row>
    <row r="74" spans="1:14" ht="12.75" customHeight="1">
      <c r="A74" s="99" t="s">
        <v>50</v>
      </c>
      <c r="B74" s="99"/>
      <c r="C74" s="25"/>
      <c r="D74" s="26">
        <v>959.007</v>
      </c>
      <c r="E74" s="25"/>
      <c r="F74" s="25"/>
      <c r="G74" s="25"/>
      <c r="H74" s="25"/>
      <c r="I74" s="25"/>
      <c r="J74" s="25"/>
      <c r="K74" s="25"/>
      <c r="L74" s="25"/>
      <c r="M74" s="25"/>
      <c r="N74" s="25"/>
    </row>
    <row r="75" spans="1:14" ht="12.75" customHeight="1">
      <c r="A75" s="99" t="s">
        <v>51</v>
      </c>
      <c r="B75" s="99"/>
      <c r="C75" s="25"/>
      <c r="D75" s="22"/>
      <c r="E75" s="25"/>
      <c r="F75" s="25">
        <v>297.5</v>
      </c>
      <c r="G75" s="25"/>
      <c r="H75" s="25"/>
      <c r="I75" s="25"/>
      <c r="J75" s="25"/>
      <c r="K75" s="25"/>
      <c r="L75" s="25"/>
      <c r="M75" s="25"/>
      <c r="N75" s="25"/>
    </row>
    <row r="76" spans="1:14" ht="12.75" customHeight="1">
      <c r="A76" s="99" t="s">
        <v>52</v>
      </c>
      <c r="B76" s="99"/>
      <c r="C76" s="25"/>
      <c r="D76" s="22"/>
      <c r="E76" s="25"/>
      <c r="F76" s="25">
        <v>50</v>
      </c>
      <c r="G76" s="25"/>
      <c r="H76" s="25"/>
      <c r="I76" s="25"/>
      <c r="J76" s="25"/>
      <c r="K76" s="25"/>
      <c r="L76" s="25"/>
      <c r="M76" s="25"/>
      <c r="N76" s="25"/>
    </row>
    <row r="77" spans="1:14" ht="12.75" customHeight="1">
      <c r="A77" s="99" t="s">
        <v>53</v>
      </c>
      <c r="B77" s="99"/>
      <c r="C77" s="25"/>
      <c r="D77" s="22"/>
      <c r="E77" s="25"/>
      <c r="F77" s="25"/>
      <c r="G77" s="25">
        <f>1641.3+999.96</f>
        <v>2641.26</v>
      </c>
      <c r="H77" s="25"/>
      <c r="I77" s="25"/>
      <c r="J77" s="25"/>
      <c r="K77" s="25"/>
      <c r="L77" s="25"/>
      <c r="M77" s="25"/>
      <c r="N77" s="25"/>
    </row>
    <row r="78" spans="1:14" ht="12.75" customHeight="1">
      <c r="A78" s="99" t="s">
        <v>54</v>
      </c>
      <c r="B78" s="99"/>
      <c r="C78" s="25"/>
      <c r="D78" s="22"/>
      <c r="E78" s="25"/>
      <c r="F78" s="25"/>
      <c r="G78" s="25">
        <v>1388.41</v>
      </c>
      <c r="H78" s="25"/>
      <c r="I78" s="25"/>
      <c r="J78" s="25"/>
      <c r="K78" s="25"/>
      <c r="L78" s="25"/>
      <c r="M78" s="25"/>
      <c r="N78" s="25"/>
    </row>
    <row r="79" spans="1:14" s="6" customFormat="1" ht="12.75" customHeight="1">
      <c r="A79" s="99" t="s">
        <v>55</v>
      </c>
      <c r="B79" s="99"/>
      <c r="C79" s="99"/>
      <c r="D79" s="22"/>
      <c r="E79" s="25"/>
      <c r="F79" s="25"/>
      <c r="G79" s="25">
        <f>700*4.26</f>
        <v>2982</v>
      </c>
      <c r="H79" s="25"/>
      <c r="I79" s="25"/>
      <c r="J79" s="25"/>
      <c r="K79" s="25"/>
      <c r="L79" s="25"/>
      <c r="M79" s="25"/>
      <c r="N79" s="25"/>
    </row>
    <row r="80" spans="1:14" ht="12.75" customHeight="1">
      <c r="A80" s="99" t="s">
        <v>56</v>
      </c>
      <c r="B80" s="99"/>
      <c r="C80" s="99"/>
      <c r="D80" s="22"/>
      <c r="E80" s="25"/>
      <c r="F80" s="25"/>
      <c r="G80" s="25"/>
      <c r="H80" s="25">
        <f>1199.94+1399.9+657.15</f>
        <v>3256.9900000000002</v>
      </c>
      <c r="I80" s="25"/>
      <c r="J80" s="25"/>
      <c r="K80" s="25"/>
      <c r="L80" s="25"/>
      <c r="M80" s="25"/>
      <c r="N80" s="25"/>
    </row>
    <row r="81" spans="1:14" ht="12.75" customHeight="1">
      <c r="A81" s="99" t="s">
        <v>57</v>
      </c>
      <c r="B81" s="99"/>
      <c r="C81" s="99"/>
      <c r="D81" s="22"/>
      <c r="E81" s="25"/>
      <c r="F81" s="25"/>
      <c r="G81" s="25"/>
      <c r="H81" s="25">
        <v>18.3</v>
      </c>
      <c r="I81" s="25">
        <f>849.99+900+899.92+1065.6</f>
        <v>3715.5099999999998</v>
      </c>
      <c r="J81" s="25"/>
      <c r="K81" s="25"/>
      <c r="L81" s="25"/>
      <c r="M81" s="25"/>
      <c r="N81" s="25"/>
    </row>
    <row r="82" spans="1:14" ht="12.75" customHeight="1">
      <c r="A82" s="99" t="s">
        <v>58</v>
      </c>
      <c r="B82" s="99"/>
      <c r="C82" s="99"/>
      <c r="D82" s="22"/>
      <c r="E82" s="25"/>
      <c r="F82" s="25"/>
      <c r="G82" s="25"/>
      <c r="H82" s="25"/>
      <c r="I82" s="25"/>
      <c r="J82" s="25"/>
      <c r="K82" s="25">
        <f>999.95+1199.96+116.8+735.67</f>
        <v>3052.38</v>
      </c>
      <c r="L82" s="25"/>
      <c r="M82" s="25"/>
      <c r="N82" s="25"/>
    </row>
    <row r="83" spans="1:14" ht="12.75" customHeight="1">
      <c r="A83" s="99" t="s">
        <v>59</v>
      </c>
      <c r="B83" s="99"/>
      <c r="C83" s="99"/>
      <c r="D83" s="22"/>
      <c r="E83" s="25"/>
      <c r="F83" s="25"/>
      <c r="G83" s="25"/>
      <c r="H83" s="25"/>
      <c r="I83" s="25"/>
      <c r="J83" s="25">
        <f>699.96+699.985+502.3</f>
        <v>1902.2450000000001</v>
      </c>
      <c r="K83" s="25"/>
      <c r="L83" s="25"/>
      <c r="M83" s="25"/>
      <c r="N83" s="25"/>
    </row>
    <row r="84" spans="1:14" ht="12.75" customHeight="1">
      <c r="A84" s="99" t="s">
        <v>60</v>
      </c>
      <c r="B84" s="99"/>
      <c r="C84" s="99"/>
      <c r="D84" s="22"/>
      <c r="E84" s="25"/>
      <c r="F84" s="25"/>
      <c r="G84" s="25"/>
      <c r="H84" s="25"/>
      <c r="I84" s="25"/>
      <c r="J84" s="25"/>
      <c r="K84" s="25"/>
      <c r="L84" s="25">
        <v>4474.3</v>
      </c>
      <c r="M84" s="25"/>
      <c r="N84" s="25"/>
    </row>
    <row r="85" spans="1:14" ht="12.75" customHeight="1">
      <c r="A85" s="99" t="s">
        <v>61</v>
      </c>
      <c r="B85" s="99"/>
      <c r="C85" s="99"/>
      <c r="D85" s="22"/>
      <c r="E85" s="25"/>
      <c r="F85" s="25"/>
      <c r="G85" s="25"/>
      <c r="H85" s="25"/>
      <c r="I85" s="25"/>
      <c r="J85" s="25"/>
      <c r="K85" s="25"/>
      <c r="L85" s="25"/>
      <c r="M85" s="25">
        <f>793.8*4.18</f>
        <v>3318.0839999999994</v>
      </c>
      <c r="N85" s="25"/>
    </row>
    <row r="86" spans="1:14" ht="12.75" customHeight="1">
      <c r="A86" s="101" t="s">
        <v>62</v>
      </c>
      <c r="B86" s="101"/>
      <c r="C86" s="101"/>
      <c r="D86" s="22"/>
      <c r="E86" s="25"/>
      <c r="F86" s="25"/>
      <c r="G86" s="25"/>
      <c r="H86" s="25"/>
      <c r="I86" s="25"/>
      <c r="J86" s="25"/>
      <c r="K86" s="25"/>
      <c r="L86" s="25"/>
      <c r="M86" s="25">
        <v>999.954</v>
      </c>
      <c r="N86" s="25"/>
    </row>
    <row r="87" spans="1:14" ht="12.75" customHeight="1">
      <c r="A87" s="101" t="s">
        <v>63</v>
      </c>
      <c r="B87" s="101"/>
      <c r="C87" s="101"/>
      <c r="D87" s="22"/>
      <c r="E87" s="25"/>
      <c r="F87" s="25"/>
      <c r="G87" s="25"/>
      <c r="H87" s="25"/>
      <c r="I87" s="25"/>
      <c r="J87" s="25"/>
      <c r="K87" s="25"/>
      <c r="L87" s="25"/>
      <c r="M87" s="25">
        <v>249.066</v>
      </c>
      <c r="N87" s="25"/>
    </row>
    <row r="88" spans="1:14" ht="12.75" customHeight="1">
      <c r="A88" s="101" t="s">
        <v>64</v>
      </c>
      <c r="B88" s="101"/>
      <c r="C88" s="101"/>
      <c r="D88" s="22"/>
      <c r="E88" s="25"/>
      <c r="F88" s="25"/>
      <c r="G88" s="25"/>
      <c r="H88" s="25"/>
      <c r="I88" s="25"/>
      <c r="J88" s="25"/>
      <c r="K88" s="25"/>
      <c r="L88" s="25"/>
      <c r="M88" s="25">
        <v>1426.8</v>
      </c>
      <c r="N88" s="25"/>
    </row>
    <row r="89" spans="1:14" ht="12.75" customHeight="1">
      <c r="A89" s="101" t="s">
        <v>65</v>
      </c>
      <c r="B89" s="101"/>
      <c r="C89" s="101"/>
      <c r="D89" s="22"/>
      <c r="E89" s="25"/>
      <c r="F89" s="25"/>
      <c r="G89" s="25"/>
      <c r="H89" s="25"/>
      <c r="I89" s="25"/>
      <c r="J89" s="25"/>
      <c r="K89" s="25"/>
      <c r="L89" s="25"/>
      <c r="M89" s="25"/>
      <c r="N89" s="25">
        <v>1713.4</v>
      </c>
    </row>
    <row r="90" spans="1:14" s="2" customFormat="1" ht="12.75" customHeight="1">
      <c r="A90" s="100"/>
      <c r="B90" s="100"/>
      <c r="C90" s="27">
        <f>SUM(C69:C85)</f>
        <v>4341.3099999999995</v>
      </c>
      <c r="D90" s="28">
        <f>SUM(D73:D89)</f>
        <v>2458.977</v>
      </c>
      <c r="E90" s="27">
        <f aca="true" t="shared" si="11" ref="E90:L90">SUM(E70:E85)</f>
        <v>4012.08</v>
      </c>
      <c r="F90" s="27">
        <f t="shared" si="11"/>
        <v>4391.33</v>
      </c>
      <c r="G90" s="27">
        <f t="shared" si="11"/>
        <v>7011.67</v>
      </c>
      <c r="H90" s="27">
        <f t="shared" si="11"/>
        <v>3275.2900000000004</v>
      </c>
      <c r="I90" s="27">
        <f t="shared" si="11"/>
        <v>3715.5099999999998</v>
      </c>
      <c r="J90" s="27">
        <f t="shared" si="11"/>
        <v>1902.2450000000001</v>
      </c>
      <c r="K90" s="27">
        <f t="shared" si="11"/>
        <v>3052.38</v>
      </c>
      <c r="L90" s="27">
        <f t="shared" si="11"/>
        <v>4474.3</v>
      </c>
      <c r="M90" s="27">
        <f>SUM(M85:M88)</f>
        <v>5993.9039999999995</v>
      </c>
      <c r="N90" s="27">
        <f>SUM(N70:N89)</f>
        <v>1713.4</v>
      </c>
    </row>
    <row r="91" spans="1:14" ht="44.25" customHeight="1">
      <c r="A91" s="23" t="s">
        <v>66</v>
      </c>
      <c r="B91" s="22"/>
      <c r="C91" s="29">
        <v>0</v>
      </c>
      <c r="D91" s="29">
        <v>0</v>
      </c>
      <c r="E91" s="29">
        <v>0</v>
      </c>
      <c r="F91" s="29">
        <v>0</v>
      </c>
      <c r="G91" s="29">
        <v>0</v>
      </c>
      <c r="H91" s="26">
        <v>0</v>
      </c>
      <c r="I91" s="26">
        <v>2649.9</v>
      </c>
      <c r="J91" s="26">
        <v>1399.949</v>
      </c>
      <c r="K91" s="26">
        <v>3052.4</v>
      </c>
      <c r="L91" s="26">
        <v>0</v>
      </c>
      <c r="M91" s="26">
        <v>2675.816</v>
      </c>
      <c r="N91" s="26">
        <v>1713.4</v>
      </c>
    </row>
    <row r="92" spans="1:14" s="2" customFormat="1" ht="12.75" customHeight="1">
      <c r="A92" s="98" t="s">
        <v>67</v>
      </c>
      <c r="B92" s="98"/>
      <c r="C92" s="27">
        <f aca="true" t="shared" si="12" ref="C92:N92">C91+C90</f>
        <v>4341.3099999999995</v>
      </c>
      <c r="D92" s="27">
        <f t="shared" si="12"/>
        <v>2458.977</v>
      </c>
      <c r="E92" s="27">
        <f t="shared" si="12"/>
        <v>4012.08</v>
      </c>
      <c r="F92" s="27">
        <f t="shared" si="12"/>
        <v>4391.33</v>
      </c>
      <c r="G92" s="27">
        <f t="shared" si="12"/>
        <v>7011.67</v>
      </c>
      <c r="H92" s="27">
        <f t="shared" si="12"/>
        <v>3275.2900000000004</v>
      </c>
      <c r="I92" s="27">
        <f t="shared" si="12"/>
        <v>6365.41</v>
      </c>
      <c r="J92" s="27">
        <f t="shared" si="12"/>
        <v>3302.1940000000004</v>
      </c>
      <c r="K92" s="27">
        <f t="shared" si="12"/>
        <v>6104.780000000001</v>
      </c>
      <c r="L92" s="27">
        <f t="shared" si="12"/>
        <v>4474.3</v>
      </c>
      <c r="M92" s="27">
        <f t="shared" si="12"/>
        <v>8669.72</v>
      </c>
      <c r="N92" s="27">
        <f t="shared" si="12"/>
        <v>3426.8</v>
      </c>
    </row>
    <row r="93" spans="1:14" ht="30.75" customHeight="1">
      <c r="A93" s="101" t="s">
        <v>68</v>
      </c>
      <c r="B93" s="101"/>
      <c r="C93" s="101"/>
      <c r="D93" s="101"/>
      <c r="E93" s="101"/>
      <c r="F93" s="101"/>
      <c r="G93" s="101"/>
      <c r="H93" s="101"/>
      <c r="I93" s="101"/>
      <c r="J93" s="101"/>
      <c r="K93" s="101"/>
      <c r="L93" s="101"/>
      <c r="M93" s="101"/>
      <c r="N93" s="101"/>
    </row>
  </sheetData>
  <sheetProtection selectLockedCells="1" selectUnlockedCells="1"/>
  <mergeCells count="27">
    <mergeCell ref="A90:B90"/>
    <mergeCell ref="A92:B92"/>
    <mergeCell ref="A93:N93"/>
    <mergeCell ref="A84:C84"/>
    <mergeCell ref="A85:C85"/>
    <mergeCell ref="A86:C86"/>
    <mergeCell ref="A87:C87"/>
    <mergeCell ref="A88:C88"/>
    <mergeCell ref="A89:C89"/>
    <mergeCell ref="A78:B78"/>
    <mergeCell ref="A79:C79"/>
    <mergeCell ref="A80:C80"/>
    <mergeCell ref="A81:C81"/>
    <mergeCell ref="A82:C82"/>
    <mergeCell ref="A83:C83"/>
    <mergeCell ref="A72:B72"/>
    <mergeCell ref="A73:B73"/>
    <mergeCell ref="A74:B74"/>
    <mergeCell ref="A75:B75"/>
    <mergeCell ref="A76:B76"/>
    <mergeCell ref="A77:B77"/>
    <mergeCell ref="A1:N1"/>
    <mergeCell ref="A25:K25"/>
    <mergeCell ref="A68:B68"/>
    <mergeCell ref="A69:B69"/>
    <mergeCell ref="A70:B70"/>
    <mergeCell ref="A71:B71"/>
  </mergeCells>
  <printOptions/>
  <pageMargins left="0.35433070866141736" right="0.7480314960629921" top="0.31496062992125984" bottom="0.4330708661417323" header="0.5118110236220472" footer="0.31496062992125984"/>
  <pageSetup horizontalDpi="600" verticalDpi="600" orientation="landscape" paperSize="9" scale="65"/>
  <headerFooter alignWithMargins="0">
    <oddFooter>&amp;L&amp;Z&amp;F</oddFooter>
  </headerFooter>
  <rowBreaks count="1" manualBreakCount="1">
    <brk id="3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"/>
  <sheetViews>
    <sheetView tabSelected="1" view="pageBreakPreview" zoomScale="90" zoomScaleNormal="75" zoomScaleSheetLayoutView="90" zoomScalePageLayoutView="0" workbookViewId="0" topLeftCell="A1">
      <selection activeCell="C10" sqref="C10"/>
    </sheetView>
  </sheetViews>
  <sheetFormatPr defaultColWidth="9.140625" defaultRowHeight="12.75"/>
  <cols>
    <col min="1" max="1" width="64.421875" style="102" customWidth="1"/>
    <col min="2" max="2" width="15.421875" style="102" customWidth="1"/>
    <col min="3" max="3" width="12.57421875" style="102" bestFit="1" customWidth="1"/>
    <col min="4" max="5" width="14.140625" style="102" bestFit="1" customWidth="1"/>
    <col min="6" max="7" width="12.7109375" style="102" bestFit="1" customWidth="1"/>
    <col min="8" max="8" width="14.140625" style="102" bestFit="1" customWidth="1"/>
    <col min="9" max="10" width="12.7109375" style="102" bestFit="1" customWidth="1"/>
    <col min="11" max="11" width="13.57421875" style="102" bestFit="1" customWidth="1"/>
    <col min="12" max="12" width="14.140625" style="102" bestFit="1" customWidth="1"/>
    <col min="13" max="14" width="12.7109375" style="102" bestFit="1" customWidth="1"/>
    <col min="15" max="16384" width="9.140625" style="102" customWidth="1"/>
  </cols>
  <sheetData>
    <row r="1" spans="2:11" ht="45.75" customHeight="1">
      <c r="B1" s="103" t="s">
        <v>89</v>
      </c>
      <c r="C1" s="103"/>
      <c r="D1" s="103"/>
      <c r="E1" s="103"/>
      <c r="F1" s="103"/>
      <c r="G1" s="103"/>
      <c r="H1" s="103"/>
      <c r="I1" s="104"/>
      <c r="J1" s="104"/>
      <c r="K1" s="104"/>
    </row>
    <row r="2" spans="1:14" ht="27.75" customHeight="1" thickBot="1">
      <c r="A2" s="105"/>
      <c r="N2" s="106" t="s">
        <v>31</v>
      </c>
    </row>
    <row r="3" spans="1:14" s="111" customFormat="1" ht="45.75" customHeight="1" thickBot="1">
      <c r="A3" s="107" t="s">
        <v>2</v>
      </c>
      <c r="B3" s="108" t="s">
        <v>90</v>
      </c>
      <c r="C3" s="109" t="s">
        <v>74</v>
      </c>
      <c r="D3" s="109" t="s">
        <v>75</v>
      </c>
      <c r="E3" s="109" t="s">
        <v>76</v>
      </c>
      <c r="F3" s="109" t="s">
        <v>77</v>
      </c>
      <c r="G3" s="109" t="s">
        <v>78</v>
      </c>
      <c r="H3" s="109" t="s">
        <v>79</v>
      </c>
      <c r="I3" s="109" t="s">
        <v>80</v>
      </c>
      <c r="J3" s="109" t="s">
        <v>73</v>
      </c>
      <c r="K3" s="109" t="s">
        <v>81</v>
      </c>
      <c r="L3" s="109" t="s">
        <v>82</v>
      </c>
      <c r="M3" s="109" t="s">
        <v>83</v>
      </c>
      <c r="N3" s="110" t="s">
        <v>84</v>
      </c>
    </row>
    <row r="4" spans="1:14" s="111" customFormat="1" ht="37.5" customHeight="1">
      <c r="A4" s="112" t="s">
        <v>69</v>
      </c>
      <c r="B4" s="113">
        <v>99743.251</v>
      </c>
      <c r="C4" s="114">
        <v>11899.566666666666</v>
      </c>
      <c r="D4" s="114">
        <v>13256.376666666667</v>
      </c>
      <c r="E4" s="114">
        <v>12900.056666666667</v>
      </c>
      <c r="F4" s="114">
        <v>5369.542666666666</v>
      </c>
      <c r="G4" s="114">
        <v>2466.566666666667</v>
      </c>
      <c r="H4" s="114">
        <v>3326.7366666666667</v>
      </c>
      <c r="I4" s="114">
        <v>3793.6966666666667</v>
      </c>
      <c r="J4" s="114">
        <v>13786.001666666667</v>
      </c>
      <c r="K4" s="114">
        <v>3863.9766666666665</v>
      </c>
      <c r="L4" s="114">
        <v>4029.3566666666666</v>
      </c>
      <c r="M4" s="114">
        <v>11149.076666666668</v>
      </c>
      <c r="N4" s="115">
        <v>13902.966666666667</v>
      </c>
    </row>
    <row r="5" spans="1:14" s="111" customFormat="1" ht="23.25" customHeight="1">
      <c r="A5" s="116" t="s">
        <v>12</v>
      </c>
      <c r="B5" s="117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9"/>
    </row>
    <row r="6" spans="1:14" s="111" customFormat="1" ht="23.25" customHeight="1">
      <c r="A6" s="120" t="s">
        <v>70</v>
      </c>
      <c r="B6" s="117">
        <v>79348.02</v>
      </c>
      <c r="C6" s="118">
        <v>10152.303333333333</v>
      </c>
      <c r="D6" s="118">
        <v>10568.523333333334</v>
      </c>
      <c r="E6" s="118">
        <v>11747.313333333334</v>
      </c>
      <c r="F6" s="118">
        <v>1828.0833333333333</v>
      </c>
      <c r="G6" s="118">
        <v>1565.1133333333337</v>
      </c>
      <c r="H6" s="118">
        <v>1781.8133333333335</v>
      </c>
      <c r="I6" s="118">
        <v>1788.5433333333335</v>
      </c>
      <c r="J6" s="118">
        <v>12559.673333333334</v>
      </c>
      <c r="K6" s="118">
        <v>2660.7233333333334</v>
      </c>
      <c r="L6" s="118">
        <v>1539.1533333333334</v>
      </c>
      <c r="M6" s="118">
        <v>10480.433333333334</v>
      </c>
      <c r="N6" s="119">
        <v>12676.343333333334</v>
      </c>
    </row>
    <row r="7" spans="1:14" s="111" customFormat="1" ht="21" customHeight="1" thickBot="1">
      <c r="A7" s="121" t="s">
        <v>87</v>
      </c>
      <c r="B7" s="117">
        <v>20395.901</v>
      </c>
      <c r="C7" s="118">
        <v>1747.2633333333333</v>
      </c>
      <c r="D7" s="118">
        <v>2687.853333333333</v>
      </c>
      <c r="E7" s="118">
        <v>1152.7433333333333</v>
      </c>
      <c r="F7" s="118">
        <v>3541.4593333333332</v>
      </c>
      <c r="G7" s="118">
        <v>901.4533333333334</v>
      </c>
      <c r="H7" s="118">
        <v>1544.9233333333334</v>
      </c>
      <c r="I7" s="118">
        <v>2005.1533333333334</v>
      </c>
      <c r="J7" s="118">
        <v>1226.3283333333334</v>
      </c>
      <c r="K7" s="118">
        <v>1203.2533333333333</v>
      </c>
      <c r="L7" s="118">
        <v>2490.2033333333334</v>
      </c>
      <c r="M7" s="118">
        <v>668.6433333333333</v>
      </c>
      <c r="N7" s="119">
        <v>1226.6233333333334</v>
      </c>
    </row>
    <row r="8" spans="1:14" s="111" customFormat="1" ht="16.5" thickBot="1">
      <c r="A8" s="122" t="s">
        <v>19</v>
      </c>
      <c r="B8" s="123">
        <v>76194.791</v>
      </c>
      <c r="C8" s="123">
        <v>9569.086666666666</v>
      </c>
      <c r="D8" s="123">
        <v>3126.256666666666</v>
      </c>
      <c r="E8" s="123">
        <v>12456.706666666667</v>
      </c>
      <c r="F8" s="123">
        <v>3558.2426666666665</v>
      </c>
      <c r="G8" s="123">
        <v>1408.226666666667</v>
      </c>
      <c r="H8" s="123">
        <v>2862.036666666667</v>
      </c>
      <c r="I8" s="123">
        <v>3037.216666666667</v>
      </c>
      <c r="J8" s="123">
        <v>13062.531666666668</v>
      </c>
      <c r="K8" s="123">
        <v>1934.6966666666667</v>
      </c>
      <c r="L8" s="123">
        <v>2870.626666666667</v>
      </c>
      <c r="M8" s="123">
        <v>9322.936666666668</v>
      </c>
      <c r="N8" s="124">
        <v>12986.226666666667</v>
      </c>
    </row>
    <row r="9" spans="1:14" s="111" customFormat="1" ht="15.75">
      <c r="A9" s="125" t="s">
        <v>12</v>
      </c>
      <c r="B9" s="126"/>
      <c r="C9" s="127"/>
      <c r="D9" s="127"/>
      <c r="E9" s="127"/>
      <c r="F9" s="128"/>
      <c r="G9" s="128"/>
      <c r="H9" s="128"/>
      <c r="I9" s="128"/>
      <c r="J9" s="128"/>
      <c r="K9" s="128"/>
      <c r="L9" s="129"/>
      <c r="M9" s="129"/>
      <c r="N9" s="130"/>
    </row>
    <row r="10" spans="1:14" s="111" customFormat="1" ht="20.25" customHeight="1">
      <c r="A10" s="120" t="s">
        <v>71</v>
      </c>
      <c r="B10" s="117">
        <v>63806.729999999996</v>
      </c>
      <c r="C10" s="118">
        <v>8553.763333333332</v>
      </c>
      <c r="D10" s="118">
        <v>1708.4833333333333</v>
      </c>
      <c r="E10" s="118">
        <v>11628.643333333333</v>
      </c>
      <c r="F10" s="118">
        <v>1662.6233333333332</v>
      </c>
      <c r="G10" s="118">
        <v>1356.9833333333336</v>
      </c>
      <c r="H10" s="118">
        <v>1499.3033333333335</v>
      </c>
      <c r="I10" s="118">
        <v>1622.0033333333336</v>
      </c>
      <c r="J10" s="118">
        <v>12435.673333333334</v>
      </c>
      <c r="K10" s="118">
        <v>927.4833333333333</v>
      </c>
      <c r="L10" s="118">
        <v>1331.3833333333334</v>
      </c>
      <c r="M10" s="118">
        <v>8760.293333333335</v>
      </c>
      <c r="N10" s="119">
        <v>12320.093333333334</v>
      </c>
    </row>
    <row r="11" spans="1:14" s="111" customFormat="1" ht="21" customHeight="1" thickBot="1">
      <c r="A11" s="121" t="s">
        <v>88</v>
      </c>
      <c r="B11" s="117">
        <v>12388.061</v>
      </c>
      <c r="C11" s="118">
        <v>1015.3233333333334</v>
      </c>
      <c r="D11" s="118">
        <v>1417.773333333333</v>
      </c>
      <c r="E11" s="118">
        <v>828.0633333333334</v>
      </c>
      <c r="F11" s="118">
        <v>1895.6193333333333</v>
      </c>
      <c r="G11" s="118">
        <v>51.24333333333333</v>
      </c>
      <c r="H11" s="118">
        <v>1362.7333333333333</v>
      </c>
      <c r="I11" s="118">
        <v>1415.2133333333334</v>
      </c>
      <c r="J11" s="118">
        <v>626.8583333333333</v>
      </c>
      <c r="K11" s="118">
        <v>1007.2133333333334</v>
      </c>
      <c r="L11" s="118">
        <v>1539.2433333333333</v>
      </c>
      <c r="M11" s="118">
        <v>562.6433333333333</v>
      </c>
      <c r="N11" s="119">
        <v>666.1333333333334</v>
      </c>
    </row>
    <row r="12" spans="1:14" s="111" customFormat="1" ht="16.5" thickBot="1">
      <c r="A12" s="122" t="s">
        <v>85</v>
      </c>
      <c r="B12" s="131">
        <v>23549.13</v>
      </c>
      <c r="C12" s="131">
        <v>2330.48</v>
      </c>
      <c r="D12" s="131">
        <v>10130.12</v>
      </c>
      <c r="E12" s="131">
        <v>443.35</v>
      </c>
      <c r="F12" s="131">
        <v>1811.3</v>
      </c>
      <c r="G12" s="131">
        <v>1058.3400000000001</v>
      </c>
      <c r="H12" s="131">
        <v>464.7</v>
      </c>
      <c r="I12" s="131">
        <v>756.48</v>
      </c>
      <c r="J12" s="131">
        <v>723.47</v>
      </c>
      <c r="K12" s="131">
        <v>1929.28</v>
      </c>
      <c r="L12" s="131">
        <v>1158.73</v>
      </c>
      <c r="M12" s="131">
        <v>1826.14</v>
      </c>
      <c r="N12" s="132">
        <v>916.74</v>
      </c>
    </row>
    <row r="13" spans="1:14" s="111" customFormat="1" ht="15.75">
      <c r="A13" s="125" t="s">
        <v>12</v>
      </c>
      <c r="B13" s="126"/>
      <c r="C13" s="127"/>
      <c r="D13" s="127"/>
      <c r="E13" s="127"/>
      <c r="F13" s="127"/>
      <c r="G13" s="127"/>
      <c r="H13" s="127"/>
      <c r="I13" s="127"/>
      <c r="J13" s="127"/>
      <c r="K13" s="127"/>
      <c r="L13" s="133"/>
      <c r="M13" s="133"/>
      <c r="N13" s="134"/>
    </row>
    <row r="14" spans="1:14" s="111" customFormat="1" ht="19.5" customHeight="1">
      <c r="A14" s="120" t="s">
        <v>72</v>
      </c>
      <c r="B14" s="117">
        <v>15541.29</v>
      </c>
      <c r="C14" s="118">
        <v>1598.54</v>
      </c>
      <c r="D14" s="118">
        <v>8860.04</v>
      </c>
      <c r="E14" s="118">
        <v>118.67</v>
      </c>
      <c r="F14" s="118">
        <v>165.46</v>
      </c>
      <c r="G14" s="118">
        <v>208.13</v>
      </c>
      <c r="H14" s="118">
        <v>282.51</v>
      </c>
      <c r="I14" s="118">
        <v>166.54</v>
      </c>
      <c r="J14" s="118">
        <v>124</v>
      </c>
      <c r="K14" s="118">
        <v>1733.24</v>
      </c>
      <c r="L14" s="118">
        <v>207.77</v>
      </c>
      <c r="M14" s="118">
        <v>1720.14</v>
      </c>
      <c r="N14" s="119">
        <v>356.25</v>
      </c>
    </row>
    <row r="15" spans="1:14" s="111" customFormat="1" ht="22.5" customHeight="1" thickBot="1">
      <c r="A15" s="135" t="s">
        <v>88</v>
      </c>
      <c r="B15" s="136">
        <v>8007.839999999999</v>
      </c>
      <c r="C15" s="137">
        <v>731.94</v>
      </c>
      <c r="D15" s="137">
        <v>1270.08</v>
      </c>
      <c r="E15" s="137">
        <v>324.68</v>
      </c>
      <c r="F15" s="137">
        <v>1645.84</v>
      </c>
      <c r="G15" s="137">
        <v>850.21</v>
      </c>
      <c r="H15" s="137">
        <v>182.19</v>
      </c>
      <c r="I15" s="137">
        <v>589.94</v>
      </c>
      <c r="J15" s="137">
        <v>599.47</v>
      </c>
      <c r="K15" s="137">
        <v>196.04</v>
      </c>
      <c r="L15" s="137">
        <v>950.96</v>
      </c>
      <c r="M15" s="137">
        <v>106</v>
      </c>
      <c r="N15" s="138">
        <v>560.49</v>
      </c>
    </row>
    <row r="16" spans="1:14" s="111" customFormat="1" ht="24.75" customHeight="1">
      <c r="A16" s="139" t="s">
        <v>86</v>
      </c>
      <c r="B16" s="139"/>
      <c r="C16" s="139"/>
      <c r="D16" s="139"/>
      <c r="E16" s="139"/>
      <c r="F16" s="139"/>
      <c r="G16" s="139"/>
      <c r="H16" s="139"/>
      <c r="I16" s="139"/>
      <c r="J16" s="139"/>
      <c r="K16" s="139"/>
      <c r="L16" s="139"/>
      <c r="M16" s="139"/>
      <c r="N16" s="139"/>
    </row>
    <row r="17" spans="1:14" ht="18.75" customHeight="1">
      <c r="A17" s="140" t="s">
        <v>91</v>
      </c>
      <c r="B17" s="140"/>
      <c r="C17" s="140"/>
      <c r="D17" s="140"/>
      <c r="E17" s="140"/>
      <c r="F17" s="140"/>
      <c r="G17" s="140"/>
      <c r="H17" s="140"/>
      <c r="I17" s="140"/>
      <c r="J17" s="140"/>
      <c r="K17" s="140"/>
      <c r="L17" s="140"/>
      <c r="M17" s="140"/>
      <c r="N17" s="140"/>
    </row>
    <row r="18" spans="1:14" s="111" customFormat="1" ht="24.75" customHeight="1">
      <c r="A18" s="140" t="s">
        <v>92</v>
      </c>
      <c r="B18" s="140"/>
      <c r="C18" s="140"/>
      <c r="D18" s="140"/>
      <c r="E18" s="140"/>
      <c r="F18" s="140"/>
      <c r="G18" s="140"/>
      <c r="H18" s="140"/>
      <c r="I18" s="140"/>
      <c r="J18" s="140"/>
      <c r="K18" s="140"/>
      <c r="L18" s="140"/>
      <c r="M18" s="140"/>
      <c r="N18" s="140"/>
    </row>
  </sheetData>
  <sheetProtection/>
  <mergeCells count="2">
    <mergeCell ref="B1:H1"/>
    <mergeCell ref="A16:N16"/>
  </mergeCells>
  <printOptions/>
  <pageMargins left="0.5905511811023623" right="0.7086614173228347" top="0.7480314960629921" bottom="0.7480314960629921" header="0.31496062992125984" footer="0.31496062992125984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ECATERINA ANASTASE</dc:creator>
  <cp:keywords/>
  <dc:description/>
  <cp:lastModifiedBy>RALUCA-MELANIA COMĂNICI</cp:lastModifiedBy>
  <cp:lastPrinted>2022-05-09T12:45:06Z</cp:lastPrinted>
  <dcterms:created xsi:type="dcterms:W3CDTF">2015-04-24T09:04:58Z</dcterms:created>
  <dcterms:modified xsi:type="dcterms:W3CDTF">2022-05-09T12:45:16Z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1033-11.2.0.9453</vt:lpwstr>
  </property>
</Properties>
</file>