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1 lunar eng " sheetId="2" r:id="rId2"/>
  </sheets>
  <definedNames>
    <definedName name="_xlnm.Print_Area" localSheetId="1">'sdp 2021 lunar eng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<sst xmlns="http://schemas.openxmlformats.org/spreadsheetml/2006/main" count="108" uniqueCount="94">
  <si>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</si>
  <si>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</si>
  <si>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</si>
  <si>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</si>
  <si>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</si>
  <si>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</si>
  <si>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</si>
  <si>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</si>
  <si>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</si>
  <si>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</si>
  <si>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</si>
  <si>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</si>
  <si>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</si>
  <si>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</si>
  <si>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</si>
  <si>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</si>
  <si>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</si>
  <si>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</si>
  <si>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</si>
  <si>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</si>
  <si>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</si>
  <si>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</si>
  <si>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</si>
  <si>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</si>
  <si>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</si>
  <si>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</si>
  <si>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</si>
  <si>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</si>
  <si>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</si>
  <si>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</si>
  <si>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</si>
  <si>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</si>
  <si>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</si>
  <si>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</si>
  <si>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</si>
  <si>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</si>
  <si>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</si>
  <si>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</si>
  <si>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</si>
  <si>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</si>
  <si>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</si>
  <si>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</si>
  <si>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</si>
  <si>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</si>
  <si>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</si>
  <si>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</si>
  <si>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</si>
  <si>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</si>
  <si>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</si>
  <si>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</si>
  <si>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</si>
  <si>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</si>
  <si>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</si>
  <si>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</si>
  <si>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</si>
  <si>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</si>
  <si>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</si>
  <si>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</si>
  <si>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</si>
  <si>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</si>
  <si>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</si>
  <si>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</si>
  <si>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</si>
  <si>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</si>
  <si>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</si>
  <si>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</si>
  <si>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</si>
  <si>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</si>
  <si>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</si>
  <si>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</si>
  <si>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</si>
  <si>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</si>
  <si>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</si>
  <si>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</si>
  <si>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</si>
  <si>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</si>
  <si>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</si>
  <si>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</si>
  <si>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</si>
  <si>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</si>
  <si>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</si>
  <si>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</si>
  <si>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</si>
  <si>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</si>
  <si>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</si>
  <si>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</si>
  <si>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</si>
  <si>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</si>
  <si>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</si>
  <si>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**) projection on debt contracted at the end of February 2021</t>
  </si>
  <si>
    <t>**) average exchange rate Ron/Eur for 2021, according to CNSP- January 2021</t>
  </si>
  <si>
    <t>II. External government public debt service**)</t>
  </si>
  <si>
    <t>Government public debt service *)</t>
  </si>
  <si>
    <t>*) according with NBR data regarding the transactions based on creditor's residency for period between  March - December 2031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</si>
</sst>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mmm\-yy;@"/>
    <numFmt numFmtId="178" formatCode="#,##0.000"/>
    <numFmt numFmtId="179" formatCode="0.000"/>
    <numFmt numFmtId="180" formatCode="#,##0.0000"/>
    <numFmt numFmtId="181" formatCode="0.0%"/>
    <numFmt numFmtId="182" formatCode="mm/yy"/>
    <numFmt numFmtId="183" formatCode="0.0"/>
    <numFmt numFmtId="184" formatCode="[$-418]mmm\-yy;@"/>
    <numFmt numFmtId="185" formatCode="#,##0.0000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6" fontId="6" fillId="33" borderId="10" xfId="0" applyNumberFormat="1" applyFont="1" applyFill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33" borderId="12" xfId="0" applyNumberFormat="1" applyFont="1" applyFill="1" applyBorder="1" applyAlignment="1">
      <alignment/>
    </xf>
    <xf numFmtId="176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6" fontId="4" fillId="0" borderId="15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2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2" fontId="14" fillId="0" borderId="0" xfId="0" applyNumberFormat="1" applyFont="1" applyBorder="1" applyAlignment="1">
      <alignment wrapText="1"/>
    </xf>
    <xf numFmtId="0" fontId="6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6" xfId="0" applyNumberFormat="1" applyFont="1" applyBorder="1" applyAlignment="1">
      <alignment horizontal="left" vertical="top" wrapText="1"/>
    </xf>
    <xf numFmtId="4" fontId="7" fillId="0" borderId="17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0" fontId="11" fillId="0" borderId="18" xfId="0" applyNumberFormat="1" applyFont="1" applyBorder="1" applyAlignment="1">
      <alignment horizontal="left" vertical="top" wrapText="1"/>
    </xf>
    <xf numFmtId="4" fontId="7" fillId="0" borderId="19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4" fontId="7" fillId="0" borderId="20" xfId="0" applyNumberFormat="1" applyFont="1" applyBorder="1" applyAlignment="1">
      <alignment vertical="center"/>
    </xf>
    <xf numFmtId="0" fontId="8" fillId="0" borderId="21" xfId="0" applyNumberFormat="1" applyFont="1" applyFill="1" applyBorder="1" applyAlignment="1">
      <alignment vertical="top" wrapText="1"/>
    </xf>
    <xf numFmtId="4" fontId="11" fillId="0" borderId="22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0" fontId="11" fillId="0" borderId="16" xfId="0" applyNumberFormat="1" applyFont="1" applyFill="1" applyBorder="1" applyAlignment="1">
      <alignment horizontal="left" vertical="top" wrapText="1"/>
    </xf>
    <xf numFmtId="4" fontId="11" fillId="0" borderId="24" xfId="0" applyNumberFormat="1" applyFont="1" applyBorder="1" applyAlignment="1">
      <alignment/>
    </xf>
    <xf numFmtId="0" fontId="11" fillId="0" borderId="18" xfId="0" applyNumberFormat="1" applyFont="1" applyFill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center" wrapText="1"/>
    </xf>
    <xf numFmtId="4" fontId="7" fillId="0" borderId="20" xfId="0" applyNumberFormat="1" applyFont="1" applyBorder="1" applyAlignment="1">
      <alignment/>
    </xf>
    <xf numFmtId="0" fontId="11" fillId="0" borderId="25" xfId="0" applyNumberFormat="1" applyFont="1" applyFill="1" applyBorder="1" applyAlignment="1">
      <alignment horizontal="left" vertical="top" wrapText="1"/>
    </xf>
    <xf numFmtId="4" fontId="7" fillId="0" borderId="2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6" fontId="62" fillId="0" borderId="0" xfId="0" applyNumberFormat="1" applyFont="1" applyAlignment="1">
      <alignment/>
    </xf>
    <xf numFmtId="4" fontId="11" fillId="0" borderId="27" xfId="0" applyNumberFormat="1" applyFont="1" applyBorder="1" applyAlignment="1">
      <alignment/>
    </xf>
    <xf numFmtId="4" fontId="11" fillId="0" borderId="26" xfId="0" applyNumberFormat="1" applyFont="1" applyBorder="1" applyAlignment="1">
      <alignment/>
    </xf>
    <xf numFmtId="4" fontId="11" fillId="0" borderId="28" xfId="0" applyNumberFormat="1" applyFont="1" applyBorder="1" applyAlignment="1">
      <alignment/>
    </xf>
    <xf numFmtId="0" fontId="6" fillId="35" borderId="29" xfId="0" applyNumberFormat="1" applyFont="1" applyFill="1" applyBorder="1" applyAlignment="1">
      <alignment horizontal="center" vertical="center" wrapText="1"/>
    </xf>
    <xf numFmtId="0" fontId="6" fillId="35" borderId="30" xfId="0" applyNumberFormat="1" applyFont="1" applyFill="1" applyBorder="1" applyAlignment="1">
      <alignment horizontal="center" vertical="center" wrapText="1"/>
    </xf>
    <xf numFmtId="184" fontId="6" fillId="35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left" vertical="top" wrapText="1"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Fill="1" applyBorder="1" applyAlignment="1">
      <alignment/>
    </xf>
    <xf numFmtId="176" fontId="6" fillId="0" borderId="33" xfId="0" applyNumberFormat="1" applyFont="1" applyBorder="1" applyAlignment="1">
      <alignment/>
    </xf>
    <xf numFmtId="0" fontId="6" fillId="33" borderId="34" xfId="0" applyNumberFormat="1" applyFont="1" applyFill="1" applyBorder="1" applyAlignment="1">
      <alignment horizontal="right" vertical="center" wrapText="1"/>
    </xf>
    <xf numFmtId="0" fontId="8" fillId="0" borderId="35" xfId="0" applyNumberFormat="1" applyFont="1" applyFill="1" applyBorder="1" applyAlignment="1">
      <alignment vertical="top" wrapText="1"/>
    </xf>
    <xf numFmtId="176" fontId="4" fillId="36" borderId="12" xfId="0" applyNumberFormat="1" applyFont="1" applyFill="1" applyBorder="1" applyAlignment="1">
      <alignment/>
    </xf>
    <xf numFmtId="0" fontId="4" fillId="0" borderId="36" xfId="0" applyNumberFormat="1" applyFont="1" applyBorder="1" applyAlignment="1">
      <alignment horizontal="left" vertical="top" wrapText="1"/>
    </xf>
    <xf numFmtId="0" fontId="4" fillId="33" borderId="36" xfId="0" applyNumberFormat="1" applyFont="1" applyFill="1" applyBorder="1" applyAlignment="1">
      <alignment horizontal="left" vertical="top" wrapText="1"/>
    </xf>
    <xf numFmtId="0" fontId="4" fillId="0" borderId="35" xfId="0" applyNumberFormat="1" applyFont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8" xfId="0" applyNumberFormat="1" applyFont="1" applyFill="1" applyBorder="1" applyAlignment="1">
      <alignment horizontal="left" vertical="center" wrapText="1"/>
    </xf>
    <xf numFmtId="176" fontId="6" fillId="0" borderId="39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left" vertical="center" wrapText="1"/>
    </xf>
    <xf numFmtId="176" fontId="9" fillId="0" borderId="30" xfId="0" applyNumberFormat="1" applyFont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176" fontId="63" fillId="0" borderId="12" xfId="0" applyNumberFormat="1" applyFont="1" applyFill="1" applyBorder="1" applyAlignment="1">
      <alignment/>
    </xf>
    <xf numFmtId="0" fontId="11" fillId="0" borderId="35" xfId="0" applyNumberFormat="1" applyFont="1" applyFill="1" applyBorder="1" applyAlignment="1">
      <alignment horizontal="left" vertical="top" wrapText="1"/>
    </xf>
    <xf numFmtId="0" fontId="9" fillId="33" borderId="29" xfId="0" applyNumberFormat="1" applyFont="1" applyFill="1" applyBorder="1" applyAlignment="1">
      <alignment horizontal="left" vertical="top" wrapText="1"/>
    </xf>
    <xf numFmtId="176" fontId="9" fillId="33" borderId="40" xfId="0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0" fontId="7" fillId="0" borderId="31" xfId="0" applyNumberFormat="1" applyFont="1" applyFill="1" applyBorder="1" applyAlignment="1">
      <alignment horizontal="left" vertical="center" wrapText="1"/>
    </xf>
    <xf numFmtId="176" fontId="6" fillId="0" borderId="41" xfId="0" applyNumberFormat="1" applyFont="1" applyBorder="1" applyAlignment="1">
      <alignment/>
    </xf>
    <xf numFmtId="176" fontId="64" fillId="0" borderId="33" xfId="0" applyNumberFormat="1" applyFont="1" applyFill="1" applyBorder="1" applyAlignment="1">
      <alignment/>
    </xf>
    <xf numFmtId="176" fontId="6" fillId="36" borderId="33" xfId="0" applyNumberFormat="1" applyFont="1" applyFill="1" applyBorder="1" applyAlignment="1">
      <alignment/>
    </xf>
    <xf numFmtId="176" fontId="9" fillId="0" borderId="39" xfId="0" applyNumberFormat="1" applyFont="1" applyBorder="1" applyAlignment="1">
      <alignment/>
    </xf>
    <xf numFmtId="176" fontId="10" fillId="0" borderId="30" xfId="0" applyNumberFormat="1" applyFont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42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4" fontId="6" fillId="35" borderId="30" xfId="0" applyNumberFormat="1" applyFont="1" applyFill="1" applyBorder="1" applyAlignment="1">
      <alignment horizontal="center" vertical="center" wrapText="1"/>
    </xf>
    <xf numFmtId="184" fontId="6" fillId="35" borderId="40" xfId="0" applyNumberFormat="1" applyFont="1" applyFill="1" applyBorder="1" applyAlignment="1">
      <alignment horizontal="center" vertical="center" wrapText="1"/>
    </xf>
    <xf numFmtId="184" fontId="6" fillId="35" borderId="17" xfId="0" applyNumberFormat="1" applyFont="1" applyFill="1" applyBorder="1" applyAlignment="1">
      <alignment horizontal="center" vertical="center" wrapText="1"/>
    </xf>
    <xf numFmtId="176" fontId="6" fillId="0" borderId="43" xfId="0" applyNumberFormat="1" applyFont="1" applyBorder="1" applyAlignment="1">
      <alignment/>
    </xf>
    <xf numFmtId="176" fontId="6" fillId="0" borderId="44" xfId="0" applyNumberFormat="1" applyFont="1" applyBorder="1" applyAlignment="1">
      <alignment/>
    </xf>
    <xf numFmtId="176" fontId="6" fillId="33" borderId="45" xfId="0" applyNumberFormat="1" applyFont="1" applyFill="1" applyBorder="1" applyAlignment="1">
      <alignment/>
    </xf>
    <xf numFmtId="176" fontId="6" fillId="33" borderId="46" xfId="0" applyNumberFormat="1" applyFont="1" applyFill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44" xfId="0" applyNumberFormat="1" applyFont="1" applyBorder="1" applyAlignment="1">
      <alignment/>
    </xf>
    <xf numFmtId="176" fontId="4" fillId="33" borderId="15" xfId="0" applyNumberFormat="1" applyFont="1" applyFill="1" applyBorder="1" applyAlignment="1">
      <alignment/>
    </xf>
    <xf numFmtId="176" fontId="4" fillId="33" borderId="44" xfId="0" applyNumberFormat="1" applyFont="1" applyFill="1" applyBorder="1" applyAlignment="1">
      <alignment/>
    </xf>
    <xf numFmtId="176" fontId="4" fillId="0" borderId="47" xfId="0" applyNumberFormat="1" applyFont="1" applyBorder="1" applyAlignment="1">
      <alignment/>
    </xf>
    <xf numFmtId="176" fontId="4" fillId="0" borderId="48" xfId="0" applyNumberFormat="1" applyFont="1" applyBorder="1" applyAlignment="1">
      <alignment/>
    </xf>
    <xf numFmtId="176" fontId="6" fillId="0" borderId="49" xfId="0" applyNumberFormat="1" applyFont="1" applyBorder="1" applyAlignment="1">
      <alignment horizontal="center" vertical="center"/>
    </xf>
    <xf numFmtId="176" fontId="6" fillId="0" borderId="50" xfId="0" applyNumberFormat="1" applyFont="1" applyBorder="1" applyAlignment="1">
      <alignment horizontal="center" vertical="center"/>
    </xf>
    <xf numFmtId="176" fontId="9" fillId="0" borderId="49" xfId="0" applyNumberFormat="1" applyFont="1" applyFill="1" applyBorder="1" applyAlignment="1">
      <alignment horizontal="center" vertical="center"/>
    </xf>
    <xf numFmtId="176" fontId="9" fillId="0" borderId="50" xfId="0" applyNumberFormat="1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/>
    </xf>
    <xf numFmtId="176" fontId="63" fillId="0" borderId="15" xfId="0" applyNumberFormat="1" applyFont="1" applyFill="1" applyBorder="1" applyAlignment="1">
      <alignment/>
    </xf>
    <xf numFmtId="176" fontId="63" fillId="0" borderId="44" xfId="0" applyNumberFormat="1" applyFont="1" applyFill="1" applyBorder="1" applyAlignment="1">
      <alignment/>
    </xf>
    <xf numFmtId="176" fontId="9" fillId="33" borderId="49" xfId="0" applyNumberFormat="1" applyFont="1" applyFill="1" applyBorder="1" applyAlignment="1">
      <alignment/>
    </xf>
    <xf numFmtId="176" fontId="9" fillId="33" borderId="50" xfId="0" applyNumberFormat="1" applyFont="1" applyFill="1" applyBorder="1" applyAlignment="1">
      <alignment/>
    </xf>
    <xf numFmtId="176" fontId="6" fillId="0" borderId="51" xfId="0" applyNumberFormat="1" applyFont="1" applyBorder="1" applyAlignment="1">
      <alignment/>
    </xf>
    <xf numFmtId="176" fontId="9" fillId="0" borderId="30" xfId="0" applyNumberFormat="1" applyFont="1" applyBorder="1" applyAlignment="1">
      <alignment/>
    </xf>
    <xf numFmtId="176" fontId="10" fillId="0" borderId="49" xfId="0" applyNumberFormat="1" applyFont="1" applyBorder="1" applyAlignment="1">
      <alignment/>
    </xf>
    <xf numFmtId="176" fontId="10" fillId="0" borderId="50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/>
    </xf>
    <xf numFmtId="0" fontId="7" fillId="0" borderId="0" xfId="0" applyFont="1" applyAlignment="1">
      <alignment/>
    </xf>
    <xf numFmtId="4" fontId="7" fillId="0" borderId="52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0" fontId="65" fillId="0" borderId="0" xfId="0" applyNumberFormat="1" applyFont="1" applyBorder="1" applyAlignment="1">
      <alignment vertical="top"/>
    </xf>
    <xf numFmtId="4" fontId="7" fillId="0" borderId="52" xfId="0" applyNumberFormat="1" applyFont="1" applyBorder="1" applyAlignment="1">
      <alignment vertical="center"/>
    </xf>
    <xf numFmtId="4" fontId="11" fillId="0" borderId="23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0" fontId="7" fillId="37" borderId="14" xfId="0" applyNumberFormat="1" applyFont="1" applyFill="1" applyBorder="1" applyAlignment="1">
      <alignment horizontal="center" vertical="center" wrapText="1"/>
    </xf>
    <xf numFmtId="0" fontId="7" fillId="37" borderId="20" xfId="0" applyNumberFormat="1" applyFont="1" applyFill="1" applyBorder="1" applyAlignment="1">
      <alignment horizontal="center" vertical="center" wrapText="1"/>
    </xf>
    <xf numFmtId="0" fontId="11" fillId="37" borderId="20" xfId="0" applyNumberFormat="1" applyFont="1" applyFill="1" applyBorder="1" applyAlignment="1">
      <alignment horizontal="center" vertical="center" wrapText="1"/>
    </xf>
    <xf numFmtId="0" fontId="11" fillId="37" borderId="52" xfId="0" applyNumberFormat="1" applyFont="1" applyFill="1" applyBorder="1" applyAlignment="1">
      <alignment horizontal="center" vertical="center" wrapText="1"/>
    </xf>
    <xf numFmtId="0" fontId="8" fillId="0" borderId="53" xfId="0" applyFont="1" applyBorder="1" applyAlignment="1">
      <alignment/>
    </xf>
    <xf numFmtId="0" fontId="8" fillId="0" borderId="0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horizontal="left" vertical="top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4175"/>
          <c:w val="0.865"/>
          <c:h val="0.6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1851918"/>
        <c:axId val="39558399"/>
      </c:barChart>
      <c:catAx>
        <c:axId val="1185191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8399"/>
        <c:crossesAt val="0"/>
        <c:auto val="1"/>
        <c:lblOffset val="100"/>
        <c:tickLblSkip val="1"/>
        <c:noMultiLvlLbl val="0"/>
      </c:catAx>
      <c:valAx>
        <c:axId val="39558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51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5"/>
          <c:y val="0.503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3:14" ht="12.75">
      <c r="C2" s="1"/>
      <c r="D2" s="8"/>
      <c r="J2" s="1"/>
      <c r="K2" s="8"/>
      <c r="N2" s="95" t="s">
        <v>1</v>
      </c>
    </row>
    <row r="3" spans="1:14" s="5" customFormat="1" ht="45.75" customHeight="1">
      <c r="A3" s="59" t="s">
        <v>2</v>
      </c>
      <c r="B3" s="60" t="s">
        <v>3</v>
      </c>
      <c r="C3" s="61">
        <v>42370</v>
      </c>
      <c r="D3" s="61">
        <v>42401</v>
      </c>
      <c r="E3" s="61">
        <v>42430</v>
      </c>
      <c r="F3" s="61">
        <v>42461</v>
      </c>
      <c r="G3" s="61">
        <v>42491</v>
      </c>
      <c r="H3" s="61">
        <v>42522</v>
      </c>
      <c r="I3" s="96" t="s">
        <v>4</v>
      </c>
      <c r="J3" s="96" t="s">
        <v>5</v>
      </c>
      <c r="K3" s="96" t="s">
        <v>6</v>
      </c>
      <c r="L3" s="96" t="s">
        <v>7</v>
      </c>
      <c r="M3" s="97" t="s">
        <v>8</v>
      </c>
      <c r="N3" s="98" t="s">
        <v>9</v>
      </c>
    </row>
    <row r="4" spans="1:14" s="5" customFormat="1" ht="48.75" customHeight="1">
      <c r="A4" s="62" t="s">
        <v>10</v>
      </c>
      <c r="B4" s="63" t="e">
        <f aca="true" t="shared" si="0" ref="B4:N4">SUM(B7,B9)</f>
        <v>#REF!</v>
      </c>
      <c r="C4" s="64" t="e">
        <f t="shared" si="0"/>
        <v>#REF!</v>
      </c>
      <c r="D4" s="64" t="e">
        <f t="shared" si="0"/>
        <v>#REF!</v>
      </c>
      <c r="E4" s="64" t="e">
        <f t="shared" si="0"/>
        <v>#REF!</v>
      </c>
      <c r="F4" s="65" t="e">
        <f t="shared" si="0"/>
        <v>#REF!</v>
      </c>
      <c r="G4" s="65" t="e">
        <f t="shared" si="0"/>
        <v>#REF!</v>
      </c>
      <c r="H4" s="65" t="e">
        <f t="shared" si="0"/>
        <v>#REF!</v>
      </c>
      <c r="I4" s="65" t="e">
        <f t="shared" si="0"/>
        <v>#REF!</v>
      </c>
      <c r="J4" s="65" t="e">
        <f t="shared" si="0"/>
        <v>#REF!</v>
      </c>
      <c r="K4" s="65" t="e">
        <f t="shared" si="0"/>
        <v>#REF!</v>
      </c>
      <c r="L4" s="65" t="e">
        <f t="shared" si="0"/>
        <v>#REF!</v>
      </c>
      <c r="M4" s="99" t="e">
        <f t="shared" si="0"/>
        <v>#REF!</v>
      </c>
      <c r="N4" s="100" t="e">
        <f t="shared" si="0"/>
        <v>#REF!</v>
      </c>
    </row>
    <row r="5" spans="1:14" s="5" customFormat="1" ht="15">
      <c r="A5" s="66" t="s">
        <v>11</v>
      </c>
      <c r="B5" s="9" t="e">
        <f aca="true" t="shared" si="1" ref="B5:N5">B27+B24</f>
        <v>#REF!</v>
      </c>
      <c r="C5" s="9" t="e">
        <f t="shared" si="1"/>
        <v>#REF!</v>
      </c>
      <c r="D5" s="9" t="e">
        <f t="shared" si="1"/>
        <v>#REF!</v>
      </c>
      <c r="E5" s="9" t="e">
        <f t="shared" si="1"/>
        <v>#REF!</v>
      </c>
      <c r="F5" s="9" t="e">
        <f t="shared" si="1"/>
        <v>#REF!</v>
      </c>
      <c r="G5" s="9" t="e">
        <f t="shared" si="1"/>
        <v>#REF!</v>
      </c>
      <c r="H5" s="9" t="e">
        <f t="shared" si="1"/>
        <v>#REF!</v>
      </c>
      <c r="I5" s="9" t="e">
        <f t="shared" si="1"/>
        <v>#REF!</v>
      </c>
      <c r="J5" s="9" t="e">
        <f t="shared" si="1"/>
        <v>#REF!</v>
      </c>
      <c r="K5" s="9" t="e">
        <f t="shared" si="1"/>
        <v>#REF!</v>
      </c>
      <c r="L5" s="9" t="e">
        <f t="shared" si="1"/>
        <v>#REF!</v>
      </c>
      <c r="M5" s="101" t="e">
        <f t="shared" si="1"/>
        <v>#REF!</v>
      </c>
      <c r="N5" s="102" t="e">
        <f t="shared" si="1"/>
        <v>#REF!</v>
      </c>
    </row>
    <row r="6" spans="1:14" s="5" customFormat="1" ht="15">
      <c r="A6" s="67" t="s">
        <v>12</v>
      </c>
      <c r="B6" s="10"/>
      <c r="C6" s="11"/>
      <c r="D6" s="11"/>
      <c r="E6" s="68"/>
      <c r="F6" s="11"/>
      <c r="G6" s="11"/>
      <c r="H6" s="11"/>
      <c r="I6" s="11"/>
      <c r="J6" s="11"/>
      <c r="K6" s="11"/>
      <c r="L6" s="11"/>
      <c r="M6" s="103"/>
      <c r="N6" s="104"/>
    </row>
    <row r="7" spans="1:14" s="5" customFormat="1" ht="14.25">
      <c r="A7" s="69" t="s">
        <v>13</v>
      </c>
      <c r="B7" s="10" t="e">
        <f aca="true" t="shared" si="2" ref="B7:N7">B19+B30*B14</f>
        <v>#REF!</v>
      </c>
      <c r="C7" s="10" t="e">
        <f t="shared" si="2"/>
        <v>#REF!</v>
      </c>
      <c r="D7" s="10" t="e">
        <f t="shared" si="2"/>
        <v>#REF!</v>
      </c>
      <c r="E7" s="10" t="e">
        <f t="shared" si="2"/>
        <v>#REF!</v>
      </c>
      <c r="F7" s="10" t="e">
        <f t="shared" si="2"/>
        <v>#REF!</v>
      </c>
      <c r="G7" s="10" t="e">
        <f t="shared" si="2"/>
        <v>#REF!</v>
      </c>
      <c r="H7" s="10" t="e">
        <f t="shared" si="2"/>
        <v>#REF!</v>
      </c>
      <c r="I7" s="10" t="e">
        <f t="shared" si="2"/>
        <v>#REF!</v>
      </c>
      <c r="J7" s="10" t="e">
        <f t="shared" si="2"/>
        <v>#REF!</v>
      </c>
      <c r="K7" s="10" t="e">
        <f t="shared" si="2"/>
        <v>#REF!</v>
      </c>
      <c r="L7" s="10" t="e">
        <f t="shared" si="2"/>
        <v>#REF!</v>
      </c>
      <c r="M7" s="103" t="e">
        <f t="shared" si="2"/>
        <v>#REF!</v>
      </c>
      <c r="N7" s="104" t="e">
        <f t="shared" si="2"/>
        <v>#REF!</v>
      </c>
    </row>
    <row r="8" spans="1:14" s="5" customFormat="1" ht="14.25">
      <c r="A8" s="70" t="s">
        <v>14</v>
      </c>
      <c r="B8" s="12" t="e">
        <f aca="true" t="shared" si="3" ref="B8:N8">B7/B14</f>
        <v>#REF!</v>
      </c>
      <c r="C8" s="12" t="e">
        <f t="shared" si="3"/>
        <v>#REF!</v>
      </c>
      <c r="D8" s="12" t="e">
        <f t="shared" si="3"/>
        <v>#REF!</v>
      </c>
      <c r="E8" s="12" t="e">
        <f t="shared" si="3"/>
        <v>#REF!</v>
      </c>
      <c r="F8" s="12" t="e">
        <f t="shared" si="3"/>
        <v>#REF!</v>
      </c>
      <c r="G8" s="12" t="e">
        <f t="shared" si="3"/>
        <v>#REF!</v>
      </c>
      <c r="H8" s="12" t="e">
        <f t="shared" si="3"/>
        <v>#REF!</v>
      </c>
      <c r="I8" s="12" t="e">
        <f t="shared" si="3"/>
        <v>#REF!</v>
      </c>
      <c r="J8" s="12" t="e">
        <f t="shared" si="3"/>
        <v>#REF!</v>
      </c>
      <c r="K8" s="12" t="e">
        <f t="shared" si="3"/>
        <v>#REF!</v>
      </c>
      <c r="L8" s="12" t="e">
        <f t="shared" si="3"/>
        <v>#REF!</v>
      </c>
      <c r="M8" s="105" t="e">
        <f t="shared" si="3"/>
        <v>#REF!</v>
      </c>
      <c r="N8" s="106" t="e">
        <f t="shared" si="3"/>
        <v>#REF!</v>
      </c>
    </row>
    <row r="9" spans="1:14" s="5" customFormat="1" ht="14.25">
      <c r="A9" s="69" t="s">
        <v>15</v>
      </c>
      <c r="B9" s="10" t="e">
        <f aca="true" t="shared" si="4" ref="B9:N9">B20+B31*B14</f>
        <v>#REF!</v>
      </c>
      <c r="C9" s="10" t="e">
        <f t="shared" si="4"/>
        <v>#REF!</v>
      </c>
      <c r="D9" s="10" t="e">
        <f t="shared" si="4"/>
        <v>#REF!</v>
      </c>
      <c r="E9" s="10" t="e">
        <f t="shared" si="4"/>
        <v>#REF!</v>
      </c>
      <c r="F9" s="10" t="e">
        <f t="shared" si="4"/>
        <v>#REF!</v>
      </c>
      <c r="G9" s="10" t="e">
        <f t="shared" si="4"/>
        <v>#REF!</v>
      </c>
      <c r="H9" s="10" t="e">
        <f t="shared" si="4"/>
        <v>#REF!</v>
      </c>
      <c r="I9" s="10" t="e">
        <f t="shared" si="4"/>
        <v>#REF!</v>
      </c>
      <c r="J9" s="10" t="e">
        <f t="shared" si="4"/>
        <v>#REF!</v>
      </c>
      <c r="K9" s="10" t="e">
        <f t="shared" si="4"/>
        <v>#REF!</v>
      </c>
      <c r="L9" s="10" t="e">
        <f t="shared" si="4"/>
        <v>#REF!</v>
      </c>
      <c r="M9" s="103" t="e">
        <f t="shared" si="4"/>
        <v>#REF!</v>
      </c>
      <c r="N9" s="104" t="e">
        <f t="shared" si="4"/>
        <v>#REF!</v>
      </c>
    </row>
    <row r="10" spans="1:14" s="5" customFormat="1" ht="14.25">
      <c r="A10" s="70" t="s">
        <v>14</v>
      </c>
      <c r="B10" s="12" t="e">
        <f aca="true" t="shared" si="5" ref="B10:N10">B9/B14</f>
        <v>#REF!</v>
      </c>
      <c r="C10" s="12" t="e">
        <f t="shared" si="5"/>
        <v>#REF!</v>
      </c>
      <c r="D10" s="12" t="e">
        <f t="shared" si="5"/>
        <v>#REF!</v>
      </c>
      <c r="E10" s="12" t="e">
        <f t="shared" si="5"/>
        <v>#REF!</v>
      </c>
      <c r="F10" s="12" t="e">
        <f t="shared" si="5"/>
        <v>#REF!</v>
      </c>
      <c r="G10" s="12" t="e">
        <f t="shared" si="5"/>
        <v>#REF!</v>
      </c>
      <c r="H10" s="12" t="e">
        <f t="shared" si="5"/>
        <v>#REF!</v>
      </c>
      <c r="I10" s="12" t="e">
        <f t="shared" si="5"/>
        <v>#REF!</v>
      </c>
      <c r="J10" s="12" t="e">
        <f t="shared" si="5"/>
        <v>#REF!</v>
      </c>
      <c r="K10" s="12" t="e">
        <f t="shared" si="5"/>
        <v>#REF!</v>
      </c>
      <c r="L10" s="12" t="e">
        <f t="shared" si="5"/>
        <v>#REF!</v>
      </c>
      <c r="M10" s="105" t="e">
        <f t="shared" si="5"/>
        <v>#REF!</v>
      </c>
      <c r="N10" s="106" t="e">
        <f t="shared" si="5"/>
        <v>#REF!</v>
      </c>
    </row>
    <row r="11" spans="1:14" s="5" customFormat="1" ht="15">
      <c r="A11" s="67" t="s">
        <v>12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3"/>
      <c r="N11" s="104"/>
    </row>
    <row r="12" spans="1:14" s="5" customFormat="1" ht="28.5">
      <c r="A12" s="71" t="s">
        <v>16</v>
      </c>
      <c r="B12" s="10" t="e">
        <f>B22+B33*B14</f>
        <v>#REF!</v>
      </c>
      <c r="C12" s="10" t="e">
        <f aca="true" t="shared" si="6" ref="C12:N12">C22+C33*C14</f>
        <v>#REF!</v>
      </c>
      <c r="D12" s="10" t="e">
        <f t="shared" si="6"/>
        <v>#REF!</v>
      </c>
      <c r="E12" s="10" t="e">
        <f t="shared" si="6"/>
        <v>#REF!</v>
      </c>
      <c r="F12" s="10" t="e">
        <f t="shared" si="6"/>
        <v>#REF!</v>
      </c>
      <c r="G12" s="10" t="e">
        <f t="shared" si="6"/>
        <v>#REF!</v>
      </c>
      <c r="H12" s="10" t="e">
        <f t="shared" si="6"/>
        <v>#REF!</v>
      </c>
      <c r="I12" s="10" t="e">
        <f t="shared" si="6"/>
        <v>#REF!</v>
      </c>
      <c r="J12" s="10" t="e">
        <f t="shared" si="6"/>
        <v>#REF!</v>
      </c>
      <c r="K12" s="10" t="e">
        <f t="shared" si="6"/>
        <v>#REF!</v>
      </c>
      <c r="L12" s="10" t="e">
        <f t="shared" si="6"/>
        <v>#REF!</v>
      </c>
      <c r="M12" s="103" t="e">
        <f t="shared" si="6"/>
        <v>#REF!</v>
      </c>
      <c r="N12" s="104" t="e">
        <f t="shared" si="6"/>
        <v>#REF!</v>
      </c>
    </row>
    <row r="13" spans="1:14" s="5" customFormat="1" ht="28.5">
      <c r="A13" s="72" t="s">
        <v>17</v>
      </c>
      <c r="B13" s="13" t="e">
        <f>B23+B34*B14</f>
        <v>#REF!</v>
      </c>
      <c r="C13" s="13" t="e">
        <f>C23+C34*C14</f>
        <v>#REF!</v>
      </c>
      <c r="D13" s="13" t="e">
        <f aca="true" t="shared" si="7" ref="D13:N13">D23+D34*D14</f>
        <v>#REF!</v>
      </c>
      <c r="E13" s="13" t="e">
        <f t="shared" si="7"/>
        <v>#REF!</v>
      </c>
      <c r="F13" s="13" t="e">
        <f t="shared" si="7"/>
        <v>#REF!</v>
      </c>
      <c r="G13" s="13" t="e">
        <f t="shared" si="7"/>
        <v>#REF!</v>
      </c>
      <c r="H13" s="13" t="e">
        <f t="shared" si="7"/>
        <v>#REF!</v>
      </c>
      <c r="I13" s="13" t="e">
        <f t="shared" si="7"/>
        <v>#REF!</v>
      </c>
      <c r="J13" s="13" t="e">
        <f t="shared" si="7"/>
        <v>#REF!</v>
      </c>
      <c r="K13" s="13" t="e">
        <f t="shared" si="7"/>
        <v>#REF!</v>
      </c>
      <c r="L13" s="13" t="e">
        <f t="shared" si="7"/>
        <v>#REF!</v>
      </c>
      <c r="M13" s="107" t="e">
        <f t="shared" si="7"/>
        <v>#REF!</v>
      </c>
      <c r="N13" s="108" t="e">
        <f t="shared" si="7"/>
        <v>#REF!</v>
      </c>
    </row>
    <row r="14" spans="1:14" s="2" customFormat="1" ht="17.25" customHeight="1">
      <c r="A14" s="73" t="s">
        <v>18</v>
      </c>
      <c r="B14" s="54">
        <v>4.46</v>
      </c>
      <c r="C14" s="54">
        <v>4.46</v>
      </c>
      <c r="D14" s="54">
        <v>4.46</v>
      </c>
      <c r="E14" s="54">
        <v>4.46</v>
      </c>
      <c r="F14" s="54">
        <v>4.46</v>
      </c>
      <c r="G14" s="54">
        <v>4.46</v>
      </c>
      <c r="H14" s="54">
        <v>4.46</v>
      </c>
      <c r="I14" s="54">
        <v>4.48</v>
      </c>
      <c r="J14" s="54">
        <v>4.48</v>
      </c>
      <c r="K14" s="54">
        <v>4.48</v>
      </c>
      <c r="L14" s="54">
        <v>4.48</v>
      </c>
      <c r="M14" s="54">
        <v>4.48</v>
      </c>
      <c r="N14" s="54">
        <v>4.48</v>
      </c>
    </row>
    <row r="15" s="5" customFormat="1" ht="14.25"/>
    <row r="16" spans="1:14" s="5" customFormat="1" ht="31.5">
      <c r="A16" s="74" t="s">
        <v>19</v>
      </c>
      <c r="B16" s="75" t="e">
        <f>SUM(B19,B20)</f>
        <v>#REF!</v>
      </c>
      <c r="C16" s="76" t="e">
        <f aca="true" t="shared" si="8" ref="C16:N16">C19+C20</f>
        <v>#REF!</v>
      </c>
      <c r="D16" s="76" t="e">
        <f t="shared" si="8"/>
        <v>#REF!</v>
      </c>
      <c r="E16" s="76" t="e">
        <f t="shared" si="8"/>
        <v>#REF!</v>
      </c>
      <c r="F16" s="76" t="e">
        <f t="shared" si="8"/>
        <v>#REF!</v>
      </c>
      <c r="G16" s="76" t="e">
        <f t="shared" si="8"/>
        <v>#REF!</v>
      </c>
      <c r="H16" s="76" t="e">
        <f t="shared" si="8"/>
        <v>#REF!</v>
      </c>
      <c r="I16" s="76" t="e">
        <f t="shared" si="8"/>
        <v>#REF!</v>
      </c>
      <c r="J16" s="76" t="e">
        <f t="shared" si="8"/>
        <v>#REF!</v>
      </c>
      <c r="K16" s="76" t="e">
        <f t="shared" si="8"/>
        <v>#REF!</v>
      </c>
      <c r="L16" s="76" t="e">
        <f t="shared" si="8"/>
        <v>#REF!</v>
      </c>
      <c r="M16" s="109" t="e">
        <f t="shared" si="8"/>
        <v>#REF!</v>
      </c>
      <c r="N16" s="110" t="e">
        <f t="shared" si="8"/>
        <v>#REF!</v>
      </c>
    </row>
    <row r="17" spans="1:15" s="6" customFormat="1" ht="33.75" customHeight="1">
      <c r="A17" s="77" t="s">
        <v>20</v>
      </c>
      <c r="B17" s="78" t="e">
        <f>SUM(C17:N17)</f>
        <v>#REF!</v>
      </c>
      <c r="C17" s="79" t="e">
        <f>#REF!</f>
        <v>#REF!</v>
      </c>
      <c r="D17" s="79" t="e">
        <f>#REF!</f>
        <v>#REF!</v>
      </c>
      <c r="E17" s="79" t="e">
        <f>#REF!</f>
        <v>#REF!</v>
      </c>
      <c r="F17" s="79" t="e">
        <f>#REF!</f>
        <v>#REF!</v>
      </c>
      <c r="G17" s="79" t="e">
        <f>#REF!</f>
        <v>#REF!</v>
      </c>
      <c r="H17" s="79" t="e">
        <f>#REF!</f>
        <v>#REF!</v>
      </c>
      <c r="I17" s="79" t="e">
        <f>#REF!</f>
        <v>#REF!</v>
      </c>
      <c r="J17" s="79" t="e">
        <f>#REF!</f>
        <v>#REF!</v>
      </c>
      <c r="K17" s="79" t="e">
        <f>#REF!</f>
        <v>#REF!</v>
      </c>
      <c r="L17" s="79" t="e">
        <f>#REF!</f>
        <v>#REF!</v>
      </c>
      <c r="M17" s="111" t="e">
        <f>#REF!</f>
        <v>#REF!</v>
      </c>
      <c r="N17" s="112" t="e">
        <f>#REF!</f>
        <v>#REF!</v>
      </c>
      <c r="O17" s="20"/>
    </row>
    <row r="18" spans="1:14" s="5" customFormat="1" ht="15">
      <c r="A18" s="67" t="s">
        <v>12</v>
      </c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1"/>
      <c r="N18" s="113"/>
    </row>
    <row r="19" spans="1:14" s="5" customFormat="1" ht="14.25">
      <c r="A19" s="69" t="s">
        <v>13</v>
      </c>
      <c r="B19" s="10" t="e">
        <f>SUM(C19:N19)</f>
        <v>#REF!</v>
      </c>
      <c r="C19" s="80" t="e">
        <f>#REF!</f>
        <v>#REF!</v>
      </c>
      <c r="D19" s="80" t="e">
        <f>#REF!</f>
        <v>#REF!</v>
      </c>
      <c r="E19" s="80" t="e">
        <f>#REF!</f>
        <v>#REF!</v>
      </c>
      <c r="F19" s="80" t="e">
        <f>#REF!</f>
        <v>#REF!</v>
      </c>
      <c r="G19" s="80" t="e">
        <f>#REF!</f>
        <v>#REF!</v>
      </c>
      <c r="H19" s="80" t="e">
        <f>#REF!</f>
        <v>#REF!</v>
      </c>
      <c r="I19" s="80" t="e">
        <f>#REF!</f>
        <v>#REF!</v>
      </c>
      <c r="J19" s="80" t="e">
        <f>#REF!</f>
        <v>#REF!</v>
      </c>
      <c r="K19" s="80" t="e">
        <f>#REF!</f>
        <v>#REF!</v>
      </c>
      <c r="L19" s="80" t="e">
        <f>#REF!</f>
        <v>#REF!</v>
      </c>
      <c r="M19" s="114" t="e">
        <f>#REF!</f>
        <v>#REF!</v>
      </c>
      <c r="N19" s="115" t="e">
        <f>#REF!</f>
        <v>#REF!</v>
      </c>
    </row>
    <row r="20" spans="1:14" s="5" customFormat="1" ht="15">
      <c r="A20" s="81" t="s">
        <v>15</v>
      </c>
      <c r="B20" s="10" t="e">
        <f>SUM(C20:N20)</f>
        <v>#REF!</v>
      </c>
      <c r="C20" s="80" t="e">
        <f>#REF!</f>
        <v>#REF!</v>
      </c>
      <c r="D20" s="80" t="e">
        <f>#REF!</f>
        <v>#REF!</v>
      </c>
      <c r="E20" s="80" t="e">
        <f>#REF!</f>
        <v>#REF!</v>
      </c>
      <c r="F20" s="80" t="e">
        <f>#REF!</f>
        <v>#REF!</v>
      </c>
      <c r="G20" s="80" t="e">
        <f>#REF!</f>
        <v>#REF!</v>
      </c>
      <c r="H20" s="80" t="e">
        <f>#REF!</f>
        <v>#REF!</v>
      </c>
      <c r="I20" s="80" t="e">
        <f>#REF!</f>
        <v>#REF!</v>
      </c>
      <c r="J20" s="80" t="e">
        <f>#REF!</f>
        <v>#REF!</v>
      </c>
      <c r="K20" s="80" t="e">
        <f>#REF!</f>
        <v>#REF!</v>
      </c>
      <c r="L20" s="80" t="e">
        <f>#REF!</f>
        <v>#REF!</v>
      </c>
      <c r="M20" s="114" t="e">
        <f>#REF!</f>
        <v>#REF!</v>
      </c>
      <c r="N20" s="115" t="e">
        <f>#REF!</f>
        <v>#REF!</v>
      </c>
    </row>
    <row r="21" spans="1:14" s="5" customFormat="1" ht="15">
      <c r="A21" s="67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03"/>
      <c r="N21" s="104"/>
    </row>
    <row r="22" spans="1:14" s="5" customFormat="1" ht="28.5">
      <c r="A22" s="71" t="s">
        <v>21</v>
      </c>
      <c r="B22" s="10" t="e">
        <f>SUM(C22:N22)</f>
        <v>#REF!</v>
      </c>
      <c r="C22" s="11" t="e">
        <f>#REF!+#REF!</f>
        <v>#REF!</v>
      </c>
      <c r="D22" s="11" t="e">
        <f>#REF!+#REF!</f>
        <v>#REF!</v>
      </c>
      <c r="E22" s="11" t="e">
        <f>#REF!+#REF!</f>
        <v>#REF!</v>
      </c>
      <c r="F22" s="11" t="e">
        <f>#REF!+#REF!</f>
        <v>#REF!</v>
      </c>
      <c r="G22" s="11" t="e">
        <f>#REF!+#REF!</f>
        <v>#REF!</v>
      </c>
      <c r="H22" s="11" t="e">
        <f>#REF!+#REF!</f>
        <v>#REF!</v>
      </c>
      <c r="I22" s="11" t="e">
        <f>#REF!+#REF!</f>
        <v>#REF!</v>
      </c>
      <c r="J22" s="11" t="e">
        <f>#REF!+#REF!</f>
        <v>#REF!</v>
      </c>
      <c r="K22" s="11" t="e">
        <f>#REF!+#REF!</f>
        <v>#REF!</v>
      </c>
      <c r="L22" s="11" t="e">
        <f>#REF!+#REF!</f>
        <v>#REF!</v>
      </c>
      <c r="M22" s="103" t="e">
        <f>#REF!+#REF!</f>
        <v>#REF!</v>
      </c>
      <c r="N22" s="104" t="e">
        <f>#REF!+#REF!</f>
        <v>#REF!</v>
      </c>
    </row>
    <row r="23" spans="1:14" s="5" customFormat="1" ht="28.5">
      <c r="A23" s="71" t="s">
        <v>22</v>
      </c>
      <c r="B23" s="10" t="e">
        <f>SUM(C23:N23)</f>
        <v>#REF!</v>
      </c>
      <c r="C23" s="11" t="e">
        <f>#REF!+#REF!</f>
        <v>#REF!</v>
      </c>
      <c r="D23" s="11" t="e">
        <f>#REF!+#REF!</f>
        <v>#REF!</v>
      </c>
      <c r="E23" s="11" t="e">
        <f>#REF!+#REF!</f>
        <v>#REF!</v>
      </c>
      <c r="F23" s="11" t="e">
        <f>#REF!+#REF!</f>
        <v>#REF!</v>
      </c>
      <c r="G23" s="11" t="e">
        <f>#REF!+#REF!</f>
        <v>#REF!</v>
      </c>
      <c r="H23" s="11" t="e">
        <f>#REF!+#REF!</f>
        <v>#REF!</v>
      </c>
      <c r="I23" s="11" t="e">
        <f>#REF!+#REF!</f>
        <v>#REF!</v>
      </c>
      <c r="J23" s="11" t="e">
        <f>#REF!+#REF!</f>
        <v>#REF!</v>
      </c>
      <c r="K23" s="11" t="e">
        <f>#REF!+#REF!</f>
        <v>#REF!</v>
      </c>
      <c r="L23" s="11" t="e">
        <f>#REF!+#REF!</f>
        <v>#REF!</v>
      </c>
      <c r="M23" s="103" t="e">
        <f>#REF!+#REF!</f>
        <v>#REF!</v>
      </c>
      <c r="N23" s="104" t="e">
        <f>#REF!+#REF!</f>
        <v>#REF!</v>
      </c>
    </row>
    <row r="24" spans="1:14" s="5" customFormat="1" ht="28.5">
      <c r="A24" s="82" t="s">
        <v>23</v>
      </c>
      <c r="B24" s="83" t="e">
        <f aca="true" t="shared" si="9" ref="B24:N24">B16/B14</f>
        <v>#REF!</v>
      </c>
      <c r="C24" s="83" t="e">
        <f t="shared" si="9"/>
        <v>#REF!</v>
      </c>
      <c r="D24" s="83" t="e">
        <f t="shared" si="9"/>
        <v>#REF!</v>
      </c>
      <c r="E24" s="83" t="e">
        <f t="shared" si="9"/>
        <v>#REF!</v>
      </c>
      <c r="F24" s="83" t="e">
        <f t="shared" si="9"/>
        <v>#REF!</v>
      </c>
      <c r="G24" s="83" t="e">
        <f t="shared" si="9"/>
        <v>#REF!</v>
      </c>
      <c r="H24" s="83" t="e">
        <f t="shared" si="9"/>
        <v>#REF!</v>
      </c>
      <c r="I24" s="83" t="e">
        <f t="shared" si="9"/>
        <v>#REF!</v>
      </c>
      <c r="J24" s="83" t="e">
        <f t="shared" si="9"/>
        <v>#REF!</v>
      </c>
      <c r="K24" s="83" t="e">
        <f t="shared" si="9"/>
        <v>#REF!</v>
      </c>
      <c r="L24" s="83" t="e">
        <f t="shared" si="9"/>
        <v>#REF!</v>
      </c>
      <c r="M24" s="116" t="e">
        <f t="shared" si="9"/>
        <v>#REF!</v>
      </c>
      <c r="N24" s="117" t="e">
        <f t="shared" si="9"/>
        <v>#REF!</v>
      </c>
    </row>
    <row r="25" spans="1:14" s="2" customFormat="1" ht="18" customHeight="1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22"/>
      <c r="M25" s="22"/>
      <c r="N25" s="22"/>
    </row>
    <row r="26" spans="5:14" s="5" customFormat="1" ht="14.25">
      <c r="E26" s="84"/>
      <c r="F26" s="84"/>
      <c r="N26" s="95" t="s">
        <v>14</v>
      </c>
    </row>
    <row r="27" spans="1:14" s="5" customFormat="1" ht="31.5">
      <c r="A27" s="85" t="s">
        <v>24</v>
      </c>
      <c r="B27" s="86" t="e">
        <f>SUM(B30,B31)</f>
        <v>#REF!</v>
      </c>
      <c r="C27" s="87" t="e">
        <f aca="true" t="shared" si="10" ref="C27:N27">C30+C31</f>
        <v>#REF!</v>
      </c>
      <c r="D27" s="64" t="e">
        <f t="shared" si="10"/>
        <v>#REF!</v>
      </c>
      <c r="E27" s="64" t="e">
        <f t="shared" si="10"/>
        <v>#REF!</v>
      </c>
      <c r="F27" s="88" t="e">
        <f t="shared" si="10"/>
        <v>#REF!</v>
      </c>
      <c r="G27" s="88" t="e">
        <f t="shared" si="10"/>
        <v>#REF!</v>
      </c>
      <c r="H27" s="65" t="e">
        <f t="shared" si="10"/>
        <v>#REF!</v>
      </c>
      <c r="I27" s="65" t="e">
        <f t="shared" si="10"/>
        <v>#REF!</v>
      </c>
      <c r="J27" s="65" t="e">
        <f t="shared" si="10"/>
        <v>#REF!</v>
      </c>
      <c r="K27" s="65" t="e">
        <f t="shared" si="10"/>
        <v>#REF!</v>
      </c>
      <c r="L27" s="65" t="e">
        <f t="shared" si="10"/>
        <v>#REF!</v>
      </c>
      <c r="M27" s="99" t="e">
        <f t="shared" si="10"/>
        <v>#REF!</v>
      </c>
      <c r="N27" s="118" t="e">
        <f t="shared" si="10"/>
        <v>#REF!</v>
      </c>
    </row>
    <row r="28" spans="1:14" s="5" customFormat="1" ht="14.25">
      <c r="A28" s="77" t="s">
        <v>25</v>
      </c>
      <c r="B28" s="89"/>
      <c r="C28" s="90"/>
      <c r="D28" s="90"/>
      <c r="E28" s="90"/>
      <c r="F28" s="90"/>
      <c r="G28" s="90"/>
      <c r="H28" s="90">
        <v>1500</v>
      </c>
      <c r="I28" s="119"/>
      <c r="J28" s="90"/>
      <c r="K28" s="90"/>
      <c r="L28" s="90"/>
      <c r="M28" s="120"/>
      <c r="N28" s="121"/>
    </row>
    <row r="29" spans="1:14" s="5" customFormat="1" ht="15">
      <c r="A29" s="67" t="s">
        <v>12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03"/>
      <c r="N29" s="104"/>
    </row>
    <row r="30" spans="1:14" s="5" customFormat="1" ht="14.25">
      <c r="A30" s="69" t="s">
        <v>26</v>
      </c>
      <c r="B30" s="15" t="e">
        <f>#REF!</f>
        <v>#REF!</v>
      </c>
      <c r="C30" s="15" t="e">
        <f>#REF!</f>
        <v>#REF!</v>
      </c>
      <c r="D30" s="15" t="e">
        <f>#REF!</f>
        <v>#REF!</v>
      </c>
      <c r="E30" s="15" t="e">
        <f>#REF!</f>
        <v>#REF!</v>
      </c>
      <c r="F30" s="15" t="e">
        <f>#REF!</f>
        <v>#REF!</v>
      </c>
      <c r="G30" s="15" t="e">
        <f>#REF!</f>
        <v>#REF!</v>
      </c>
      <c r="H30" s="15" t="e">
        <f>#REF!</f>
        <v>#REF!</v>
      </c>
      <c r="I30" s="15" t="e">
        <f>#REF!</f>
        <v>#REF!</v>
      </c>
      <c r="J30" s="15" t="e">
        <f>#REF!</f>
        <v>#REF!</v>
      </c>
      <c r="K30" s="15" t="e">
        <f>#REF!</f>
        <v>#REF!</v>
      </c>
      <c r="L30" s="15" t="e">
        <f>#REF!</f>
        <v>#REF!</v>
      </c>
      <c r="M30" s="21" t="e">
        <f>#REF!</f>
        <v>#REF!</v>
      </c>
      <c r="N30" s="113" t="e">
        <f>#REF!</f>
        <v>#REF!</v>
      </c>
    </row>
    <row r="31" spans="1:14" s="5" customFormat="1" ht="15">
      <c r="A31" s="81" t="s">
        <v>27</v>
      </c>
      <c r="B31" s="15" t="e">
        <f>#REF!</f>
        <v>#REF!</v>
      </c>
      <c r="C31" s="15" t="e">
        <f>#REF!</f>
        <v>#REF!</v>
      </c>
      <c r="D31" s="15" t="e">
        <f>#REF!</f>
        <v>#REF!</v>
      </c>
      <c r="E31" s="15" t="e">
        <f>#REF!</f>
        <v>#REF!</v>
      </c>
      <c r="F31" s="15" t="e">
        <f>#REF!</f>
        <v>#REF!</v>
      </c>
      <c r="G31" s="15" t="e">
        <f>#REF!</f>
        <v>#REF!</v>
      </c>
      <c r="H31" s="15" t="e">
        <f>#REF!</f>
        <v>#REF!</v>
      </c>
      <c r="I31" s="15" t="e">
        <f>#REF!</f>
        <v>#REF!</v>
      </c>
      <c r="J31" s="15" t="e">
        <f>#REF!</f>
        <v>#REF!</v>
      </c>
      <c r="K31" s="15" t="e">
        <f>#REF!</f>
        <v>#REF!</v>
      </c>
      <c r="L31" s="15" t="e">
        <f>#REF!</f>
        <v>#REF!</v>
      </c>
      <c r="M31" s="21" t="e">
        <f>#REF!</f>
        <v>#REF!</v>
      </c>
      <c r="N31" s="113" t="e">
        <f>#REF!</f>
        <v>#REF!</v>
      </c>
    </row>
    <row r="32" spans="1:14" s="5" customFormat="1" ht="15">
      <c r="A32" s="67" t="s">
        <v>12</v>
      </c>
      <c r="B32" s="9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03"/>
      <c r="N32" s="104"/>
    </row>
    <row r="33" spans="1:14" s="5" customFormat="1" ht="28.5">
      <c r="A33" s="71" t="s">
        <v>28</v>
      </c>
      <c r="B33" s="11" t="e">
        <f>#REF!</f>
        <v>#REF!</v>
      </c>
      <c r="C33" s="11" t="e">
        <f>#REF!</f>
        <v>#REF!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03" t="e">
        <f>#REF!</f>
        <v>#REF!</v>
      </c>
      <c r="N33" s="104" t="e">
        <f>#REF!</f>
        <v>#REF!</v>
      </c>
    </row>
    <row r="34" spans="1:14" s="5" customFormat="1" ht="28.5">
      <c r="A34" s="72" t="s">
        <v>29</v>
      </c>
      <c r="B34" s="92" t="e">
        <f>#REF!</f>
        <v>#REF!</v>
      </c>
      <c r="C34" s="92" t="e">
        <f>#REF!</f>
        <v>#REF!</v>
      </c>
      <c r="D34" s="92" t="e">
        <f>#REF!</f>
        <v>#REF!</v>
      </c>
      <c r="E34" s="92" t="e">
        <f>#REF!</f>
        <v>#REF!</v>
      </c>
      <c r="F34" s="92" t="e">
        <f>#REF!</f>
        <v>#REF!</v>
      </c>
      <c r="G34" s="92" t="e">
        <f>#REF!</f>
        <v>#REF!</v>
      </c>
      <c r="H34" s="92" t="e">
        <f>#REF!</f>
        <v>#REF!</v>
      </c>
      <c r="I34" s="92" t="e">
        <f>#REF!</f>
        <v>#REF!</v>
      </c>
      <c r="J34" s="92" t="e">
        <f>#REF!</f>
        <v>#REF!</v>
      </c>
      <c r="K34" s="92" t="e">
        <f>#REF!</f>
        <v>#REF!</v>
      </c>
      <c r="L34" s="92" t="e">
        <f>#REF!</f>
        <v>#REF!</v>
      </c>
      <c r="M34" s="107" t="e">
        <f>#REF!</f>
        <v>#REF!</v>
      </c>
      <c r="N34" s="108" t="e">
        <f>#REF!</f>
        <v>#REF!</v>
      </c>
    </row>
    <row r="35" spans="1:14" s="5" customFormat="1" ht="12.75" customHeight="1">
      <c r="A35" s="2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93" t="s">
        <v>30</v>
      </c>
      <c r="B36" s="94"/>
      <c r="C36" s="94"/>
      <c r="D36" s="94"/>
      <c r="E36" s="94"/>
      <c r="F36" s="94"/>
      <c r="G36" s="94"/>
      <c r="H36" s="94"/>
      <c r="I36" s="94"/>
      <c r="J36" s="1"/>
      <c r="K36" s="1"/>
      <c r="L36" s="1"/>
      <c r="M36" s="1"/>
      <c r="N36" s="1"/>
    </row>
    <row r="37" spans="1:4" ht="12.75">
      <c r="A37" s="19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31" t="s">
        <v>31</v>
      </c>
      <c r="M67" s="23"/>
      <c r="N67" s="23"/>
    </row>
    <row r="68" spans="1:14" ht="25.5" customHeight="1">
      <c r="A68" s="145" t="s">
        <v>32</v>
      </c>
      <c r="B68" s="145"/>
      <c r="C68" s="24" t="s">
        <v>33</v>
      </c>
      <c r="D68" s="25" t="s">
        <v>34</v>
      </c>
      <c r="E68" s="24" t="s">
        <v>35</v>
      </c>
      <c r="F68" s="24" t="s">
        <v>36</v>
      </c>
      <c r="G68" s="24" t="s">
        <v>37</v>
      </c>
      <c r="H68" s="24" t="s">
        <v>38</v>
      </c>
      <c r="I68" s="32" t="s">
        <v>39</v>
      </c>
      <c r="J68" s="32" t="s">
        <v>40</v>
      </c>
      <c r="K68" s="24" t="s">
        <v>41</v>
      </c>
      <c r="L68" s="24" t="s">
        <v>42</v>
      </c>
      <c r="M68" s="33" t="s">
        <v>43</v>
      </c>
      <c r="N68" s="33" t="s">
        <v>44</v>
      </c>
    </row>
    <row r="69" spans="1:14" ht="12.75" customHeight="1">
      <c r="A69" s="147" t="s">
        <v>45</v>
      </c>
      <c r="B69" s="147"/>
      <c r="C69" s="26">
        <f>999.99+799.97+2541.35</f>
        <v>4341.3099999999995</v>
      </c>
      <c r="D69" s="23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 customHeight="1">
      <c r="A70" s="147" t="s">
        <v>46</v>
      </c>
      <c r="B70" s="147"/>
      <c r="C70" s="26"/>
      <c r="D70" s="23"/>
      <c r="E70" s="26">
        <f>599.96+1298.62</f>
        <v>1898.58</v>
      </c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 customHeight="1">
      <c r="A71" s="147" t="s">
        <v>47</v>
      </c>
      <c r="B71" s="147"/>
      <c r="C71" s="26"/>
      <c r="D71" s="23"/>
      <c r="E71" s="26">
        <v>2113.5</v>
      </c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 customHeight="1">
      <c r="A72" s="147" t="s">
        <v>48</v>
      </c>
      <c r="B72" s="147"/>
      <c r="C72" s="26"/>
      <c r="D72" s="23"/>
      <c r="E72" s="26"/>
      <c r="F72" s="26">
        <f>1754.44+2289.39</f>
        <v>4043.83</v>
      </c>
      <c r="G72" s="26"/>
      <c r="H72" s="26"/>
      <c r="I72" s="26"/>
      <c r="J72" s="26"/>
      <c r="K72" s="26"/>
      <c r="L72" s="26"/>
      <c r="M72" s="26"/>
      <c r="N72" s="26"/>
    </row>
    <row r="73" spans="1:14" ht="12.75" customHeight="1">
      <c r="A73" s="147" t="s">
        <v>49</v>
      </c>
      <c r="B73" s="147"/>
      <c r="C73" s="26"/>
      <c r="D73" s="27">
        <v>1499.97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customHeight="1">
      <c r="A74" s="147" t="s">
        <v>50</v>
      </c>
      <c r="B74" s="147"/>
      <c r="C74" s="26"/>
      <c r="D74" s="27">
        <v>959.007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 customHeight="1">
      <c r="A75" s="147" t="s">
        <v>51</v>
      </c>
      <c r="B75" s="147"/>
      <c r="C75" s="26"/>
      <c r="D75" s="23"/>
      <c r="E75" s="26"/>
      <c r="F75" s="26">
        <v>297.5</v>
      </c>
      <c r="G75" s="26"/>
      <c r="H75" s="26"/>
      <c r="I75" s="26"/>
      <c r="J75" s="26"/>
      <c r="K75" s="26"/>
      <c r="L75" s="26"/>
      <c r="M75" s="26"/>
      <c r="N75" s="26"/>
    </row>
    <row r="76" spans="1:14" ht="12.75" customHeight="1">
      <c r="A76" s="147" t="s">
        <v>52</v>
      </c>
      <c r="B76" s="147"/>
      <c r="C76" s="26"/>
      <c r="D76" s="23"/>
      <c r="E76" s="26"/>
      <c r="F76" s="26">
        <v>50</v>
      </c>
      <c r="G76" s="26"/>
      <c r="H76" s="26"/>
      <c r="I76" s="26"/>
      <c r="J76" s="26"/>
      <c r="K76" s="26"/>
      <c r="L76" s="26"/>
      <c r="M76" s="26"/>
      <c r="N76" s="26"/>
    </row>
    <row r="77" spans="1:14" ht="12.75" customHeight="1">
      <c r="A77" s="147" t="s">
        <v>53</v>
      </c>
      <c r="B77" s="147"/>
      <c r="C77" s="26"/>
      <c r="D77" s="23"/>
      <c r="E77" s="26"/>
      <c r="F77" s="26"/>
      <c r="G77" s="26">
        <f>1641.3+999.96</f>
        <v>2641.26</v>
      </c>
      <c r="H77" s="26"/>
      <c r="I77" s="26"/>
      <c r="J77" s="26"/>
      <c r="K77" s="26"/>
      <c r="L77" s="26"/>
      <c r="M77" s="26"/>
      <c r="N77" s="26"/>
    </row>
    <row r="78" spans="1:14" ht="12.75" customHeight="1">
      <c r="A78" s="147" t="s">
        <v>54</v>
      </c>
      <c r="B78" s="147"/>
      <c r="C78" s="26"/>
      <c r="D78" s="23"/>
      <c r="E78" s="26"/>
      <c r="F78" s="26"/>
      <c r="G78" s="26">
        <v>1388.41</v>
      </c>
      <c r="H78" s="26"/>
      <c r="I78" s="26"/>
      <c r="J78" s="26"/>
      <c r="K78" s="26"/>
      <c r="L78" s="26"/>
      <c r="M78" s="26"/>
      <c r="N78" s="26"/>
    </row>
    <row r="79" spans="1:14" s="7" customFormat="1" ht="12.75" customHeight="1">
      <c r="A79" s="147" t="s">
        <v>55</v>
      </c>
      <c r="B79" s="147"/>
      <c r="C79" s="147"/>
      <c r="D79" s="23"/>
      <c r="E79" s="26"/>
      <c r="F79" s="26"/>
      <c r="G79" s="26">
        <f>700*4.26</f>
        <v>2982</v>
      </c>
      <c r="H79" s="26"/>
      <c r="I79" s="26"/>
      <c r="J79" s="26"/>
      <c r="K79" s="26"/>
      <c r="L79" s="26"/>
      <c r="M79" s="26"/>
      <c r="N79" s="26"/>
    </row>
    <row r="80" spans="1:14" ht="12.75" customHeight="1">
      <c r="A80" s="147" t="s">
        <v>56</v>
      </c>
      <c r="B80" s="147"/>
      <c r="C80" s="147"/>
      <c r="D80" s="23"/>
      <c r="E80" s="26"/>
      <c r="F80" s="26"/>
      <c r="G80" s="26"/>
      <c r="H80" s="26">
        <f>1199.94+1399.9+657.15</f>
        <v>3256.9900000000002</v>
      </c>
      <c r="I80" s="26"/>
      <c r="J80" s="26"/>
      <c r="K80" s="26"/>
      <c r="L80" s="26"/>
      <c r="M80" s="26"/>
      <c r="N80" s="26"/>
    </row>
    <row r="81" spans="1:14" ht="12.75" customHeight="1">
      <c r="A81" s="147" t="s">
        <v>57</v>
      </c>
      <c r="B81" s="147"/>
      <c r="C81" s="147"/>
      <c r="D81" s="23"/>
      <c r="E81" s="26"/>
      <c r="F81" s="26"/>
      <c r="G81" s="26"/>
      <c r="H81" s="26">
        <v>18.3</v>
      </c>
      <c r="I81" s="26">
        <f>849.99+900+899.92+1065.6</f>
        <v>3715.5099999999998</v>
      </c>
      <c r="J81" s="26"/>
      <c r="K81" s="26"/>
      <c r="L81" s="26"/>
      <c r="M81" s="26"/>
      <c r="N81" s="26"/>
    </row>
    <row r="82" spans="1:14" ht="12.75" customHeight="1">
      <c r="A82" s="147" t="s">
        <v>58</v>
      </c>
      <c r="B82" s="147"/>
      <c r="C82" s="147"/>
      <c r="D82" s="23"/>
      <c r="E82" s="26"/>
      <c r="F82" s="26"/>
      <c r="G82" s="26"/>
      <c r="H82" s="26"/>
      <c r="I82" s="26"/>
      <c r="J82" s="26"/>
      <c r="K82" s="26">
        <f>999.95+1199.96+116.8+735.67</f>
        <v>3052.38</v>
      </c>
      <c r="L82" s="26"/>
      <c r="M82" s="26"/>
      <c r="N82" s="26"/>
    </row>
    <row r="83" spans="1:14" ht="12.75" customHeight="1">
      <c r="A83" s="147" t="s">
        <v>59</v>
      </c>
      <c r="B83" s="147"/>
      <c r="C83" s="147"/>
      <c r="D83" s="23"/>
      <c r="E83" s="26"/>
      <c r="F83" s="26"/>
      <c r="G83" s="26"/>
      <c r="H83" s="26"/>
      <c r="I83" s="26"/>
      <c r="J83" s="26">
        <f>699.96+699.985+502.3</f>
        <v>1902.2450000000001</v>
      </c>
      <c r="K83" s="26"/>
      <c r="L83" s="26"/>
      <c r="M83" s="26"/>
      <c r="N83" s="26"/>
    </row>
    <row r="84" spans="1:14" ht="12.75" customHeight="1">
      <c r="A84" s="147" t="s">
        <v>60</v>
      </c>
      <c r="B84" s="147"/>
      <c r="C84" s="147"/>
      <c r="D84" s="23"/>
      <c r="E84" s="26"/>
      <c r="F84" s="26"/>
      <c r="G84" s="26"/>
      <c r="H84" s="26"/>
      <c r="I84" s="26"/>
      <c r="J84" s="26"/>
      <c r="K84" s="26"/>
      <c r="L84" s="26">
        <v>4474.3</v>
      </c>
      <c r="M84" s="26"/>
      <c r="N84" s="26"/>
    </row>
    <row r="85" spans="1:14" ht="12.75" customHeight="1">
      <c r="A85" s="147" t="s">
        <v>61</v>
      </c>
      <c r="B85" s="147"/>
      <c r="C85" s="147"/>
      <c r="D85" s="23"/>
      <c r="E85" s="26"/>
      <c r="F85" s="26"/>
      <c r="G85" s="26"/>
      <c r="H85" s="26"/>
      <c r="I85" s="26"/>
      <c r="J85" s="26"/>
      <c r="K85" s="26"/>
      <c r="L85" s="26"/>
      <c r="M85" s="26">
        <f>793.8*4.18</f>
        <v>3318.0839999999994</v>
      </c>
      <c r="N85" s="26"/>
    </row>
    <row r="86" spans="1:14" ht="12.75" customHeight="1">
      <c r="A86" s="146" t="s">
        <v>62</v>
      </c>
      <c r="B86" s="146"/>
      <c r="C86" s="146"/>
      <c r="D86" s="23"/>
      <c r="E86" s="26"/>
      <c r="F86" s="26"/>
      <c r="G86" s="26"/>
      <c r="H86" s="26"/>
      <c r="I86" s="26"/>
      <c r="J86" s="26"/>
      <c r="K86" s="26"/>
      <c r="L86" s="26"/>
      <c r="M86" s="26">
        <v>999.954</v>
      </c>
      <c r="N86" s="26"/>
    </row>
    <row r="87" spans="1:14" ht="12.75" customHeight="1">
      <c r="A87" s="146" t="s">
        <v>63</v>
      </c>
      <c r="B87" s="146"/>
      <c r="C87" s="146"/>
      <c r="D87" s="23"/>
      <c r="E87" s="26"/>
      <c r="F87" s="26"/>
      <c r="G87" s="26"/>
      <c r="H87" s="26"/>
      <c r="I87" s="26"/>
      <c r="J87" s="26"/>
      <c r="K87" s="26"/>
      <c r="L87" s="26"/>
      <c r="M87" s="26">
        <v>249.066</v>
      </c>
      <c r="N87" s="26"/>
    </row>
    <row r="88" spans="1:14" ht="12.75" customHeight="1">
      <c r="A88" s="146" t="s">
        <v>64</v>
      </c>
      <c r="B88" s="146"/>
      <c r="C88" s="146"/>
      <c r="D88" s="23"/>
      <c r="E88" s="26"/>
      <c r="F88" s="26"/>
      <c r="G88" s="26"/>
      <c r="H88" s="26"/>
      <c r="I88" s="26"/>
      <c r="J88" s="26"/>
      <c r="K88" s="26"/>
      <c r="L88" s="26"/>
      <c r="M88" s="26">
        <v>1426.8</v>
      </c>
      <c r="N88" s="26"/>
    </row>
    <row r="89" spans="1:14" ht="12.75" customHeight="1">
      <c r="A89" s="146" t="s">
        <v>65</v>
      </c>
      <c r="B89" s="146"/>
      <c r="C89" s="146"/>
      <c r="D89" s="23"/>
      <c r="E89" s="26"/>
      <c r="F89" s="26"/>
      <c r="G89" s="26"/>
      <c r="H89" s="26"/>
      <c r="I89" s="26"/>
      <c r="J89" s="26"/>
      <c r="K89" s="26"/>
      <c r="L89" s="26"/>
      <c r="M89" s="26"/>
      <c r="N89" s="26">
        <v>1713.4</v>
      </c>
    </row>
    <row r="90" spans="1:14" s="3" customFormat="1" ht="12.75" customHeight="1">
      <c r="A90" s="144"/>
      <c r="B90" s="144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4" t="s">
        <v>66</v>
      </c>
      <c r="B91" s="23"/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27">
        <v>0</v>
      </c>
      <c r="I91" s="27">
        <v>2649.9</v>
      </c>
      <c r="J91" s="27">
        <v>1399.949</v>
      </c>
      <c r="K91" s="27">
        <v>3052.4</v>
      </c>
      <c r="L91" s="27">
        <v>0</v>
      </c>
      <c r="M91" s="27">
        <v>2675.816</v>
      </c>
      <c r="N91" s="27">
        <v>1713.4</v>
      </c>
    </row>
    <row r="92" spans="1:14" s="3" customFormat="1" ht="12.75" customHeight="1">
      <c r="A92" s="145" t="s">
        <v>67</v>
      </c>
      <c r="B92" s="145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6" t="s">
        <v>68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60" zoomScaleNormal="75" zoomScalePageLayoutView="0" workbookViewId="0" topLeftCell="A1">
      <selection activeCell="B28" sqref="B28"/>
    </sheetView>
  </sheetViews>
  <sheetFormatPr defaultColWidth="9.140625" defaultRowHeight="12.75"/>
  <cols>
    <col min="1" max="1" width="63.28125" style="0" customWidth="1"/>
    <col min="2" max="2" width="16.140625" style="0" customWidth="1"/>
    <col min="3" max="3" width="11.421875" style="0" bestFit="1" customWidth="1"/>
    <col min="4" max="5" width="13.28125" style="0" bestFit="1" customWidth="1"/>
    <col min="6" max="6" width="11.421875" style="0" bestFit="1" customWidth="1"/>
    <col min="7" max="7" width="11.57421875" style="0" bestFit="1" customWidth="1"/>
    <col min="8" max="8" width="13.28125" style="0" bestFit="1" customWidth="1"/>
    <col min="9" max="10" width="11.57421875" style="0" bestFit="1" customWidth="1"/>
    <col min="11" max="11" width="14.140625" style="0" bestFit="1" customWidth="1"/>
    <col min="12" max="13" width="13.28125" style="0" bestFit="1" customWidth="1"/>
    <col min="14" max="14" width="12.57421875" style="0" bestFit="1" customWidth="1"/>
  </cols>
  <sheetData>
    <row r="1" spans="1:11" ht="45.75" customHeight="1">
      <c r="A1" s="129" t="s">
        <v>92</v>
      </c>
      <c r="B1" s="150"/>
      <c r="C1" s="150"/>
      <c r="D1" s="150"/>
      <c r="E1" s="150"/>
      <c r="F1" s="150"/>
      <c r="G1" s="150"/>
      <c r="H1" s="150"/>
      <c r="I1" s="4"/>
      <c r="J1" s="4"/>
      <c r="K1" s="4"/>
    </row>
    <row r="2" spans="1:14" ht="28.5" customHeight="1" thickBot="1">
      <c r="A2" s="35"/>
      <c r="N2" s="36" t="s">
        <v>31</v>
      </c>
    </row>
    <row r="3" spans="1:14" s="5" customFormat="1" ht="63" customHeight="1" thickBot="1">
      <c r="A3" s="137" t="s">
        <v>69</v>
      </c>
      <c r="B3" s="138">
        <v>2021</v>
      </c>
      <c r="C3" s="139" t="s">
        <v>77</v>
      </c>
      <c r="D3" s="139" t="s">
        <v>78</v>
      </c>
      <c r="E3" s="139" t="s">
        <v>79</v>
      </c>
      <c r="F3" s="139" t="s">
        <v>80</v>
      </c>
      <c r="G3" s="139" t="s">
        <v>81</v>
      </c>
      <c r="H3" s="139" t="s">
        <v>82</v>
      </c>
      <c r="I3" s="139" t="s">
        <v>83</v>
      </c>
      <c r="J3" s="139" t="s">
        <v>84</v>
      </c>
      <c r="K3" s="139" t="s">
        <v>85</v>
      </c>
      <c r="L3" s="139" t="s">
        <v>86</v>
      </c>
      <c r="M3" s="139" t="s">
        <v>87</v>
      </c>
      <c r="N3" s="140" t="s">
        <v>88</v>
      </c>
    </row>
    <row r="4" spans="1:14" s="5" customFormat="1" ht="37.5" customHeight="1" thickBot="1">
      <c r="A4" s="14" t="s">
        <v>70</v>
      </c>
      <c r="B4" s="43">
        <v>68169.95</v>
      </c>
      <c r="C4" s="43">
        <v>1145.7800000000002</v>
      </c>
      <c r="D4" s="43">
        <v>13459.69</v>
      </c>
      <c r="E4" s="43">
        <v>10768.58</v>
      </c>
      <c r="F4" s="43">
        <v>3509.05</v>
      </c>
      <c r="G4" s="43">
        <v>2883.9</v>
      </c>
      <c r="H4" s="43">
        <v>12718.16</v>
      </c>
      <c r="I4" s="43">
        <v>2609.74</v>
      </c>
      <c r="J4" s="43">
        <v>2468.79</v>
      </c>
      <c r="K4" s="43">
        <v>2034.0700000000002</v>
      </c>
      <c r="L4" s="43">
        <v>12072.54</v>
      </c>
      <c r="M4" s="43">
        <v>1360.8899999999999</v>
      </c>
      <c r="N4" s="133">
        <v>3138.76</v>
      </c>
    </row>
    <row r="5" spans="1:14" s="5" customFormat="1" ht="23.25" customHeight="1">
      <c r="A5" s="44" t="s">
        <v>71</v>
      </c>
      <c r="B5" s="122"/>
      <c r="C5" s="123">
        <v>0</v>
      </c>
      <c r="D5" s="123">
        <v>0</v>
      </c>
      <c r="E5" s="123">
        <v>0</v>
      </c>
      <c r="F5" s="123">
        <v>0</v>
      </c>
      <c r="G5" s="123">
        <v>0</v>
      </c>
      <c r="H5" s="123">
        <v>0</v>
      </c>
      <c r="I5" s="123">
        <v>0</v>
      </c>
      <c r="J5" s="123">
        <v>0</v>
      </c>
      <c r="K5" s="123">
        <v>0</v>
      </c>
      <c r="L5" s="123">
        <v>0</v>
      </c>
      <c r="M5" s="123">
        <v>0</v>
      </c>
      <c r="N5" s="134">
        <v>0</v>
      </c>
    </row>
    <row r="6" spans="1:14" s="5" customFormat="1" ht="23.25" customHeight="1">
      <c r="A6" s="37" t="s">
        <v>72</v>
      </c>
      <c r="B6" s="124">
        <v>51427.78</v>
      </c>
      <c r="C6" s="125">
        <v>596.59</v>
      </c>
      <c r="D6" s="125">
        <v>11410.01</v>
      </c>
      <c r="E6" s="125">
        <v>9765.43</v>
      </c>
      <c r="F6" s="125">
        <v>842.47</v>
      </c>
      <c r="G6" s="125">
        <v>1977.52</v>
      </c>
      <c r="H6" s="125">
        <v>10849.85</v>
      </c>
      <c r="I6" s="125">
        <v>1040.09</v>
      </c>
      <c r="J6" s="125">
        <v>1090.5</v>
      </c>
      <c r="K6" s="125">
        <v>1056.96</v>
      </c>
      <c r="L6" s="125">
        <v>9918.470000000001</v>
      </c>
      <c r="M6" s="125">
        <v>893.5699999999999</v>
      </c>
      <c r="N6" s="135">
        <v>1986.3200000000002</v>
      </c>
    </row>
    <row r="7" spans="1:14" s="5" customFormat="1" ht="21" customHeight="1" thickBot="1">
      <c r="A7" s="40" t="s">
        <v>73</v>
      </c>
      <c r="B7" s="126">
        <v>16742.17</v>
      </c>
      <c r="C7" s="131">
        <v>549.19</v>
      </c>
      <c r="D7" s="131">
        <v>2049.6800000000003</v>
      </c>
      <c r="E7" s="131">
        <v>1003.1500000000001</v>
      </c>
      <c r="F7" s="131">
        <v>2666.58</v>
      </c>
      <c r="G7" s="131">
        <v>906.3800000000001</v>
      </c>
      <c r="H7" s="131">
        <v>1868.31</v>
      </c>
      <c r="I7" s="131">
        <v>1569.65</v>
      </c>
      <c r="J7" s="131">
        <v>1378.29</v>
      </c>
      <c r="K7" s="131">
        <v>977.1100000000001</v>
      </c>
      <c r="L7" s="131">
        <v>2154.0699999999997</v>
      </c>
      <c r="M7" s="131">
        <v>467.32000000000005</v>
      </c>
      <c r="N7" s="136">
        <v>1152.44</v>
      </c>
    </row>
    <row r="8" spans="1:14" s="5" customFormat="1" ht="16.5" thickBot="1">
      <c r="A8" s="14" t="s">
        <v>74</v>
      </c>
      <c r="B8" s="127">
        <v>54993.21000000001</v>
      </c>
      <c r="C8" s="51">
        <v>438.17</v>
      </c>
      <c r="D8" s="51">
        <v>12114.77</v>
      </c>
      <c r="E8" s="51">
        <v>9400.01</v>
      </c>
      <c r="F8" s="51">
        <v>1943.2399999999998</v>
      </c>
      <c r="G8" s="51">
        <v>1951.96</v>
      </c>
      <c r="H8" s="51">
        <v>11393.810000000001</v>
      </c>
      <c r="I8" s="51">
        <v>1763.07</v>
      </c>
      <c r="J8" s="51">
        <v>1843.53</v>
      </c>
      <c r="K8" s="51">
        <v>1444.41</v>
      </c>
      <c r="L8" s="51">
        <v>9845.19</v>
      </c>
      <c r="M8" s="51">
        <v>1230.24</v>
      </c>
      <c r="N8" s="130">
        <v>1624.81</v>
      </c>
    </row>
    <row r="9" spans="1:14" s="5" customFormat="1" ht="15.75">
      <c r="A9" s="44" t="s">
        <v>71</v>
      </c>
      <c r="B9" s="122"/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6">
        <v>0</v>
      </c>
    </row>
    <row r="10" spans="1:14" s="5" customFormat="1" ht="20.25" customHeight="1">
      <c r="A10" s="47" t="s">
        <v>75</v>
      </c>
      <c r="B10" s="38">
        <v>45952.04</v>
      </c>
      <c r="C10" s="39">
        <v>521.98</v>
      </c>
      <c r="D10" s="39">
        <v>11278.52</v>
      </c>
      <c r="E10" s="39">
        <v>8801.57</v>
      </c>
      <c r="F10" s="39">
        <v>564.4</v>
      </c>
      <c r="G10" s="39">
        <v>1768.02</v>
      </c>
      <c r="H10" s="39">
        <v>9999.11</v>
      </c>
      <c r="I10" s="39">
        <v>858.56</v>
      </c>
      <c r="J10" s="39">
        <v>911.81</v>
      </c>
      <c r="K10" s="39">
        <v>721.09</v>
      </c>
      <c r="L10" s="39">
        <v>8569.87</v>
      </c>
      <c r="M10" s="39">
        <v>661.64</v>
      </c>
      <c r="N10" s="48">
        <v>1295.47</v>
      </c>
    </row>
    <row r="11" spans="1:14" s="5" customFormat="1" ht="21" customHeight="1" thickBot="1">
      <c r="A11" s="49" t="s">
        <v>76</v>
      </c>
      <c r="B11" s="41">
        <v>9041.17</v>
      </c>
      <c r="C11" s="42">
        <v>-83.81</v>
      </c>
      <c r="D11" s="42">
        <v>836.25</v>
      </c>
      <c r="E11" s="42">
        <v>598.44</v>
      </c>
      <c r="F11" s="42">
        <v>1378.84</v>
      </c>
      <c r="G11" s="42">
        <v>183.94</v>
      </c>
      <c r="H11" s="42">
        <v>1394.7</v>
      </c>
      <c r="I11" s="42">
        <v>904.51</v>
      </c>
      <c r="J11" s="42">
        <v>931.72</v>
      </c>
      <c r="K11" s="42">
        <v>723.32</v>
      </c>
      <c r="L11" s="42">
        <v>1275.32</v>
      </c>
      <c r="M11" s="42">
        <v>568.6</v>
      </c>
      <c r="N11" s="56">
        <v>329.34</v>
      </c>
    </row>
    <row r="12" spans="1:14" s="5" customFormat="1" ht="16.5" thickBot="1">
      <c r="A12" s="50" t="s">
        <v>91</v>
      </c>
      <c r="B12" s="128">
        <v>13176.740000000002</v>
      </c>
      <c r="C12" s="51">
        <v>707.61</v>
      </c>
      <c r="D12" s="51">
        <v>1344.92</v>
      </c>
      <c r="E12" s="51">
        <v>1368.57</v>
      </c>
      <c r="F12" s="51">
        <v>1565.81</v>
      </c>
      <c r="G12" s="51">
        <v>931.94</v>
      </c>
      <c r="H12" s="51">
        <v>1324.35</v>
      </c>
      <c r="I12" s="51">
        <v>846.6700000000001</v>
      </c>
      <c r="J12" s="51">
        <v>625.26</v>
      </c>
      <c r="K12" s="51">
        <v>589.6600000000001</v>
      </c>
      <c r="L12" s="51">
        <v>2227.35</v>
      </c>
      <c r="M12" s="51">
        <v>130.65</v>
      </c>
      <c r="N12" s="130">
        <v>1513.95</v>
      </c>
    </row>
    <row r="13" spans="1:14" s="5" customFormat="1" ht="15.75">
      <c r="A13" s="44" t="s">
        <v>71</v>
      </c>
      <c r="B13" s="122"/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6">
        <v>0</v>
      </c>
    </row>
    <row r="14" spans="1:14" s="5" customFormat="1" ht="19.5" customHeight="1">
      <c r="A14" s="47" t="s">
        <v>75</v>
      </c>
      <c r="B14" s="38">
        <v>5475.740000000001</v>
      </c>
      <c r="C14" s="39">
        <v>74.61</v>
      </c>
      <c r="D14" s="39">
        <v>131.49</v>
      </c>
      <c r="E14" s="39">
        <v>963.86</v>
      </c>
      <c r="F14" s="39">
        <v>278.07</v>
      </c>
      <c r="G14" s="39">
        <v>209.5</v>
      </c>
      <c r="H14" s="39">
        <v>850.74</v>
      </c>
      <c r="I14" s="39">
        <v>181.53</v>
      </c>
      <c r="J14" s="39">
        <v>178.69000000000003</v>
      </c>
      <c r="K14" s="39">
        <v>335.87</v>
      </c>
      <c r="L14" s="39">
        <v>1348.6</v>
      </c>
      <c r="M14" s="39">
        <v>231.93</v>
      </c>
      <c r="N14" s="48">
        <v>690.85</v>
      </c>
    </row>
    <row r="15" spans="1:14" s="5" customFormat="1" ht="22.5" customHeight="1" thickBot="1">
      <c r="A15" s="52" t="s">
        <v>76</v>
      </c>
      <c r="B15" s="53">
        <v>7701</v>
      </c>
      <c r="C15" s="57">
        <v>633</v>
      </c>
      <c r="D15" s="57">
        <v>1213.43</v>
      </c>
      <c r="E15" s="57">
        <v>404.71</v>
      </c>
      <c r="F15" s="57">
        <v>1287.74</v>
      </c>
      <c r="G15" s="57">
        <v>722.44</v>
      </c>
      <c r="H15" s="57">
        <v>473.60999999999996</v>
      </c>
      <c r="I15" s="57">
        <v>665.1400000000001</v>
      </c>
      <c r="J15" s="57">
        <v>446.57</v>
      </c>
      <c r="K15" s="57">
        <v>253.79000000000002</v>
      </c>
      <c r="L15" s="57">
        <v>878.75</v>
      </c>
      <c r="M15" s="57">
        <v>-101.28</v>
      </c>
      <c r="N15" s="58">
        <v>823.1</v>
      </c>
    </row>
    <row r="16" spans="1:14" s="34" customFormat="1" ht="15">
      <c r="A16" s="141" t="s">
        <v>93</v>
      </c>
      <c r="B16" s="132"/>
      <c r="C16" s="132"/>
      <c r="D16" s="132"/>
      <c r="E16" s="132"/>
      <c r="F16" s="132"/>
      <c r="G16" s="55"/>
      <c r="H16" s="55"/>
      <c r="I16" s="55"/>
      <c r="J16" s="55"/>
      <c r="K16" s="55"/>
      <c r="L16" s="55"/>
      <c r="M16" s="55"/>
      <c r="N16" s="55"/>
    </row>
    <row r="17" ht="18.75" customHeight="1">
      <c r="A17" s="142" t="s">
        <v>89</v>
      </c>
    </row>
    <row r="18" ht="15">
      <c r="A18" s="143" t="s">
        <v>90</v>
      </c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2021-04-05T12:40:48Z</cp:lastPrinted>
  <dcterms:created xsi:type="dcterms:W3CDTF">2015-04-24T09:04:58Z</dcterms:created>
  <dcterms:modified xsi:type="dcterms:W3CDTF">2021-04-05T12:40:57Z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