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4 lunar eng " sheetId="2" r:id="rId2"/>
  </sheets>
  <definedNames>
    <definedName name="_xlnm.Print_Area" localSheetId="1">'sdp 2024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<sst xmlns="http://schemas.openxmlformats.org/spreadsheetml/2006/main" count="108" uniqueCount="95">
  <si>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</si>
  <si>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</si>
  <si>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</si>
  <si>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</si>
  <si>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</si>
  <si>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</si>
  <si>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</si>
  <si>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</si>
  <si>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</si>
  <si>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</si>
  <si>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</si>
  <si>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</si>
  <si>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</si>
  <si>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</si>
  <si>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</si>
  <si>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</si>
  <si>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</si>
  <si>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</si>
  <si>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</si>
  <si>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</si>
  <si>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</si>
  <si>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</si>
  <si>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</si>
  <si>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</si>
  <si>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</si>
  <si>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</si>
  <si>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</si>
  <si>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</si>
  <si>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</si>
  <si>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</si>
  <si>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</si>
  <si>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</si>
  <si>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</si>
  <si>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</si>
  <si>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</si>
  <si>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</si>
  <si>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</si>
  <si>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</si>
  <si>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</si>
  <si>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</si>
  <si>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</si>
  <si>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</si>
  <si>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</si>
  <si>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</si>
  <si>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</si>
  <si>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</si>
  <si>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</si>
  <si>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</si>
  <si>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</si>
  <si>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</si>
  <si>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</si>
  <si>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</si>
  <si>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</si>
  <si>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</si>
  <si>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</si>
  <si>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</si>
  <si>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</si>
  <si>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</si>
  <si>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</si>
  <si>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</si>
  <si>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</si>
  <si>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</si>
  <si>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</si>
  <si>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</si>
  <si>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</si>
  <si>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</si>
  <si>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</si>
  <si>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</si>
  <si>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</si>
  <si>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</si>
  <si>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</si>
  <si>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</si>
  <si>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</si>
  <si>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</si>
  <si>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</si>
  <si>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</si>
  <si>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</si>
  <si>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</si>
  <si>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</si>
  <si>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</si>
  <si>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</si>
  <si>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</si>
  <si>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</si>
  <si>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</si>
  <si>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</si>
  <si>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</si>
  <si>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</si>
  <si>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</si>
  <si>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</si>
  <si>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</si>
  <si>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</si>
  <si>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Lei mil.</t>
  </si>
  <si>
    <t>Total  2024</t>
  </si>
  <si>
    <t>**) average exchange rate Ron/Eur, according to CNSP-February 2024</t>
  </si>
  <si>
    <t xml:space="preserve"> * according to market of issuance; projection on debt contracted at the end of February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</si>
</sst>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2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1" fillId="0" borderId="15" xfId="0" applyNumberFormat="1" applyFont="1" applyFill="1" applyBorder="1" applyAlignment="1">
      <alignment/>
    </xf>
    <xf numFmtId="179" fontId="61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44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6" fillId="0" borderId="46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left" vertical="top" wrapText="1"/>
    </xf>
    <xf numFmtId="4" fontId="6" fillId="0" borderId="44" xfId="0" applyNumberFormat="1" applyFont="1" applyFill="1" applyBorder="1" applyAlignment="1">
      <alignment horizontal="right" vertical="center"/>
    </xf>
    <xf numFmtId="4" fontId="6" fillId="0" borderId="45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179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At val="0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3:14" ht="12.75">
      <c r="C2" s="3"/>
      <c r="D2" s="8"/>
      <c r="J2" s="3"/>
      <c r="K2" s="8"/>
      <c r="N2" s="75" t="s">
        <v>1</v>
      </c>
    </row>
    <row r="3" spans="1:14" s="5" customFormat="1" ht="45.75" customHeight="1">
      <c r="A3" s="41" t="s">
        <v>2</v>
      </c>
      <c r="B3" s="42" t="s">
        <v>3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76" t="s">
        <v>4</v>
      </c>
      <c r="J3" s="76" t="s">
        <v>5</v>
      </c>
      <c r="K3" s="76" t="s">
        <v>6</v>
      </c>
      <c r="L3" s="76" t="s">
        <v>7</v>
      </c>
      <c r="M3" s="77" t="s">
        <v>8</v>
      </c>
      <c r="N3" s="78" t="s">
        <v>9</v>
      </c>
    </row>
    <row r="4" spans="1:14" s="5" customFormat="1" ht="48.75" customHeight="1">
      <c r="A4" s="44" t="s">
        <v>10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 t="shared" si="0"/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79" t="e">
        <f t="shared" si="0"/>
        <v>#REF!</v>
      </c>
      <c r="N4" s="80" t="e">
        <f t="shared" si="0"/>
        <v>#REF!</v>
      </c>
    </row>
    <row r="5" spans="1:14" s="5" customFormat="1" ht="15">
      <c r="A5" s="48" t="s">
        <v>11</v>
      </c>
      <c r="B5" s="49" t="e">
        <f aca="true" t="shared" si="1" ref="B5:N5">B27+B24</f>
        <v>#REF!</v>
      </c>
      <c r="C5" s="49" t="e">
        <f t="shared" si="1"/>
        <v>#REF!</v>
      </c>
      <c r="D5" s="49" t="e">
        <f t="shared" si="1"/>
        <v>#REF!</v>
      </c>
      <c r="E5" s="49" t="e">
        <f t="shared" si="1"/>
        <v>#REF!</v>
      </c>
      <c r="F5" s="49" t="e">
        <f t="shared" si="1"/>
        <v>#REF!</v>
      </c>
      <c r="G5" s="49" t="e">
        <f t="shared" si="1"/>
        <v>#REF!</v>
      </c>
      <c r="H5" s="49" t="e">
        <f t="shared" si="1"/>
        <v>#REF!</v>
      </c>
      <c r="I5" s="49" t="e">
        <f t="shared" si="1"/>
        <v>#REF!</v>
      </c>
      <c r="J5" s="49" t="e">
        <f t="shared" si="1"/>
        <v>#REF!</v>
      </c>
      <c r="K5" s="49" t="e">
        <f t="shared" si="1"/>
        <v>#REF!</v>
      </c>
      <c r="L5" s="49" t="e">
        <f t="shared" si="1"/>
        <v>#REF!</v>
      </c>
      <c r="M5" s="81" t="e">
        <f t="shared" si="1"/>
        <v>#REF!</v>
      </c>
      <c r="N5" s="82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50"/>
      <c r="F6" s="15"/>
      <c r="G6" s="15"/>
      <c r="H6" s="15"/>
      <c r="I6" s="15"/>
      <c r="J6" s="15"/>
      <c r="K6" s="15"/>
      <c r="L6" s="15"/>
      <c r="M6" s="23"/>
      <c r="N6" s="83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83" t="e">
        <f t="shared" si="2"/>
        <v>#REF!</v>
      </c>
    </row>
    <row r="8" spans="1:14" s="5" customFormat="1" ht="14.25">
      <c r="A8" s="51" t="s">
        <v>14</v>
      </c>
      <c r="B8" s="52" t="e">
        <f aca="true" t="shared" si="3" ref="B8:N8">B7/B14</f>
        <v>#REF!</v>
      </c>
      <c r="C8" s="52" t="e">
        <f t="shared" si="3"/>
        <v>#REF!</v>
      </c>
      <c r="D8" s="52" t="e">
        <f t="shared" si="3"/>
        <v>#REF!</v>
      </c>
      <c r="E8" s="52" t="e">
        <f t="shared" si="3"/>
        <v>#REF!</v>
      </c>
      <c r="F8" s="52" t="e">
        <f t="shared" si="3"/>
        <v>#REF!</v>
      </c>
      <c r="G8" s="52" t="e">
        <f t="shared" si="3"/>
        <v>#REF!</v>
      </c>
      <c r="H8" s="52" t="e">
        <f t="shared" si="3"/>
        <v>#REF!</v>
      </c>
      <c r="I8" s="52" t="e">
        <f t="shared" si="3"/>
        <v>#REF!</v>
      </c>
      <c r="J8" s="52" t="e">
        <f t="shared" si="3"/>
        <v>#REF!</v>
      </c>
      <c r="K8" s="52" t="e">
        <f t="shared" si="3"/>
        <v>#REF!</v>
      </c>
      <c r="L8" s="52" t="e">
        <f t="shared" si="3"/>
        <v>#REF!</v>
      </c>
      <c r="M8" s="84" t="e">
        <f t="shared" si="3"/>
        <v>#REF!</v>
      </c>
      <c r="N8" s="85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83" t="e">
        <f t="shared" si="4"/>
        <v>#REF!</v>
      </c>
    </row>
    <row r="10" spans="1:14" s="5" customFormat="1" ht="14.25">
      <c r="A10" s="51" t="s">
        <v>14</v>
      </c>
      <c r="B10" s="52" t="e">
        <f aca="true" t="shared" si="5" ref="B10:N10">B9/B14</f>
        <v>#REF!</v>
      </c>
      <c r="C10" s="52" t="e">
        <f t="shared" si="5"/>
        <v>#REF!</v>
      </c>
      <c r="D10" s="52" t="e">
        <f t="shared" si="5"/>
        <v>#REF!</v>
      </c>
      <c r="E10" s="52" t="e">
        <f t="shared" si="5"/>
        <v>#REF!</v>
      </c>
      <c r="F10" s="52" t="e">
        <f t="shared" si="5"/>
        <v>#REF!</v>
      </c>
      <c r="G10" s="52" t="e">
        <f t="shared" si="5"/>
        <v>#REF!</v>
      </c>
      <c r="H10" s="52" t="e">
        <f t="shared" si="5"/>
        <v>#REF!</v>
      </c>
      <c r="I10" s="52" t="e">
        <f t="shared" si="5"/>
        <v>#REF!</v>
      </c>
      <c r="J10" s="52" t="e">
        <f t="shared" si="5"/>
        <v>#REF!</v>
      </c>
      <c r="K10" s="52" t="e">
        <f t="shared" si="5"/>
        <v>#REF!</v>
      </c>
      <c r="L10" s="52" t="e">
        <f t="shared" si="5"/>
        <v>#REF!</v>
      </c>
      <c r="M10" s="84" t="e">
        <f t="shared" si="5"/>
        <v>#REF!</v>
      </c>
      <c r="N10" s="85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83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83" t="e">
        <f t="shared" si="6"/>
        <v>#REF!</v>
      </c>
    </row>
    <row r="13" spans="1:14" s="5" customFormat="1" ht="28.5">
      <c r="A13" s="53" t="s">
        <v>17</v>
      </c>
      <c r="B13" s="54" t="e">
        <f>B23+B34*B14</f>
        <v>#REF!</v>
      </c>
      <c r="C13" s="54" t="e">
        <f>C23+C34*C14</f>
        <v>#REF!</v>
      </c>
      <c r="D13" s="54" t="e">
        <f aca="true" t="shared" si="7" ref="D13:N13">D23+D34*D14</f>
        <v>#REF!</v>
      </c>
      <c r="E13" s="54" t="e">
        <f t="shared" si="7"/>
        <v>#REF!</v>
      </c>
      <c r="F13" s="54" t="e">
        <f t="shared" si="7"/>
        <v>#REF!</v>
      </c>
      <c r="G13" s="54" t="e">
        <f t="shared" si="7"/>
        <v>#REF!</v>
      </c>
      <c r="H13" s="54" t="e">
        <f t="shared" si="7"/>
        <v>#REF!</v>
      </c>
      <c r="I13" s="54" t="e">
        <f t="shared" si="7"/>
        <v>#REF!</v>
      </c>
      <c r="J13" s="54" t="e">
        <f t="shared" si="7"/>
        <v>#REF!</v>
      </c>
      <c r="K13" s="54" t="e">
        <f t="shared" si="7"/>
        <v>#REF!</v>
      </c>
      <c r="L13" s="54" t="e">
        <f t="shared" si="7"/>
        <v>#REF!</v>
      </c>
      <c r="M13" s="86" t="e">
        <f t="shared" si="7"/>
        <v>#REF!</v>
      </c>
      <c r="N13" s="87" t="e">
        <f t="shared" si="7"/>
        <v>#REF!</v>
      </c>
    </row>
    <row r="14" spans="1:14" s="1" customFormat="1" ht="17.25" customHeight="1">
      <c r="A14" s="55" t="s">
        <v>18</v>
      </c>
      <c r="B14" s="40">
        <v>4.46</v>
      </c>
      <c r="C14" s="40">
        <v>4.46</v>
      </c>
      <c r="D14" s="40">
        <v>4.46</v>
      </c>
      <c r="E14" s="40">
        <v>4.46</v>
      </c>
      <c r="F14" s="40">
        <v>4.46</v>
      </c>
      <c r="G14" s="40">
        <v>4.46</v>
      </c>
      <c r="H14" s="40">
        <v>4.46</v>
      </c>
      <c r="I14" s="40">
        <v>4.48</v>
      </c>
      <c r="J14" s="40">
        <v>4.48</v>
      </c>
      <c r="K14" s="40">
        <v>4.48</v>
      </c>
      <c r="L14" s="40">
        <v>4.48</v>
      </c>
      <c r="M14" s="40">
        <v>4.48</v>
      </c>
      <c r="N14" s="40">
        <v>4.48</v>
      </c>
    </row>
    <row r="15" s="5" customFormat="1" ht="14.25"/>
    <row r="16" spans="1:14" s="5" customFormat="1" ht="31.5">
      <c r="A16" s="56" t="s">
        <v>19</v>
      </c>
      <c r="B16" s="57" t="e">
        <f>SUM(B19,B20)</f>
        <v>#REF!</v>
      </c>
      <c r="C16" s="58" t="e">
        <f aca="true" t="shared" si="8" ref="C16:N16">C19+C20</f>
        <v>#REF!</v>
      </c>
      <c r="D16" s="58" t="e">
        <f t="shared" si="8"/>
        <v>#REF!</v>
      </c>
      <c r="E16" s="58" t="e">
        <f t="shared" si="8"/>
        <v>#REF!</v>
      </c>
      <c r="F16" s="58" t="e">
        <f t="shared" si="8"/>
        <v>#REF!</v>
      </c>
      <c r="G16" s="58" t="e">
        <f t="shared" si="8"/>
        <v>#REF!</v>
      </c>
      <c r="H16" s="58" t="e">
        <f t="shared" si="8"/>
        <v>#REF!</v>
      </c>
      <c r="I16" s="58" t="e">
        <f t="shared" si="8"/>
        <v>#REF!</v>
      </c>
      <c r="J16" s="58" t="e">
        <f t="shared" si="8"/>
        <v>#REF!</v>
      </c>
      <c r="K16" s="58" t="e">
        <f t="shared" si="8"/>
        <v>#REF!</v>
      </c>
      <c r="L16" s="58" t="e">
        <f t="shared" si="8"/>
        <v>#REF!</v>
      </c>
      <c r="M16" s="88" t="e">
        <f t="shared" si="8"/>
        <v>#REF!</v>
      </c>
      <c r="N16" s="89" t="e">
        <f t="shared" si="8"/>
        <v>#REF!</v>
      </c>
    </row>
    <row r="17" spans="1:15" s="6" customFormat="1" ht="33.75" customHeight="1">
      <c r="A17" s="59" t="s">
        <v>20</v>
      </c>
      <c r="B17" s="60" t="e">
        <f>SUM(C17:N17)</f>
        <v>#REF!</v>
      </c>
      <c r="C17" s="61" t="e">
        <f>#REF!</f>
        <v>#REF!</v>
      </c>
      <c r="D17" s="61" t="e">
        <f>#REF!</f>
        <v>#REF!</v>
      </c>
      <c r="E17" s="61" t="e">
        <f>#REF!</f>
        <v>#REF!</v>
      </c>
      <c r="F17" s="61" t="e">
        <f>#REF!</f>
        <v>#REF!</v>
      </c>
      <c r="G17" s="61" t="e">
        <f>#REF!</f>
        <v>#REF!</v>
      </c>
      <c r="H17" s="61" t="e">
        <f>#REF!</f>
        <v>#REF!</v>
      </c>
      <c r="I17" s="61" t="e">
        <f>#REF!</f>
        <v>#REF!</v>
      </c>
      <c r="J17" s="61" t="e">
        <f>#REF!</f>
        <v>#REF!</v>
      </c>
      <c r="K17" s="61" t="e">
        <f>#REF!</f>
        <v>#REF!</v>
      </c>
      <c r="L17" s="61" t="e">
        <f>#REF!</f>
        <v>#REF!</v>
      </c>
      <c r="M17" s="90" t="e">
        <f>#REF!</f>
        <v>#REF!</v>
      </c>
      <c r="N17" s="91" t="e">
        <f>#REF!</f>
        <v>#REF!</v>
      </c>
      <c r="O17" s="21"/>
    </row>
    <row r="18" spans="1:14" s="5" customFormat="1" ht="15">
      <c r="A18" s="10" t="s">
        <v>12</v>
      </c>
      <c r="B18" s="1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92"/>
      <c r="N18" s="93"/>
    </row>
    <row r="19" spans="1:14" s="5" customFormat="1" ht="14.25">
      <c r="A19" s="11" t="s">
        <v>13</v>
      </c>
      <c r="B19" s="14" t="e">
        <f>SUM(C19:N19)</f>
        <v>#REF!</v>
      </c>
      <c r="C19" s="63" t="e">
        <f>#REF!</f>
        <v>#REF!</v>
      </c>
      <c r="D19" s="63" t="e">
        <f>#REF!</f>
        <v>#REF!</v>
      </c>
      <c r="E19" s="63" t="e">
        <f>#REF!</f>
        <v>#REF!</v>
      </c>
      <c r="F19" s="63" t="e">
        <f>#REF!</f>
        <v>#REF!</v>
      </c>
      <c r="G19" s="63" t="e">
        <f>#REF!</f>
        <v>#REF!</v>
      </c>
      <c r="H19" s="63" t="e">
        <f>#REF!</f>
        <v>#REF!</v>
      </c>
      <c r="I19" s="63" t="e">
        <f>#REF!</f>
        <v>#REF!</v>
      </c>
      <c r="J19" s="63" t="e">
        <f>#REF!</f>
        <v>#REF!</v>
      </c>
      <c r="K19" s="63" t="e">
        <f>#REF!</f>
        <v>#REF!</v>
      </c>
      <c r="L19" s="63" t="e">
        <f>#REF!</f>
        <v>#REF!</v>
      </c>
      <c r="M19" s="94" t="e">
        <f>#REF!</f>
        <v>#REF!</v>
      </c>
      <c r="N19" s="95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63" t="e">
        <f>#REF!</f>
        <v>#REF!</v>
      </c>
      <c r="D20" s="63" t="e">
        <f>#REF!</f>
        <v>#REF!</v>
      </c>
      <c r="E20" s="63" t="e">
        <f>#REF!</f>
        <v>#REF!</v>
      </c>
      <c r="F20" s="63" t="e">
        <f>#REF!</f>
        <v>#REF!</v>
      </c>
      <c r="G20" s="63" t="e">
        <f>#REF!</f>
        <v>#REF!</v>
      </c>
      <c r="H20" s="63" t="e">
        <f>#REF!</f>
        <v>#REF!</v>
      </c>
      <c r="I20" s="63" t="e">
        <f>#REF!</f>
        <v>#REF!</v>
      </c>
      <c r="J20" s="63" t="e">
        <f>#REF!</f>
        <v>#REF!</v>
      </c>
      <c r="K20" s="63" t="e">
        <f>#REF!</f>
        <v>#REF!</v>
      </c>
      <c r="L20" s="63" t="e">
        <f>#REF!</f>
        <v>#REF!</v>
      </c>
      <c r="M20" s="94" t="e">
        <f>#REF!</f>
        <v>#REF!</v>
      </c>
      <c r="N20" s="95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83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83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83" t="e">
        <f>#REF!+#REF!</f>
        <v>#REF!</v>
      </c>
    </row>
    <row r="24" spans="1:14" s="5" customFormat="1" ht="28.5">
      <c r="A24" s="64" t="s">
        <v>23</v>
      </c>
      <c r="B24" s="65" t="e">
        <f aca="true" t="shared" si="9" ref="B24:N24">B16/B14</f>
        <v>#REF!</v>
      </c>
      <c r="C24" s="65" t="e">
        <f t="shared" si="9"/>
        <v>#REF!</v>
      </c>
      <c r="D24" s="65" t="e">
        <f t="shared" si="9"/>
        <v>#REF!</v>
      </c>
      <c r="E24" s="65" t="e">
        <f t="shared" si="9"/>
        <v>#REF!</v>
      </c>
      <c r="F24" s="65" t="e">
        <f t="shared" si="9"/>
        <v>#REF!</v>
      </c>
      <c r="G24" s="65" t="e">
        <f t="shared" si="9"/>
        <v>#REF!</v>
      </c>
      <c r="H24" s="65" t="e">
        <f t="shared" si="9"/>
        <v>#REF!</v>
      </c>
      <c r="I24" s="65" t="e">
        <f t="shared" si="9"/>
        <v>#REF!</v>
      </c>
      <c r="J24" s="65" t="e">
        <f t="shared" si="9"/>
        <v>#REF!</v>
      </c>
      <c r="K24" s="65" t="e">
        <f t="shared" si="9"/>
        <v>#REF!</v>
      </c>
      <c r="L24" s="65" t="e">
        <f t="shared" si="9"/>
        <v>#REF!</v>
      </c>
      <c r="M24" s="96" t="e">
        <f t="shared" si="9"/>
        <v>#REF!</v>
      </c>
      <c r="N24" s="97" t="e">
        <f t="shared" si="9"/>
        <v>#REF!</v>
      </c>
    </row>
    <row r="25" spans="1:14" s="1" customFormat="1" ht="18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22"/>
      <c r="M25" s="22"/>
      <c r="N25" s="22"/>
    </row>
    <row r="26" spans="5:14" s="5" customFormat="1" ht="14.25">
      <c r="E26" s="13"/>
      <c r="F26" s="13"/>
      <c r="N26" s="75" t="s">
        <v>14</v>
      </c>
    </row>
    <row r="27" spans="1:14" s="5" customFormat="1" ht="31.5">
      <c r="A27" s="66" t="s">
        <v>24</v>
      </c>
      <c r="B27" s="67" t="e">
        <f>SUM(B30,B31)</f>
        <v>#REF!</v>
      </c>
      <c r="C27" s="68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69" t="e">
        <f t="shared" si="10"/>
        <v>#REF!</v>
      </c>
      <c r="G27" s="69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 t="shared" si="10"/>
        <v>#REF!</v>
      </c>
      <c r="M27" s="79" t="e">
        <f t="shared" si="10"/>
        <v>#REF!</v>
      </c>
      <c r="N27" s="98" t="e">
        <f t="shared" si="10"/>
        <v>#REF!</v>
      </c>
    </row>
    <row r="28" spans="1:14" s="5" customFormat="1" ht="14.25">
      <c r="A28" s="59" t="s">
        <v>25</v>
      </c>
      <c r="B28" s="70"/>
      <c r="C28" s="71"/>
      <c r="D28" s="71"/>
      <c r="E28" s="71"/>
      <c r="F28" s="71"/>
      <c r="G28" s="71"/>
      <c r="H28" s="71">
        <v>1500</v>
      </c>
      <c r="I28" s="99"/>
      <c r="J28" s="71"/>
      <c r="K28" s="71"/>
      <c r="L28" s="71"/>
      <c r="M28" s="100"/>
      <c r="N28" s="101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83"/>
    </row>
    <row r="30" spans="1:14" s="5" customFormat="1" ht="14.25">
      <c r="A30" s="11" t="s">
        <v>26</v>
      </c>
      <c r="B30" s="62" t="e">
        <f>#REF!</f>
        <v>#REF!</v>
      </c>
      <c r="C30" s="62" t="e">
        <f>#REF!</f>
        <v>#REF!</v>
      </c>
      <c r="D30" s="62" t="e">
        <f>#REF!</f>
        <v>#REF!</v>
      </c>
      <c r="E30" s="62" t="e">
        <f>#REF!</f>
        <v>#REF!</v>
      </c>
      <c r="F30" s="62" t="e">
        <f>#REF!</f>
        <v>#REF!</v>
      </c>
      <c r="G30" s="62" t="e">
        <f>#REF!</f>
        <v>#REF!</v>
      </c>
      <c r="H30" s="62" t="e">
        <f>#REF!</f>
        <v>#REF!</v>
      </c>
      <c r="I30" s="62" t="e">
        <f>#REF!</f>
        <v>#REF!</v>
      </c>
      <c r="J30" s="62" t="e">
        <f>#REF!</f>
        <v>#REF!</v>
      </c>
      <c r="K30" s="62" t="e">
        <f>#REF!</f>
        <v>#REF!</v>
      </c>
      <c r="L30" s="62" t="e">
        <f>#REF!</f>
        <v>#REF!</v>
      </c>
      <c r="M30" s="92" t="e">
        <f>#REF!</f>
        <v>#REF!</v>
      </c>
      <c r="N30" s="93" t="e">
        <f>#REF!</f>
        <v>#REF!</v>
      </c>
    </row>
    <row r="31" spans="1:14" s="5" customFormat="1" ht="15">
      <c r="A31" s="16" t="s">
        <v>27</v>
      </c>
      <c r="B31" s="62" t="e">
        <f>#REF!</f>
        <v>#REF!</v>
      </c>
      <c r="C31" s="62" t="e">
        <f>#REF!</f>
        <v>#REF!</v>
      </c>
      <c r="D31" s="62" t="e">
        <f>#REF!</f>
        <v>#REF!</v>
      </c>
      <c r="E31" s="62" t="e">
        <f>#REF!</f>
        <v>#REF!</v>
      </c>
      <c r="F31" s="62" t="e">
        <f>#REF!</f>
        <v>#REF!</v>
      </c>
      <c r="G31" s="62" t="e">
        <f>#REF!</f>
        <v>#REF!</v>
      </c>
      <c r="H31" s="62" t="e">
        <f>#REF!</f>
        <v>#REF!</v>
      </c>
      <c r="I31" s="62" t="e">
        <f>#REF!</f>
        <v>#REF!</v>
      </c>
      <c r="J31" s="62" t="e">
        <f>#REF!</f>
        <v>#REF!</v>
      </c>
      <c r="K31" s="62" t="e">
        <f>#REF!</f>
        <v>#REF!</v>
      </c>
      <c r="L31" s="62" t="e">
        <f>#REF!</f>
        <v>#REF!</v>
      </c>
      <c r="M31" s="92" t="e">
        <f>#REF!</f>
        <v>#REF!</v>
      </c>
      <c r="N31" s="93" t="e">
        <f>#REF!</f>
        <v>#REF!</v>
      </c>
    </row>
    <row r="32" spans="1:14" s="5" customFormat="1" ht="15">
      <c r="A32" s="10" t="s">
        <v>12</v>
      </c>
      <c r="B32" s="7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83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83" t="e">
        <f>#REF!</f>
        <v>#REF!</v>
      </c>
    </row>
    <row r="34" spans="1:14" s="5" customFormat="1" ht="28.5">
      <c r="A34" s="53" t="s">
        <v>29</v>
      </c>
      <c r="B34" s="73" t="e">
        <f>#REF!</f>
        <v>#REF!</v>
      </c>
      <c r="C34" s="73" t="e">
        <f>#REF!</f>
        <v>#REF!</v>
      </c>
      <c r="D34" s="73" t="e">
        <f>#REF!</f>
        <v>#REF!</v>
      </c>
      <c r="E34" s="73" t="e">
        <f>#REF!</f>
        <v>#REF!</v>
      </c>
      <c r="F34" s="73" t="e">
        <f>#REF!</f>
        <v>#REF!</v>
      </c>
      <c r="G34" s="73" t="e">
        <f>#REF!</f>
        <v>#REF!</v>
      </c>
      <c r="H34" s="73" t="e">
        <f>#REF!</f>
        <v>#REF!</v>
      </c>
      <c r="I34" s="73" t="e">
        <f>#REF!</f>
        <v>#REF!</v>
      </c>
      <c r="J34" s="73" t="e">
        <f>#REF!</f>
        <v>#REF!</v>
      </c>
      <c r="K34" s="73" t="e">
        <f>#REF!</f>
        <v>#REF!</v>
      </c>
      <c r="L34" s="73" t="e">
        <f>#REF!</f>
        <v>#REF!</v>
      </c>
      <c r="M34" s="86" t="e">
        <f>#REF!</f>
        <v>#REF!</v>
      </c>
      <c r="N34" s="87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39" t="s">
        <v>30</v>
      </c>
      <c r="B36" s="74"/>
      <c r="C36" s="74"/>
      <c r="D36" s="74"/>
      <c r="E36" s="74"/>
      <c r="F36" s="74"/>
      <c r="G36" s="74"/>
      <c r="H36" s="74"/>
      <c r="I36" s="74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8" t="s">
        <v>32</v>
      </c>
      <c r="B68" s="148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50" t="s">
        <v>45</v>
      </c>
      <c r="B69" s="150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50" t="s">
        <v>46</v>
      </c>
      <c r="B70" s="150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50" t="s">
        <v>47</v>
      </c>
      <c r="B71" s="150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50" t="s">
        <v>48</v>
      </c>
      <c r="B72" s="150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50" t="s">
        <v>49</v>
      </c>
      <c r="B73" s="150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50" t="s">
        <v>50</v>
      </c>
      <c r="B74" s="150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50" t="s">
        <v>51</v>
      </c>
      <c r="B75" s="150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50" t="s">
        <v>52</v>
      </c>
      <c r="B76" s="150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50" t="s">
        <v>53</v>
      </c>
      <c r="B77" s="150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50" t="s">
        <v>54</v>
      </c>
      <c r="B78" s="150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50" t="s">
        <v>55</v>
      </c>
      <c r="B79" s="150"/>
      <c r="C79" s="150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50" t="s">
        <v>56</v>
      </c>
      <c r="B80" s="150"/>
      <c r="C80" s="150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50" t="s">
        <v>57</v>
      </c>
      <c r="B81" s="150"/>
      <c r="C81" s="150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50" t="s">
        <v>58</v>
      </c>
      <c r="B82" s="150"/>
      <c r="C82" s="150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50" t="s">
        <v>59</v>
      </c>
      <c r="B83" s="150"/>
      <c r="C83" s="150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50" t="s">
        <v>60</v>
      </c>
      <c r="B84" s="150"/>
      <c r="C84" s="150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50" t="s">
        <v>61</v>
      </c>
      <c r="B85" s="150"/>
      <c r="C85" s="150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9" t="s">
        <v>62</v>
      </c>
      <c r="B86" s="149"/>
      <c r="C86" s="149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9" t="s">
        <v>63</v>
      </c>
      <c r="B87" s="149"/>
      <c r="C87" s="149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9" t="s">
        <v>64</v>
      </c>
      <c r="B88" s="149"/>
      <c r="C88" s="149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9" t="s">
        <v>65</v>
      </c>
      <c r="B89" s="149"/>
      <c r="C89" s="149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7"/>
      <c r="B90" s="147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8" t="s">
        <v>67</v>
      </c>
      <c r="B92" s="148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9" t="s">
        <v>68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80" zoomScaleNormal="75" zoomScaleSheetLayoutView="80" zoomScalePageLayoutView="0" workbookViewId="0" topLeftCell="A39">
      <selection activeCell="A46" sqref="A46:A86"/>
    </sheetView>
  </sheetViews>
  <sheetFormatPr defaultColWidth="9.140625" defaultRowHeight="12.75"/>
  <cols>
    <col min="1" max="1" width="63.28125" style="4" customWidth="1"/>
    <col min="2" max="2" width="16.140625" style="4" customWidth="1"/>
    <col min="3" max="3" width="11.421875" style="4" bestFit="1" customWidth="1"/>
    <col min="4" max="4" width="17.7109375" style="4" customWidth="1"/>
    <col min="5" max="5" width="16.140625" style="4" customWidth="1"/>
    <col min="6" max="6" width="11.421875" style="4" bestFit="1" customWidth="1"/>
    <col min="7" max="7" width="13.57421875" style="4" customWidth="1"/>
    <col min="8" max="8" width="13.00390625" style="4" customWidth="1"/>
    <col min="9" max="9" width="14.7109375" style="4" customWidth="1"/>
    <col min="10" max="10" width="15.8515625" style="4" customWidth="1"/>
    <col min="11" max="11" width="14.140625" style="4" bestFit="1" customWidth="1"/>
    <col min="12" max="13" width="13.28125" style="4" bestFit="1" customWidth="1"/>
    <col min="14" max="14" width="12.57421875" style="4" bestFit="1" customWidth="1"/>
    <col min="15" max="16384" width="9.140625" style="4" customWidth="1"/>
  </cols>
  <sheetData>
    <row r="1" spans="2:11" ht="45.75" customHeight="1">
      <c r="B1" s="153" t="s">
        <v>90</v>
      </c>
      <c r="C1" s="153"/>
      <c r="D1" s="153"/>
      <c r="E1" s="153"/>
      <c r="F1" s="153"/>
      <c r="G1" s="153"/>
      <c r="H1" s="153"/>
      <c r="I1" s="102"/>
      <c r="J1" s="102"/>
      <c r="K1" s="102"/>
    </row>
    <row r="2" spans="1:14" ht="28.5" customHeight="1" thickBot="1">
      <c r="A2" s="103"/>
      <c r="N2" s="104" t="s">
        <v>91</v>
      </c>
    </row>
    <row r="3" spans="1:14" s="109" customFormat="1" ht="63" customHeight="1" thickBot="1">
      <c r="A3" s="105" t="s">
        <v>69</v>
      </c>
      <c r="B3" s="106" t="s">
        <v>92</v>
      </c>
      <c r="C3" s="107" t="s">
        <v>77</v>
      </c>
      <c r="D3" s="107" t="s">
        <v>78</v>
      </c>
      <c r="E3" s="107" t="s">
        <v>79</v>
      </c>
      <c r="F3" s="107" t="s">
        <v>80</v>
      </c>
      <c r="G3" s="107" t="s">
        <v>81</v>
      </c>
      <c r="H3" s="107" t="s">
        <v>82</v>
      </c>
      <c r="I3" s="107" t="s">
        <v>83</v>
      </c>
      <c r="J3" s="107" t="s">
        <v>84</v>
      </c>
      <c r="K3" s="107" t="s">
        <v>85</v>
      </c>
      <c r="L3" s="107" t="s">
        <v>86</v>
      </c>
      <c r="M3" s="107" t="s">
        <v>87</v>
      </c>
      <c r="N3" s="108" t="s">
        <v>88</v>
      </c>
    </row>
    <row r="4" spans="1:18" s="113" customFormat="1" ht="37.5" customHeight="1" thickBot="1">
      <c r="A4" s="9" t="s">
        <v>70</v>
      </c>
      <c r="B4" s="110">
        <f>SUM(C4:N4)</f>
        <v>123809.75000000001</v>
      </c>
      <c r="C4" s="110">
        <f>C6+C7</f>
        <v>7396.33</v>
      </c>
      <c r="D4" s="110">
        <f aca="true" t="shared" si="0" ref="D4:N4">D6+D7</f>
        <v>6998.1900000000005</v>
      </c>
      <c r="E4" s="110">
        <f t="shared" si="0"/>
        <v>2975.07</v>
      </c>
      <c r="F4" s="110">
        <f t="shared" si="0"/>
        <v>28734.82</v>
      </c>
      <c r="G4" s="110">
        <f t="shared" si="0"/>
        <v>6599.860000000001</v>
      </c>
      <c r="H4" s="110">
        <f t="shared" si="0"/>
        <v>13106.05</v>
      </c>
      <c r="I4" s="110">
        <f t="shared" si="0"/>
        <v>6406.6</v>
      </c>
      <c r="J4" s="110">
        <f t="shared" si="0"/>
        <v>4644.99</v>
      </c>
      <c r="K4" s="110">
        <f t="shared" si="0"/>
        <v>7302.529999999999</v>
      </c>
      <c r="L4" s="110">
        <f t="shared" si="0"/>
        <v>15882.03</v>
      </c>
      <c r="M4" s="110">
        <f t="shared" si="0"/>
        <v>19269.84</v>
      </c>
      <c r="N4" s="111">
        <f t="shared" si="0"/>
        <v>4493.4400000000005</v>
      </c>
      <c r="O4" s="112"/>
      <c r="P4" s="112"/>
      <c r="Q4" s="112"/>
      <c r="R4" s="112"/>
    </row>
    <row r="5" spans="1:14" s="109" customFormat="1" ht="23.25" customHeight="1">
      <c r="A5" s="35" t="s">
        <v>71</v>
      </c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s="109" customFormat="1" ht="23.25" customHeight="1">
      <c r="A6" s="117" t="s">
        <v>72</v>
      </c>
      <c r="B6" s="118">
        <f aca="true" t="shared" si="1" ref="B6:B15">SUM(C6:N6)</f>
        <v>89341.5</v>
      </c>
      <c r="C6" s="119">
        <f>C10+C14</f>
        <v>5785.66</v>
      </c>
      <c r="D6" s="120">
        <f aca="true" t="shared" si="2" ref="D6:N6">D10+D14</f>
        <v>2241.65</v>
      </c>
      <c r="E6" s="120">
        <f t="shared" si="2"/>
        <v>2385.7200000000003</v>
      </c>
      <c r="F6" s="120">
        <f t="shared" si="2"/>
        <v>22972.17</v>
      </c>
      <c r="G6" s="120">
        <f t="shared" si="2"/>
        <v>4564.21</v>
      </c>
      <c r="H6" s="120">
        <f t="shared" si="2"/>
        <v>11860.42</v>
      </c>
      <c r="I6" s="120">
        <f t="shared" si="2"/>
        <v>2428.6800000000003</v>
      </c>
      <c r="J6" s="120">
        <f t="shared" si="2"/>
        <v>3522.1</v>
      </c>
      <c r="K6" s="120">
        <f t="shared" si="2"/>
        <v>2693.73</v>
      </c>
      <c r="L6" s="120">
        <f t="shared" si="2"/>
        <v>10328.79</v>
      </c>
      <c r="M6" s="120">
        <f t="shared" si="2"/>
        <v>16848.53</v>
      </c>
      <c r="N6" s="121">
        <f t="shared" si="2"/>
        <v>3709.84</v>
      </c>
    </row>
    <row r="7" spans="1:14" s="109" customFormat="1" ht="21" customHeight="1" thickBot="1">
      <c r="A7" s="122" t="s">
        <v>73</v>
      </c>
      <c r="B7" s="118">
        <f t="shared" si="1"/>
        <v>34468.24999999999</v>
      </c>
      <c r="C7" s="119">
        <f>C11+C15</f>
        <v>1610.67</v>
      </c>
      <c r="D7" s="120">
        <f aca="true" t="shared" si="3" ref="D7:N7">D11+D15</f>
        <v>4756.54</v>
      </c>
      <c r="E7" s="120">
        <f t="shared" si="3"/>
        <v>589.35</v>
      </c>
      <c r="F7" s="120">
        <f t="shared" si="3"/>
        <v>5762.65</v>
      </c>
      <c r="G7" s="120">
        <f t="shared" si="3"/>
        <v>2035.65</v>
      </c>
      <c r="H7" s="120">
        <f t="shared" si="3"/>
        <v>1245.6299999999999</v>
      </c>
      <c r="I7" s="120">
        <f t="shared" si="3"/>
        <v>3977.92</v>
      </c>
      <c r="J7" s="120">
        <f t="shared" si="3"/>
        <v>1122.8899999999999</v>
      </c>
      <c r="K7" s="120">
        <f t="shared" si="3"/>
        <v>4608.799999999999</v>
      </c>
      <c r="L7" s="120">
        <f t="shared" si="3"/>
        <v>5553.24</v>
      </c>
      <c r="M7" s="120">
        <f t="shared" si="3"/>
        <v>2421.31</v>
      </c>
      <c r="N7" s="121">
        <f t="shared" si="3"/>
        <v>783.6</v>
      </c>
    </row>
    <row r="8" spans="1:14" s="113" customFormat="1" ht="16.5" thickBot="1">
      <c r="A8" s="9" t="s">
        <v>74</v>
      </c>
      <c r="B8" s="123">
        <f t="shared" si="1"/>
        <v>87699.84000000001</v>
      </c>
      <c r="C8" s="123">
        <f aca="true" t="shared" si="4" ref="C8:N8">SUM(C10,C11)</f>
        <v>2804.27</v>
      </c>
      <c r="D8" s="123">
        <f t="shared" si="4"/>
        <v>5284.55</v>
      </c>
      <c r="E8" s="123">
        <f t="shared" si="4"/>
        <v>2111.15</v>
      </c>
      <c r="F8" s="123">
        <f t="shared" si="4"/>
        <v>19913.29</v>
      </c>
      <c r="G8" s="123">
        <f t="shared" si="4"/>
        <v>2746.43</v>
      </c>
      <c r="H8" s="123">
        <f t="shared" si="4"/>
        <v>12678.640000000001</v>
      </c>
      <c r="I8" s="123">
        <f t="shared" si="4"/>
        <v>4685.01</v>
      </c>
      <c r="J8" s="123">
        <f t="shared" si="4"/>
        <v>3868.43</v>
      </c>
      <c r="K8" s="123">
        <f t="shared" si="4"/>
        <v>4458.91</v>
      </c>
      <c r="L8" s="123">
        <f t="shared" si="4"/>
        <v>7165.91</v>
      </c>
      <c r="M8" s="123">
        <f t="shared" si="4"/>
        <v>18402.73</v>
      </c>
      <c r="N8" s="124">
        <f t="shared" si="4"/>
        <v>3580.52</v>
      </c>
    </row>
    <row r="9" spans="1:14" s="109" customFormat="1" ht="15.75">
      <c r="A9" s="35" t="s">
        <v>71</v>
      </c>
      <c r="B9" s="125">
        <f t="shared" si="1"/>
        <v>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4" s="109" customFormat="1" ht="20.25" customHeight="1">
      <c r="A10" s="36" t="s">
        <v>75</v>
      </c>
      <c r="B10" s="126">
        <f t="shared" si="1"/>
        <v>66943.05</v>
      </c>
      <c r="C10" s="127">
        <v>2319.66</v>
      </c>
      <c r="D10" s="127">
        <v>2207.3</v>
      </c>
      <c r="E10" s="127">
        <v>2203.36</v>
      </c>
      <c r="F10" s="127">
        <v>15927.17</v>
      </c>
      <c r="G10" s="127">
        <v>1874.75</v>
      </c>
      <c r="H10" s="127">
        <v>11631.11</v>
      </c>
      <c r="I10" s="127">
        <v>2268.4</v>
      </c>
      <c r="J10" s="127">
        <v>3445.66</v>
      </c>
      <c r="K10" s="127">
        <v>2479.83</v>
      </c>
      <c r="L10" s="127">
        <v>2638.46</v>
      </c>
      <c r="M10" s="127">
        <v>16582.96</v>
      </c>
      <c r="N10" s="128">
        <v>3364.39</v>
      </c>
    </row>
    <row r="11" spans="1:14" s="109" customFormat="1" ht="21" customHeight="1" thickBot="1">
      <c r="A11" s="37" t="s">
        <v>76</v>
      </c>
      <c r="B11" s="129">
        <f t="shared" si="1"/>
        <v>20756.790000000005</v>
      </c>
      <c r="C11" s="127">
        <v>484.61</v>
      </c>
      <c r="D11" s="127">
        <v>3077.25</v>
      </c>
      <c r="E11" s="127">
        <v>-92.21</v>
      </c>
      <c r="F11" s="127">
        <v>3986.12</v>
      </c>
      <c r="G11" s="127">
        <v>871.68</v>
      </c>
      <c r="H11" s="127">
        <v>1047.53</v>
      </c>
      <c r="I11" s="127">
        <v>2416.61</v>
      </c>
      <c r="J11" s="127">
        <v>422.77</v>
      </c>
      <c r="K11" s="127">
        <v>1979.08</v>
      </c>
      <c r="L11" s="127">
        <v>4527.45</v>
      </c>
      <c r="M11" s="127">
        <v>1819.77</v>
      </c>
      <c r="N11" s="128">
        <v>216.13</v>
      </c>
    </row>
    <row r="12" spans="1:14" s="113" customFormat="1" ht="16.5" thickBot="1">
      <c r="A12" s="9" t="s">
        <v>89</v>
      </c>
      <c r="B12" s="130">
        <f t="shared" si="1"/>
        <v>36109.91</v>
      </c>
      <c r="C12" s="130">
        <f aca="true" t="shared" si="5" ref="C12:N12">SUM(C14,C15)</f>
        <v>4592.0599999999995</v>
      </c>
      <c r="D12" s="130">
        <f t="shared" si="5"/>
        <v>1713.6399999999999</v>
      </c>
      <c r="E12" s="130">
        <f t="shared" si="5"/>
        <v>863.9200000000001</v>
      </c>
      <c r="F12" s="130">
        <f t="shared" si="5"/>
        <v>8821.53</v>
      </c>
      <c r="G12" s="130">
        <f t="shared" si="5"/>
        <v>3853.4300000000003</v>
      </c>
      <c r="H12" s="130">
        <f t="shared" si="5"/>
        <v>427.40999999999997</v>
      </c>
      <c r="I12" s="130">
        <f t="shared" si="5"/>
        <v>1721.59</v>
      </c>
      <c r="J12" s="130">
        <f t="shared" si="5"/>
        <v>776.56</v>
      </c>
      <c r="K12" s="130">
        <f t="shared" si="5"/>
        <v>2843.62</v>
      </c>
      <c r="L12" s="130">
        <f t="shared" si="5"/>
        <v>8716.119999999999</v>
      </c>
      <c r="M12" s="130">
        <f t="shared" si="5"/>
        <v>867.1100000000001</v>
      </c>
      <c r="N12" s="131">
        <f t="shared" si="5"/>
        <v>912.9200000000001</v>
      </c>
    </row>
    <row r="13" spans="1:14" s="109" customFormat="1" ht="15.75">
      <c r="A13" s="35" t="s">
        <v>71</v>
      </c>
      <c r="B13" s="125">
        <f t="shared" si="1"/>
        <v>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14" s="109" customFormat="1" ht="19.5" customHeight="1">
      <c r="A14" s="36" t="s">
        <v>75</v>
      </c>
      <c r="B14" s="126">
        <f t="shared" si="1"/>
        <v>22398.45</v>
      </c>
      <c r="C14" s="127">
        <v>3466</v>
      </c>
      <c r="D14" s="127">
        <v>34.35</v>
      </c>
      <c r="E14" s="127">
        <v>182.36</v>
      </c>
      <c r="F14" s="127">
        <v>7045</v>
      </c>
      <c r="G14" s="127">
        <v>2689.46</v>
      </c>
      <c r="H14" s="127">
        <v>229.31</v>
      </c>
      <c r="I14" s="127">
        <v>160.27999999999997</v>
      </c>
      <c r="J14" s="127">
        <v>76.44</v>
      </c>
      <c r="K14" s="127">
        <v>213.9</v>
      </c>
      <c r="L14" s="127">
        <v>7690.33</v>
      </c>
      <c r="M14" s="127">
        <v>265.57</v>
      </c>
      <c r="N14" s="128">
        <v>345.45000000000005</v>
      </c>
    </row>
    <row r="15" spans="1:14" s="109" customFormat="1" ht="22.5" customHeight="1" thickBot="1">
      <c r="A15" s="38" t="s">
        <v>76</v>
      </c>
      <c r="B15" s="132">
        <f t="shared" si="1"/>
        <v>13711.460000000001</v>
      </c>
      <c r="C15" s="133">
        <v>1126.06</v>
      </c>
      <c r="D15" s="133">
        <v>1679.29</v>
      </c>
      <c r="E15" s="133">
        <v>681.5600000000001</v>
      </c>
      <c r="F15" s="133">
        <v>1776.53</v>
      </c>
      <c r="G15" s="133">
        <v>1163.97</v>
      </c>
      <c r="H15" s="133">
        <v>198.1</v>
      </c>
      <c r="I15" s="133">
        <v>1561.31</v>
      </c>
      <c r="J15" s="133">
        <v>700.12</v>
      </c>
      <c r="K15" s="133">
        <v>2629.72</v>
      </c>
      <c r="L15" s="133">
        <v>1025.79</v>
      </c>
      <c r="M15" s="133">
        <v>601.5400000000001</v>
      </c>
      <c r="N15" s="134">
        <v>567.47</v>
      </c>
    </row>
    <row r="16" spans="1:14" s="137" customFormat="1" ht="15">
      <c r="A16" s="135" t="s">
        <v>94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ht="18.75" customHeight="1">
      <c r="A17" s="138" t="s">
        <v>93</v>
      </c>
    </row>
    <row r="18" ht="12.75">
      <c r="A18" s="139"/>
    </row>
    <row r="48" ht="12.75">
      <c r="A48" s="140"/>
    </row>
    <row r="49" ht="25.5" customHeight="1">
      <c r="A49" s="141"/>
    </row>
    <row r="50" ht="12.75" customHeight="1">
      <c r="A50" s="142"/>
    </row>
    <row r="51" ht="12.75" customHeight="1">
      <c r="A51" s="142"/>
    </row>
    <row r="52" ht="12.75" customHeight="1">
      <c r="A52" s="142"/>
    </row>
    <row r="53" ht="12.75" customHeight="1">
      <c r="A53" s="142"/>
    </row>
    <row r="54" ht="12.75" customHeight="1">
      <c r="A54" s="142"/>
    </row>
    <row r="55" ht="12.75" customHeight="1">
      <c r="A55" s="142"/>
    </row>
    <row r="56" ht="12.75" customHeight="1">
      <c r="A56" s="142"/>
    </row>
    <row r="57" ht="12.75" customHeight="1">
      <c r="A57" s="142"/>
    </row>
    <row r="58" ht="12.75" customHeight="1">
      <c r="A58" s="142"/>
    </row>
    <row r="59" ht="12.75" customHeight="1">
      <c r="A59" s="142"/>
    </row>
    <row r="60" s="143" customFormat="1" ht="12.75" customHeight="1">
      <c r="A60" s="142"/>
    </row>
    <row r="61" ht="12.75" customHeight="1">
      <c r="A61" s="142"/>
    </row>
    <row r="62" ht="12.75" customHeight="1">
      <c r="A62" s="142"/>
    </row>
    <row r="63" ht="12.75" customHeight="1">
      <c r="A63" s="142"/>
    </row>
    <row r="64" ht="12.75" customHeight="1">
      <c r="A64" s="142"/>
    </row>
    <row r="65" ht="12.75" customHeight="1">
      <c r="A65" s="142"/>
    </row>
    <row r="66" ht="12.75" customHeight="1">
      <c r="A66" s="142"/>
    </row>
    <row r="67" ht="12.75" customHeight="1">
      <c r="A67" s="144"/>
    </row>
    <row r="68" ht="12.75" customHeight="1">
      <c r="A68" s="144"/>
    </row>
    <row r="69" ht="12.75" customHeight="1">
      <c r="A69" s="144"/>
    </row>
    <row r="70" ht="12.75" customHeight="1">
      <c r="A70" s="144"/>
    </row>
    <row r="71" s="146" customFormat="1" ht="12.75" customHeight="1">
      <c r="A71" s="145"/>
    </row>
    <row r="72" ht="44.25" customHeight="1">
      <c r="A72" s="141"/>
    </row>
    <row r="73" s="146" customFormat="1" ht="12.75" customHeight="1">
      <c r="A73" s="141"/>
    </row>
    <row r="74" ht="30.75" customHeight="1">
      <c r="A74" s="144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2024-04-19T08:42:49Z</cp:lastPrinted>
  <dcterms:created xsi:type="dcterms:W3CDTF">2015-04-24T09:04:58Z</dcterms:created>
  <dcterms:modified xsi:type="dcterms:W3CDTF">2024-04-19T08:45:30Z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