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tabRatio="563" firstSheet="1" activeTab="1"/>
  </bookViews>
  <sheets>
    <sheet name="sdp iul-dec 2016 ro" sheetId="1" state="hidden" r:id="rId1"/>
    <sheet name="sdp 2022 lunar eng " sheetId="2" r:id="rId2"/>
  </sheets>
  <externalReferences>
    <externalReference r:id="rId5"/>
  </externalReferences>
  <definedNames>
    <definedName name="_xlnm.Print_Area" localSheetId="1">'sdp 2022 lunar eng '!$A$1:$N$18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<sst xmlns="http://schemas.openxmlformats.org/spreadsheetml/2006/main" count="107" uniqueCount="94">
  <si>
    <t>Serviciul datoriei publice guvernamentale</t>
  </si>
  <si>
    <t>mil Lei</t>
  </si>
  <si>
    <t>Indicatori</t>
  </si>
  <si>
    <t>Total debt service 2016</t>
  </si>
  <si>
    <t>Iul. 2016
exec.</t>
  </si>
  <si>
    <t>Aug. 2016
exec.</t>
  </si>
  <si>
    <t>Sept. 2016
exec.</t>
  </si>
  <si>
    <t>Oct.2016
exec.</t>
  </si>
  <si>
    <t>Nov.2016
exec.</t>
  </si>
  <si>
    <t>Dec.2016
proiectie</t>
  </si>
  <si>
    <t>Servicul datoriei publice guvernamentale (I+II)                                   (mil Lei)</t>
  </si>
  <si>
    <t xml:space="preserve"> (mil EURO)</t>
  </si>
  <si>
    <t>din care:</t>
  </si>
  <si>
    <t xml:space="preserve">  - rate de capital    (mil lei)</t>
  </si>
  <si>
    <t>mil EURO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</si>
  <si>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</si>
  <si>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</si>
  <si>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</si>
  <si>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curs mediu de schimb Lei/EURO</t>
  </si>
  <si>
    <t>I. Serviciul datoriei publice guvernamentale interne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</si>
  <si>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</si>
  <si>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</si>
  <si>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</si>
  <si>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</si>
  <si>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>II. Serviciul datoriei publice guvernamentale externe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</si>
  <si>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</si>
  <si>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</si>
  <si>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</si>
  <si>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</si>
  <si>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</si>
  <si>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</si>
  <si>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</si>
  <si>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</si>
  <si>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</si>
  <si>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</si>
  <si>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</si>
  <si>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</si>
  <si>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</si>
  <si>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</si>
  <si>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</si>
  <si>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</si>
  <si>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</si>
  <si>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</si>
  <si>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</si>
  <si>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</si>
  <si>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</si>
  <si>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</si>
  <si>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</si>
  <si>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</si>
  <si>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</si>
  <si>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</si>
  <si>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</si>
  <si>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</si>
  <si>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</si>
  <si>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</si>
  <si>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</si>
  <si>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</si>
  <si>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</si>
  <si>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</si>
  <si>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</si>
  <si>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</si>
  <si>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</si>
  <si>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</si>
  <si>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</si>
  <si>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</si>
  <si>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</si>
  <si>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</si>
  <si>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</si>
  <si>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</si>
  <si>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Indicators</t>
  </si>
  <si>
    <t xml:space="preserve">Government public debt service (I+II)                         </t>
  </si>
  <si>
    <t>of which:</t>
  </si>
  <si>
    <t xml:space="preserve">  -  principal</t>
  </si>
  <si>
    <t xml:space="preserve">  -  interest and commission</t>
  </si>
  <si>
    <t>I. Domestic government public debt service</t>
  </si>
  <si>
    <t xml:space="preserve">   - principal    </t>
  </si>
  <si>
    <t xml:space="preserve">   - interest and commission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</si>
  <si>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</si>
  <si>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</si>
  <si>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</si>
  <si>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</si>
  <si>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</si>
  <si>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</si>
  <si>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</si>
  <si>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</si>
  <si>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</si>
  <si>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</si>
  <si>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</si>
  <si>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</si>
  <si>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II. External government public debt service **)</t>
  </si>
  <si>
    <t>Government public debt service*)</t>
  </si>
  <si>
    <t>mil. Lei</t>
  </si>
  <si>
    <t>Total  2022</t>
  </si>
  <si>
    <t xml:space="preserve">*) according to market of issuance; 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</si>
</sst>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\$#,##0_);\(\$#,##0\)"/>
    <numFmt numFmtId="175" formatCode="\$#,##0_);[Red]\(\$#,##0\)"/>
    <numFmt numFmtId="176" formatCode="\$#,##0.00_);\(\$#,##0.00\)"/>
    <numFmt numFmtId="177" formatCode="\$#,##0.00_);[Red]\(\$#,##0.00\)"/>
    <numFmt numFmtId="178" formatCode="mmm\-yy;@"/>
    <numFmt numFmtId="179" formatCode="#,##0.0"/>
    <numFmt numFmtId="180" formatCode="#,##0.000"/>
    <numFmt numFmtId="181" formatCode="#,##0.0000"/>
    <numFmt numFmtId="182" formatCode="0.0%"/>
    <numFmt numFmtId="183" formatCode="mm/yy"/>
    <numFmt numFmtId="184" formatCode="0.0"/>
    <numFmt numFmtId="185" formatCode="[$-418]mmm\-yy;@"/>
    <numFmt numFmtId="186" formatCode="mmm/yyyy"/>
    <numFmt numFmtId="187" formatCode="0.000"/>
    <numFmt numFmtId="188" formatCode="0.0000"/>
    <numFmt numFmtId="189" formatCode="#,##0.00000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.75"/>
      <color indexed="8"/>
      <name val="Arial"/>
      <family val="2"/>
    </font>
    <font>
      <sz val="1.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0" fontId="0" fillId="0" borderId="0" xfId="0" applyNumberFormat="1" applyAlignment="1">
      <alignment/>
    </xf>
    <xf numFmtId="0" fontId="7" fillId="0" borderId="10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9" fontId="3" fillId="0" borderId="0" xfId="0" applyNumberFormat="1" applyFont="1" applyAlignment="1">
      <alignment/>
    </xf>
    <xf numFmtId="179" fontId="3" fillId="0" borderId="12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10" fillId="0" borderId="10" xfId="0" applyNumberFormat="1" applyFont="1" applyFill="1" applyBorder="1" applyAlignment="1">
      <alignment horizontal="left" vertical="top" wrapText="1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179" fontId="0" fillId="0" borderId="0" xfId="0" applyNumberFormat="1" applyFont="1" applyBorder="1" applyAlignment="1">
      <alignment vertical="top" wrapText="1"/>
    </xf>
    <xf numFmtId="179" fontId="3" fillId="0" borderId="14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183" fontId="13" fillId="0" borderId="0" xfId="0" applyNumberFormat="1" applyFont="1" applyBorder="1" applyAlignment="1">
      <alignment horizontal="center" wrapText="1"/>
    </xf>
    <xf numFmtId="4" fontId="13" fillId="0" borderId="0" xfId="0" applyNumberFormat="1" applyFont="1" applyBorder="1" applyAlignment="1">
      <alignment/>
    </xf>
    <xf numFmtId="179" fontId="13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4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4" fillId="33" borderId="0" xfId="0" applyFont="1" applyFill="1" applyBorder="1" applyAlignment="1">
      <alignment wrapText="1"/>
    </xf>
    <xf numFmtId="183" fontId="14" fillId="0" borderId="0" xfId="0" applyNumberFormat="1" applyFont="1" applyBorder="1" applyAlignment="1">
      <alignment wrapText="1"/>
    </xf>
    <xf numFmtId="0" fontId="16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34" borderId="16" xfId="0" applyNumberFormat="1" applyFont="1" applyFill="1" applyBorder="1" applyAlignment="1">
      <alignment horizontal="center" vertical="center" wrapText="1"/>
    </xf>
    <xf numFmtId="185" fontId="5" fillId="34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left" vertical="top" wrapText="1"/>
    </xf>
    <xf numFmtId="179" fontId="5" fillId="0" borderId="18" xfId="0" applyNumberFormat="1" applyFont="1" applyBorder="1" applyAlignment="1">
      <alignment/>
    </xf>
    <xf numFmtId="179" fontId="5" fillId="0" borderId="19" xfId="0" applyNumberFormat="1" applyFont="1" applyFill="1" applyBorder="1" applyAlignment="1">
      <alignment/>
    </xf>
    <xf numFmtId="179" fontId="5" fillId="0" borderId="19" xfId="0" applyNumberFormat="1" applyFont="1" applyBorder="1" applyAlignment="1">
      <alignment/>
    </xf>
    <xf numFmtId="0" fontId="5" fillId="35" borderId="20" xfId="0" applyNumberFormat="1" applyFont="1" applyFill="1" applyBorder="1" applyAlignment="1">
      <alignment horizontal="right" vertical="center" wrapText="1"/>
    </xf>
    <xf numFmtId="179" fontId="5" fillId="35" borderId="21" xfId="0" applyNumberFormat="1" applyFont="1" applyFill="1" applyBorder="1" applyAlignment="1">
      <alignment/>
    </xf>
    <xf numFmtId="179" fontId="3" fillId="36" borderId="13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left" vertical="top" wrapText="1"/>
    </xf>
    <xf numFmtId="179" fontId="3" fillId="35" borderId="13" xfId="0" applyNumberFormat="1" applyFont="1" applyFill="1" applyBorder="1" applyAlignment="1">
      <alignment/>
    </xf>
    <xf numFmtId="0" fontId="3" fillId="0" borderId="22" xfId="0" applyNumberFormat="1" applyFont="1" applyBorder="1" applyAlignment="1">
      <alignment horizontal="left" vertical="top" wrapText="1"/>
    </xf>
    <xf numFmtId="179" fontId="3" fillId="0" borderId="23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center" wrapText="1"/>
    </xf>
    <xf numFmtId="179" fontId="5" fillId="0" borderId="25" xfId="0" applyNumberFormat="1" applyFont="1" applyBorder="1" applyAlignment="1">
      <alignment horizontal="center" vertical="center"/>
    </xf>
    <xf numFmtId="179" fontId="5" fillId="0" borderId="16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left" vertical="center" wrapText="1"/>
    </xf>
    <xf numFmtId="179" fontId="8" fillId="0" borderId="16" xfId="0" applyNumberFormat="1" applyFont="1" applyBorder="1" applyAlignment="1">
      <alignment horizontal="center" vertical="center"/>
    </xf>
    <xf numFmtId="179" fontId="8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/>
    </xf>
    <xf numFmtId="179" fontId="60" fillId="0" borderId="13" xfId="0" applyNumberFormat="1" applyFont="1" applyFill="1" applyBorder="1" applyAlignment="1">
      <alignment/>
    </xf>
    <xf numFmtId="0" fontId="8" fillId="35" borderId="15" xfId="0" applyNumberFormat="1" applyFont="1" applyFill="1" applyBorder="1" applyAlignment="1">
      <alignment horizontal="left" vertical="top" wrapText="1"/>
    </xf>
    <xf numFmtId="179" fontId="8" fillId="35" borderId="26" xfId="0" applyNumberFormat="1" applyFont="1" applyFill="1" applyBorder="1" applyAlignment="1">
      <alignment/>
    </xf>
    <xf numFmtId="0" fontId="6" fillId="0" borderId="17" xfId="0" applyNumberFormat="1" applyFont="1" applyFill="1" applyBorder="1" applyAlignment="1">
      <alignment horizontal="left" vertical="center" wrapText="1"/>
    </xf>
    <xf numFmtId="179" fontId="5" fillId="0" borderId="27" xfId="0" applyNumberFormat="1" applyFont="1" applyBorder="1" applyAlignment="1">
      <alignment/>
    </xf>
    <xf numFmtId="179" fontId="61" fillId="0" borderId="19" xfId="0" applyNumberFormat="1" applyFont="1" applyFill="1" applyBorder="1" applyAlignment="1">
      <alignment/>
    </xf>
    <xf numFmtId="179" fontId="5" fillId="36" borderId="19" xfId="0" applyNumberFormat="1" applyFont="1" applyFill="1" applyBorder="1" applyAlignment="1">
      <alignment/>
    </xf>
    <xf numFmtId="179" fontId="8" fillId="0" borderId="25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3" fillId="0" borderId="12" xfId="0" applyNumberFormat="1" applyFont="1" applyFill="1" applyBorder="1" applyAlignment="1">
      <alignment/>
    </xf>
    <xf numFmtId="179" fontId="3" fillId="0" borderId="28" xfId="0" applyNumberFormat="1" applyFont="1" applyBorder="1" applyAlignment="1">
      <alignment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 horizontal="right"/>
    </xf>
    <xf numFmtId="185" fontId="5" fillId="34" borderId="16" xfId="0" applyNumberFormat="1" applyFont="1" applyFill="1" applyBorder="1" applyAlignment="1">
      <alignment horizontal="center" vertical="center" wrapText="1"/>
    </xf>
    <xf numFmtId="185" fontId="5" fillId="34" borderId="26" xfId="0" applyNumberFormat="1" applyFont="1" applyFill="1" applyBorder="1" applyAlignment="1">
      <alignment horizontal="center" vertical="center" wrapText="1"/>
    </xf>
    <xf numFmtId="185" fontId="5" fillId="34" borderId="29" xfId="0" applyNumberFormat="1" applyFont="1" applyFill="1" applyBorder="1" applyAlignment="1">
      <alignment horizontal="center" vertical="center" wrapText="1"/>
    </xf>
    <xf numFmtId="179" fontId="5" fillId="0" borderId="30" xfId="0" applyNumberFormat="1" applyFont="1" applyBorder="1" applyAlignment="1">
      <alignment/>
    </xf>
    <xf numFmtId="179" fontId="5" fillId="0" borderId="31" xfId="0" applyNumberFormat="1" applyFont="1" applyBorder="1" applyAlignment="1">
      <alignment/>
    </xf>
    <xf numFmtId="179" fontId="5" fillId="35" borderId="32" xfId="0" applyNumberFormat="1" applyFont="1" applyFill="1" applyBorder="1" applyAlignment="1">
      <alignment/>
    </xf>
    <xf numFmtId="179" fontId="5" fillId="35" borderId="33" xfId="0" applyNumberFormat="1" applyFont="1" applyFill="1" applyBorder="1" applyAlignment="1">
      <alignment/>
    </xf>
    <xf numFmtId="179" fontId="3" fillId="0" borderId="31" xfId="0" applyNumberFormat="1" applyFont="1" applyBorder="1" applyAlignment="1">
      <alignment/>
    </xf>
    <xf numFmtId="179" fontId="3" fillId="35" borderId="14" xfId="0" applyNumberFormat="1" applyFont="1" applyFill="1" applyBorder="1" applyAlignment="1">
      <alignment/>
    </xf>
    <xf numFmtId="179" fontId="3" fillId="35" borderId="31" xfId="0" applyNumberFormat="1" applyFont="1" applyFill="1" applyBorder="1" applyAlignment="1">
      <alignment/>
    </xf>
    <xf numFmtId="179" fontId="3" fillId="0" borderId="34" xfId="0" applyNumberFormat="1" applyFont="1" applyBorder="1" applyAlignment="1">
      <alignment/>
    </xf>
    <xf numFmtId="179" fontId="3" fillId="0" borderId="35" xfId="0" applyNumberFormat="1" applyFont="1" applyBorder="1" applyAlignment="1">
      <alignment/>
    </xf>
    <xf numFmtId="179" fontId="5" fillId="0" borderId="36" xfId="0" applyNumberFormat="1" applyFont="1" applyBorder="1" applyAlignment="1">
      <alignment horizontal="center" vertical="center"/>
    </xf>
    <xf numFmtId="179" fontId="5" fillId="0" borderId="37" xfId="0" applyNumberFormat="1" applyFont="1" applyBorder="1" applyAlignment="1">
      <alignment horizontal="center" vertical="center"/>
    </xf>
    <xf numFmtId="179" fontId="8" fillId="0" borderId="36" xfId="0" applyNumberFormat="1" applyFont="1" applyFill="1" applyBorder="1" applyAlignment="1">
      <alignment horizontal="center" vertical="center"/>
    </xf>
    <xf numFmtId="179" fontId="8" fillId="0" borderId="37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/>
    </xf>
    <xf numFmtId="179" fontId="3" fillId="0" borderId="31" xfId="0" applyNumberFormat="1" applyFont="1" applyFill="1" applyBorder="1" applyAlignment="1">
      <alignment/>
    </xf>
    <xf numFmtId="179" fontId="60" fillId="0" borderId="14" xfId="0" applyNumberFormat="1" applyFont="1" applyFill="1" applyBorder="1" applyAlignment="1">
      <alignment/>
    </xf>
    <xf numFmtId="179" fontId="60" fillId="0" borderId="31" xfId="0" applyNumberFormat="1" applyFont="1" applyFill="1" applyBorder="1" applyAlignment="1">
      <alignment/>
    </xf>
    <xf numFmtId="179" fontId="8" fillId="35" borderId="36" xfId="0" applyNumberFormat="1" applyFont="1" applyFill="1" applyBorder="1" applyAlignment="1">
      <alignment/>
    </xf>
    <xf numFmtId="179" fontId="8" fillId="35" borderId="37" xfId="0" applyNumberFormat="1" applyFont="1" applyFill="1" applyBorder="1" applyAlignment="1">
      <alignment/>
    </xf>
    <xf numFmtId="179" fontId="5" fillId="0" borderId="38" xfId="0" applyNumberFormat="1" applyFont="1" applyBorder="1" applyAlignment="1">
      <alignment/>
    </xf>
    <xf numFmtId="179" fontId="8" fillId="0" borderId="16" xfId="0" applyNumberFormat="1" applyFont="1" applyBorder="1" applyAlignment="1">
      <alignment/>
    </xf>
    <xf numFmtId="179" fontId="9" fillId="0" borderId="36" xfId="0" applyNumberFormat="1" applyFont="1" applyBorder="1" applyAlignment="1">
      <alignment/>
    </xf>
    <xf numFmtId="179" fontId="9" fillId="0" borderId="37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horizontal="center"/>
    </xf>
    <xf numFmtId="0" fontId="10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6" fillId="38" borderId="39" xfId="0" applyNumberFormat="1" applyFont="1" applyFill="1" applyBorder="1" applyAlignment="1">
      <alignment horizontal="center" vertical="center" wrapText="1"/>
    </xf>
    <xf numFmtId="0" fontId="6" fillId="38" borderId="40" xfId="0" applyNumberFormat="1" applyFont="1" applyFill="1" applyBorder="1" applyAlignment="1">
      <alignment horizontal="center" vertical="center" wrapText="1"/>
    </xf>
    <xf numFmtId="0" fontId="10" fillId="38" borderId="40" xfId="0" applyNumberFormat="1" applyFont="1" applyFill="1" applyBorder="1" applyAlignment="1">
      <alignment horizontal="center" vertical="center" wrapText="1"/>
    </xf>
    <xf numFmtId="0" fontId="10" fillId="38" borderId="41" xfId="0" applyNumberFormat="1" applyFont="1" applyFill="1" applyBorder="1" applyAlignment="1">
      <alignment horizontal="center" vertical="center" wrapText="1"/>
    </xf>
    <xf numFmtId="0" fontId="6" fillId="37" borderId="39" xfId="0" applyNumberFormat="1" applyFont="1" applyFill="1" applyBorder="1" applyAlignment="1">
      <alignment horizontal="left" vertical="center" wrapText="1"/>
    </xf>
    <xf numFmtId="4" fontId="6" fillId="37" borderId="40" xfId="0" applyNumberFormat="1" applyFont="1" applyFill="1" applyBorder="1" applyAlignment="1">
      <alignment vertical="center"/>
    </xf>
    <xf numFmtId="4" fontId="10" fillId="37" borderId="40" xfId="0" applyNumberFormat="1" applyFont="1" applyFill="1" applyBorder="1" applyAlignment="1">
      <alignment vertical="center"/>
    </xf>
    <xf numFmtId="4" fontId="10" fillId="37" borderId="41" xfId="0" applyNumberFormat="1" applyFont="1" applyFill="1" applyBorder="1" applyAlignment="1">
      <alignment vertical="center"/>
    </xf>
    <xf numFmtId="0" fontId="7" fillId="37" borderId="42" xfId="0" applyNumberFormat="1" applyFont="1" applyFill="1" applyBorder="1" applyAlignment="1">
      <alignment vertical="top" wrapText="1"/>
    </xf>
    <xf numFmtId="4" fontId="6" fillId="37" borderId="43" xfId="0" applyNumberFormat="1" applyFont="1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37" borderId="44" xfId="0" applyNumberFormat="1" applyFont="1" applyFill="1" applyBorder="1" applyAlignment="1">
      <alignment/>
    </xf>
    <xf numFmtId="0" fontId="10" fillId="37" borderId="45" xfId="0" applyNumberFormat="1" applyFont="1" applyFill="1" applyBorder="1" applyAlignment="1">
      <alignment horizontal="left" vertical="top" wrapText="1"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0" fontId="10" fillId="37" borderId="47" xfId="0" applyNumberFormat="1" applyFont="1" applyFill="1" applyBorder="1" applyAlignment="1">
      <alignment horizontal="left" vertical="top" wrapText="1"/>
    </xf>
    <xf numFmtId="4" fontId="6" fillId="37" borderId="40" xfId="0" applyNumberFormat="1" applyFont="1" applyFill="1" applyBorder="1" applyAlignment="1">
      <alignment horizontal="right" vertical="center"/>
    </xf>
    <xf numFmtId="4" fontId="10" fillId="37" borderId="40" xfId="0" applyNumberFormat="1" applyFont="1" applyFill="1" applyBorder="1" applyAlignment="1">
      <alignment horizontal="right" vertical="center"/>
    </xf>
    <xf numFmtId="4" fontId="10" fillId="37" borderId="41" xfId="0" applyNumberFormat="1" applyFont="1" applyFill="1" applyBorder="1" applyAlignment="1">
      <alignment horizontal="right" vertical="center"/>
    </xf>
    <xf numFmtId="4" fontId="6" fillId="37" borderId="29" xfId="0" applyNumberFormat="1" applyFont="1" applyFill="1" applyBorder="1" applyAlignment="1">
      <alignment/>
    </xf>
    <xf numFmtId="4" fontId="10" fillId="37" borderId="29" xfId="0" applyNumberFormat="1" applyFont="1" applyFill="1" applyBorder="1" applyAlignment="1">
      <alignment/>
    </xf>
    <xf numFmtId="4" fontId="10" fillId="37" borderId="46" xfId="0" applyNumberFormat="1" applyFont="1" applyFill="1" applyBorder="1" applyAlignment="1">
      <alignment/>
    </xf>
    <xf numFmtId="4" fontId="6" fillId="37" borderId="48" xfId="0" applyNumberFormat="1" applyFont="1" applyFill="1" applyBorder="1" applyAlignment="1">
      <alignment/>
    </xf>
    <xf numFmtId="4" fontId="6" fillId="37" borderId="40" xfId="0" applyNumberFormat="1" applyFont="1" applyFill="1" applyBorder="1" applyAlignment="1">
      <alignment/>
    </xf>
    <xf numFmtId="4" fontId="10" fillId="37" borderId="40" xfId="0" applyNumberFormat="1" applyFont="1" applyFill="1" applyBorder="1" applyAlignment="1">
      <alignment/>
    </xf>
    <xf numFmtId="4" fontId="10" fillId="37" borderId="41" xfId="0" applyNumberFormat="1" applyFont="1" applyFill="1" applyBorder="1" applyAlignment="1">
      <alignment/>
    </xf>
    <xf numFmtId="0" fontId="10" fillId="37" borderId="49" xfId="0" applyNumberFormat="1" applyFont="1" applyFill="1" applyBorder="1" applyAlignment="1">
      <alignment horizontal="left" vertical="top" wrapText="1"/>
    </xf>
    <xf numFmtId="4" fontId="6" fillId="37" borderId="50" xfId="0" applyNumberFormat="1" applyFont="1" applyFill="1" applyBorder="1" applyAlignment="1">
      <alignment/>
    </xf>
    <xf numFmtId="4" fontId="10" fillId="37" borderId="50" xfId="0" applyNumberFormat="1" applyFont="1" applyFill="1" applyBorder="1" applyAlignment="1">
      <alignment/>
    </xf>
    <xf numFmtId="4" fontId="10" fillId="37" borderId="51" xfId="0" applyNumberFormat="1" applyFont="1" applyFill="1" applyBorder="1" applyAlignment="1">
      <alignment/>
    </xf>
    <xf numFmtId="179" fontId="3" fillId="37" borderId="0" xfId="0" applyNumberFormat="1" applyFont="1" applyFill="1" applyAlignment="1">
      <alignment/>
    </xf>
    <xf numFmtId="0" fontId="7" fillId="37" borderId="0" xfId="0" applyFont="1" applyFill="1" applyAlignment="1">
      <alignment/>
    </xf>
    <xf numFmtId="0" fontId="15" fillId="0" borderId="0" xfId="0" applyFont="1" applyBorder="1" applyAlignment="1">
      <alignment horizontal="right"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NumberFormat="1" applyFont="1" applyBorder="1" applyAlignment="1">
      <alignment horizontal="center" vertical="top" wrapText="1"/>
    </xf>
    <xf numFmtId="0" fontId="6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"/>
          <c:y val="0.1585"/>
          <c:w val="0.864"/>
          <c:h val="0.65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66377260"/>
        <c:axId val="60524429"/>
      </c:barChart>
      <c:catAx>
        <c:axId val="6637726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24429"/>
        <c:crossesAt val="0"/>
        <c:auto val="1"/>
        <c:lblOffset val="100"/>
        <c:tickLblSkip val="1"/>
        <c:noMultiLvlLbl val="0"/>
      </c:catAx>
      <c:valAx>
        <c:axId val="60524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772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535"/>
          <c:y val="0.36"/>
          <c:w val="0.337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658725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p6345\retea\RAPOARTE%20INTERNE%20SI%20EXTERNE\2022\Iunie\servicii\serviciul%20datoriei%20guvernamentale%20lunar%20&#537;i%20trimestrial%202022%20int,ext-IUNIE%202022%20-%20de%20%20public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dp iul-dec 2016 ro"/>
      <sheetName val="sdp 2022 Trim eng"/>
      <sheetName val="sdp 2022Trim ro"/>
      <sheetName val="sdp 2022 lunar eng "/>
      <sheetName val="sdp 2022 lunar ro "/>
      <sheetName val="sdp 2022"/>
      <sheetName val="detaliat extern"/>
      <sheetName val="detaliat intern"/>
    </sheetNames>
    <sheetDataSet>
      <sheetData sheetId="6">
        <row r="17">
          <cell r="A17" t="str">
            <v>**) projection on debt contracted at the end of June 2022</v>
          </cell>
        </row>
        <row r="34">
          <cell r="A34" t="str">
            <v>**) average exchange rate Ron/Eur, according to CNSP-July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zoomScalePageLayoutView="0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.75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3:14" ht="12.75">
      <c r="C2" s="3"/>
      <c r="D2" s="7"/>
      <c r="J2" s="3"/>
      <c r="K2" s="7"/>
      <c r="N2" s="69" t="s">
        <v>1</v>
      </c>
    </row>
    <row r="3" spans="1:14" s="4" customFormat="1" ht="45.75" customHeight="1">
      <c r="A3" s="35" t="s">
        <v>2</v>
      </c>
      <c r="B3" s="36" t="s">
        <v>3</v>
      </c>
      <c r="C3" s="37">
        <v>42370</v>
      </c>
      <c r="D3" s="37">
        <v>42401</v>
      </c>
      <c r="E3" s="37">
        <v>42430</v>
      </c>
      <c r="F3" s="37">
        <v>42461</v>
      </c>
      <c r="G3" s="37">
        <v>42491</v>
      </c>
      <c r="H3" s="37">
        <v>42522</v>
      </c>
      <c r="I3" s="70" t="s">
        <v>4</v>
      </c>
      <c r="J3" s="70" t="s">
        <v>5</v>
      </c>
      <c r="K3" s="70" t="s">
        <v>6</v>
      </c>
      <c r="L3" s="70" t="s">
        <v>7</v>
      </c>
      <c r="M3" s="71" t="s">
        <v>8</v>
      </c>
      <c r="N3" s="72" t="s">
        <v>9</v>
      </c>
    </row>
    <row r="4" spans="1:14" s="4" customFormat="1" ht="48.75" customHeight="1">
      <c r="A4" s="38" t="s">
        <v>10</v>
      </c>
      <c r="B4" s="39" t="e">
        <f aca="true" t="shared" si="0" ref="B4:N4">SUM(B7,B9)</f>
        <v>#REF!</v>
      </c>
      <c r="C4" s="40" t="e">
        <f t="shared" si="0"/>
        <v>#REF!</v>
      </c>
      <c r="D4" s="40" t="e">
        <f t="shared" si="0"/>
        <v>#REF!</v>
      </c>
      <c r="E4" s="40" t="e">
        <f t="shared" si="0"/>
        <v>#REF!</v>
      </c>
      <c r="F4" s="41" t="e">
        <f t="shared" si="0"/>
        <v>#REF!</v>
      </c>
      <c r="G4" s="41" t="e">
        <f t="shared" si="0"/>
        <v>#REF!</v>
      </c>
      <c r="H4" s="41" t="e">
        <f t="shared" si="0"/>
        <v>#REF!</v>
      </c>
      <c r="I4" s="41" t="e">
        <f t="shared" si="0"/>
        <v>#REF!</v>
      </c>
      <c r="J4" s="41" t="e">
        <f t="shared" si="0"/>
        <v>#REF!</v>
      </c>
      <c r="K4" s="41" t="e">
        <f t="shared" si="0"/>
        <v>#REF!</v>
      </c>
      <c r="L4" s="41" t="e">
        <f t="shared" si="0"/>
        <v>#REF!</v>
      </c>
      <c r="M4" s="73" t="e">
        <f t="shared" si="0"/>
        <v>#REF!</v>
      </c>
      <c r="N4" s="74" t="e">
        <f t="shared" si="0"/>
        <v>#REF!</v>
      </c>
    </row>
    <row r="5" spans="1:14" s="4" customFormat="1" ht="15">
      <c r="A5" s="42" t="s">
        <v>11</v>
      </c>
      <c r="B5" s="43" t="e">
        <f aca="true" t="shared" si="1" ref="B5:N5">B27+B24</f>
        <v>#REF!</v>
      </c>
      <c r="C5" s="43" t="e">
        <f t="shared" si="1"/>
        <v>#REF!</v>
      </c>
      <c r="D5" s="43" t="e">
        <f t="shared" si="1"/>
        <v>#REF!</v>
      </c>
      <c r="E5" s="43" t="e">
        <f t="shared" si="1"/>
        <v>#REF!</v>
      </c>
      <c r="F5" s="43" t="e">
        <f t="shared" si="1"/>
        <v>#REF!</v>
      </c>
      <c r="G5" s="43" t="e">
        <f t="shared" si="1"/>
        <v>#REF!</v>
      </c>
      <c r="H5" s="43" t="e">
        <f t="shared" si="1"/>
        <v>#REF!</v>
      </c>
      <c r="I5" s="43" t="e">
        <f t="shared" si="1"/>
        <v>#REF!</v>
      </c>
      <c r="J5" s="43" t="e">
        <f t="shared" si="1"/>
        <v>#REF!</v>
      </c>
      <c r="K5" s="43" t="e">
        <f t="shared" si="1"/>
        <v>#REF!</v>
      </c>
      <c r="L5" s="43" t="e">
        <f t="shared" si="1"/>
        <v>#REF!</v>
      </c>
      <c r="M5" s="75" t="e">
        <f t="shared" si="1"/>
        <v>#REF!</v>
      </c>
      <c r="N5" s="76" t="e">
        <f t="shared" si="1"/>
        <v>#REF!</v>
      </c>
    </row>
    <row r="6" spans="1:14" s="4" customFormat="1" ht="15">
      <c r="A6" s="8" t="s">
        <v>12</v>
      </c>
      <c r="B6" s="12"/>
      <c r="C6" s="13"/>
      <c r="D6" s="13"/>
      <c r="E6" s="44"/>
      <c r="F6" s="13"/>
      <c r="G6" s="13"/>
      <c r="H6" s="13"/>
      <c r="I6" s="13"/>
      <c r="J6" s="13"/>
      <c r="K6" s="13"/>
      <c r="L6" s="13"/>
      <c r="M6" s="21"/>
      <c r="N6" s="77"/>
    </row>
    <row r="7" spans="1:14" s="4" customFormat="1" ht="14.25">
      <c r="A7" s="9" t="s">
        <v>13</v>
      </c>
      <c r="B7" s="12" t="e">
        <f aca="true" t="shared" si="2" ref="B7:N7">B19+B30*B14</f>
        <v>#REF!</v>
      </c>
      <c r="C7" s="12" t="e">
        <f t="shared" si="2"/>
        <v>#REF!</v>
      </c>
      <c r="D7" s="12" t="e">
        <f t="shared" si="2"/>
        <v>#REF!</v>
      </c>
      <c r="E7" s="12" t="e">
        <f t="shared" si="2"/>
        <v>#REF!</v>
      </c>
      <c r="F7" s="12" t="e">
        <f t="shared" si="2"/>
        <v>#REF!</v>
      </c>
      <c r="G7" s="12" t="e">
        <f t="shared" si="2"/>
        <v>#REF!</v>
      </c>
      <c r="H7" s="12" t="e">
        <f t="shared" si="2"/>
        <v>#REF!</v>
      </c>
      <c r="I7" s="12" t="e">
        <f t="shared" si="2"/>
        <v>#REF!</v>
      </c>
      <c r="J7" s="12" t="e">
        <f t="shared" si="2"/>
        <v>#REF!</v>
      </c>
      <c r="K7" s="12" t="e">
        <f t="shared" si="2"/>
        <v>#REF!</v>
      </c>
      <c r="L7" s="12" t="e">
        <f t="shared" si="2"/>
        <v>#REF!</v>
      </c>
      <c r="M7" s="21" t="e">
        <f t="shared" si="2"/>
        <v>#REF!</v>
      </c>
      <c r="N7" s="77" t="e">
        <f t="shared" si="2"/>
        <v>#REF!</v>
      </c>
    </row>
    <row r="8" spans="1:14" s="4" customFormat="1" ht="14.25">
      <c r="A8" s="45" t="s">
        <v>14</v>
      </c>
      <c r="B8" s="46" t="e">
        <f aca="true" t="shared" si="3" ref="B8:N8">B7/B14</f>
        <v>#REF!</v>
      </c>
      <c r="C8" s="46" t="e">
        <f t="shared" si="3"/>
        <v>#REF!</v>
      </c>
      <c r="D8" s="46" t="e">
        <f t="shared" si="3"/>
        <v>#REF!</v>
      </c>
      <c r="E8" s="46" t="e">
        <f t="shared" si="3"/>
        <v>#REF!</v>
      </c>
      <c r="F8" s="46" t="e">
        <f t="shared" si="3"/>
        <v>#REF!</v>
      </c>
      <c r="G8" s="46" t="e">
        <f t="shared" si="3"/>
        <v>#REF!</v>
      </c>
      <c r="H8" s="46" t="e">
        <f t="shared" si="3"/>
        <v>#REF!</v>
      </c>
      <c r="I8" s="46" t="e">
        <f t="shared" si="3"/>
        <v>#REF!</v>
      </c>
      <c r="J8" s="46" t="e">
        <f t="shared" si="3"/>
        <v>#REF!</v>
      </c>
      <c r="K8" s="46" t="e">
        <f t="shared" si="3"/>
        <v>#REF!</v>
      </c>
      <c r="L8" s="46" t="e">
        <f t="shared" si="3"/>
        <v>#REF!</v>
      </c>
      <c r="M8" s="78" t="e">
        <f t="shared" si="3"/>
        <v>#REF!</v>
      </c>
      <c r="N8" s="79" t="e">
        <f t="shared" si="3"/>
        <v>#REF!</v>
      </c>
    </row>
    <row r="9" spans="1:14" s="4" customFormat="1" ht="14.25">
      <c r="A9" s="9" t="s">
        <v>15</v>
      </c>
      <c r="B9" s="12" t="e">
        <f aca="true" t="shared" si="4" ref="B9:N9">B20+B31*B14</f>
        <v>#REF!</v>
      </c>
      <c r="C9" s="12" t="e">
        <f t="shared" si="4"/>
        <v>#REF!</v>
      </c>
      <c r="D9" s="12" t="e">
        <f t="shared" si="4"/>
        <v>#REF!</v>
      </c>
      <c r="E9" s="12" t="e">
        <f t="shared" si="4"/>
        <v>#REF!</v>
      </c>
      <c r="F9" s="12" t="e">
        <f t="shared" si="4"/>
        <v>#REF!</v>
      </c>
      <c r="G9" s="12" t="e">
        <f t="shared" si="4"/>
        <v>#REF!</v>
      </c>
      <c r="H9" s="12" t="e">
        <f t="shared" si="4"/>
        <v>#REF!</v>
      </c>
      <c r="I9" s="12" t="e">
        <f t="shared" si="4"/>
        <v>#REF!</v>
      </c>
      <c r="J9" s="12" t="e">
        <f t="shared" si="4"/>
        <v>#REF!</v>
      </c>
      <c r="K9" s="12" t="e">
        <f t="shared" si="4"/>
        <v>#REF!</v>
      </c>
      <c r="L9" s="12" t="e">
        <f t="shared" si="4"/>
        <v>#REF!</v>
      </c>
      <c r="M9" s="21" t="e">
        <f t="shared" si="4"/>
        <v>#REF!</v>
      </c>
      <c r="N9" s="77" t="e">
        <f t="shared" si="4"/>
        <v>#REF!</v>
      </c>
    </row>
    <row r="10" spans="1:14" s="4" customFormat="1" ht="14.25">
      <c r="A10" s="45" t="s">
        <v>14</v>
      </c>
      <c r="B10" s="46" t="e">
        <f aca="true" t="shared" si="5" ref="B10:N10">B9/B14</f>
        <v>#REF!</v>
      </c>
      <c r="C10" s="46" t="e">
        <f t="shared" si="5"/>
        <v>#REF!</v>
      </c>
      <c r="D10" s="46" t="e">
        <f t="shared" si="5"/>
        <v>#REF!</v>
      </c>
      <c r="E10" s="46" t="e">
        <f t="shared" si="5"/>
        <v>#REF!</v>
      </c>
      <c r="F10" s="46" t="e">
        <f t="shared" si="5"/>
        <v>#REF!</v>
      </c>
      <c r="G10" s="46" t="e">
        <f t="shared" si="5"/>
        <v>#REF!</v>
      </c>
      <c r="H10" s="46" t="e">
        <f t="shared" si="5"/>
        <v>#REF!</v>
      </c>
      <c r="I10" s="46" t="e">
        <f t="shared" si="5"/>
        <v>#REF!</v>
      </c>
      <c r="J10" s="46" t="e">
        <f t="shared" si="5"/>
        <v>#REF!</v>
      </c>
      <c r="K10" s="46" t="e">
        <f t="shared" si="5"/>
        <v>#REF!</v>
      </c>
      <c r="L10" s="46" t="e">
        <f t="shared" si="5"/>
        <v>#REF!</v>
      </c>
      <c r="M10" s="78" t="e">
        <f t="shared" si="5"/>
        <v>#REF!</v>
      </c>
      <c r="N10" s="79" t="e">
        <f t="shared" si="5"/>
        <v>#REF!</v>
      </c>
    </row>
    <row r="11" spans="1:14" s="4" customFormat="1" ht="15">
      <c r="A11" s="8" t="s">
        <v>12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1"/>
      <c r="N11" s="77"/>
    </row>
    <row r="12" spans="1:14" s="4" customFormat="1" ht="28.5">
      <c r="A12" s="10" t="s">
        <v>16</v>
      </c>
      <c r="B12" s="12" t="e">
        <f>B22+B33*B14</f>
        <v>#REF!</v>
      </c>
      <c r="C12" s="12" t="e">
        <f aca="true" t="shared" si="6" ref="C12:N12">C22+C33*C14</f>
        <v>#REF!</v>
      </c>
      <c r="D12" s="12" t="e">
        <f t="shared" si="6"/>
        <v>#REF!</v>
      </c>
      <c r="E12" s="12" t="e">
        <f t="shared" si="6"/>
        <v>#REF!</v>
      </c>
      <c r="F12" s="12" t="e">
        <f t="shared" si="6"/>
        <v>#REF!</v>
      </c>
      <c r="G12" s="12" t="e">
        <f t="shared" si="6"/>
        <v>#REF!</v>
      </c>
      <c r="H12" s="12" t="e">
        <f t="shared" si="6"/>
        <v>#REF!</v>
      </c>
      <c r="I12" s="12" t="e">
        <f t="shared" si="6"/>
        <v>#REF!</v>
      </c>
      <c r="J12" s="12" t="e">
        <f t="shared" si="6"/>
        <v>#REF!</v>
      </c>
      <c r="K12" s="12" t="e">
        <f t="shared" si="6"/>
        <v>#REF!</v>
      </c>
      <c r="L12" s="12" t="e">
        <f t="shared" si="6"/>
        <v>#REF!</v>
      </c>
      <c r="M12" s="21" t="e">
        <f t="shared" si="6"/>
        <v>#REF!</v>
      </c>
      <c r="N12" s="77" t="e">
        <f t="shared" si="6"/>
        <v>#REF!</v>
      </c>
    </row>
    <row r="13" spans="1:14" s="4" customFormat="1" ht="28.5">
      <c r="A13" s="47" t="s">
        <v>17</v>
      </c>
      <c r="B13" s="48" t="e">
        <f>B23+B34*B14</f>
        <v>#REF!</v>
      </c>
      <c r="C13" s="48" t="e">
        <f>C23+C34*C14</f>
        <v>#REF!</v>
      </c>
      <c r="D13" s="48" t="e">
        <f aca="true" t="shared" si="7" ref="D13:N13">D23+D34*D14</f>
        <v>#REF!</v>
      </c>
      <c r="E13" s="48" t="e">
        <f t="shared" si="7"/>
        <v>#REF!</v>
      </c>
      <c r="F13" s="48" t="e">
        <f t="shared" si="7"/>
        <v>#REF!</v>
      </c>
      <c r="G13" s="48" t="e">
        <f t="shared" si="7"/>
        <v>#REF!</v>
      </c>
      <c r="H13" s="48" t="e">
        <f t="shared" si="7"/>
        <v>#REF!</v>
      </c>
      <c r="I13" s="48" t="e">
        <f t="shared" si="7"/>
        <v>#REF!</v>
      </c>
      <c r="J13" s="48" t="e">
        <f t="shared" si="7"/>
        <v>#REF!</v>
      </c>
      <c r="K13" s="48" t="e">
        <f t="shared" si="7"/>
        <v>#REF!</v>
      </c>
      <c r="L13" s="48" t="e">
        <f t="shared" si="7"/>
        <v>#REF!</v>
      </c>
      <c r="M13" s="80" t="e">
        <f t="shared" si="7"/>
        <v>#REF!</v>
      </c>
      <c r="N13" s="81" t="e">
        <f t="shared" si="7"/>
        <v>#REF!</v>
      </c>
    </row>
    <row r="14" spans="1:14" s="1" customFormat="1" ht="17.25" customHeight="1">
      <c r="A14" s="49" t="s">
        <v>18</v>
      </c>
      <c r="B14" s="34">
        <v>4.46</v>
      </c>
      <c r="C14" s="34">
        <v>4.46</v>
      </c>
      <c r="D14" s="34">
        <v>4.46</v>
      </c>
      <c r="E14" s="34">
        <v>4.46</v>
      </c>
      <c r="F14" s="34">
        <v>4.46</v>
      </c>
      <c r="G14" s="34">
        <v>4.46</v>
      </c>
      <c r="H14" s="34">
        <v>4.46</v>
      </c>
      <c r="I14" s="34">
        <v>4.48</v>
      </c>
      <c r="J14" s="34">
        <v>4.48</v>
      </c>
      <c r="K14" s="34">
        <v>4.48</v>
      </c>
      <c r="L14" s="34">
        <v>4.48</v>
      </c>
      <c r="M14" s="34">
        <v>4.48</v>
      </c>
      <c r="N14" s="34">
        <v>4.48</v>
      </c>
    </row>
    <row r="15" s="4" customFormat="1" ht="14.25"/>
    <row r="16" spans="1:14" s="4" customFormat="1" ht="31.5">
      <c r="A16" s="50" t="s">
        <v>19</v>
      </c>
      <c r="B16" s="51" t="e">
        <f>SUM(B19,B20)</f>
        <v>#REF!</v>
      </c>
      <c r="C16" s="52" t="e">
        <f aca="true" t="shared" si="8" ref="C16:N16">C19+C20</f>
        <v>#REF!</v>
      </c>
      <c r="D16" s="52" t="e">
        <f t="shared" si="8"/>
        <v>#REF!</v>
      </c>
      <c r="E16" s="52" t="e">
        <f t="shared" si="8"/>
        <v>#REF!</v>
      </c>
      <c r="F16" s="52" t="e">
        <f t="shared" si="8"/>
        <v>#REF!</v>
      </c>
      <c r="G16" s="52" t="e">
        <f t="shared" si="8"/>
        <v>#REF!</v>
      </c>
      <c r="H16" s="52" t="e">
        <f t="shared" si="8"/>
        <v>#REF!</v>
      </c>
      <c r="I16" s="52" t="e">
        <f t="shared" si="8"/>
        <v>#REF!</v>
      </c>
      <c r="J16" s="52" t="e">
        <f t="shared" si="8"/>
        <v>#REF!</v>
      </c>
      <c r="K16" s="52" t="e">
        <f t="shared" si="8"/>
        <v>#REF!</v>
      </c>
      <c r="L16" s="52" t="e">
        <f t="shared" si="8"/>
        <v>#REF!</v>
      </c>
      <c r="M16" s="82" t="e">
        <f t="shared" si="8"/>
        <v>#REF!</v>
      </c>
      <c r="N16" s="83" t="e">
        <f t="shared" si="8"/>
        <v>#REF!</v>
      </c>
    </row>
    <row r="17" spans="1:15" s="5" customFormat="1" ht="33.75" customHeight="1">
      <c r="A17" s="53" t="s">
        <v>20</v>
      </c>
      <c r="B17" s="54" t="e">
        <f>SUM(C17:N17)</f>
        <v>#REF!</v>
      </c>
      <c r="C17" s="55" t="e">
        <f>#REF!</f>
        <v>#REF!</v>
      </c>
      <c r="D17" s="55" t="e">
        <f>#REF!</f>
        <v>#REF!</v>
      </c>
      <c r="E17" s="55" t="e">
        <f>#REF!</f>
        <v>#REF!</v>
      </c>
      <c r="F17" s="55" t="e">
        <f>#REF!</f>
        <v>#REF!</v>
      </c>
      <c r="G17" s="55" t="e">
        <f>#REF!</f>
        <v>#REF!</v>
      </c>
      <c r="H17" s="55" t="e">
        <f>#REF!</f>
        <v>#REF!</v>
      </c>
      <c r="I17" s="55" t="e">
        <f>#REF!</f>
        <v>#REF!</v>
      </c>
      <c r="J17" s="55" t="e">
        <f>#REF!</f>
        <v>#REF!</v>
      </c>
      <c r="K17" s="55" t="e">
        <f>#REF!</f>
        <v>#REF!</v>
      </c>
      <c r="L17" s="55" t="e">
        <f>#REF!</f>
        <v>#REF!</v>
      </c>
      <c r="M17" s="84" t="e">
        <f>#REF!</f>
        <v>#REF!</v>
      </c>
      <c r="N17" s="85" t="e">
        <f>#REF!</f>
        <v>#REF!</v>
      </c>
      <c r="O17" s="19"/>
    </row>
    <row r="18" spans="1:14" s="4" customFormat="1" ht="15">
      <c r="A18" s="8" t="s">
        <v>12</v>
      </c>
      <c r="B18" s="12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86"/>
      <c r="N18" s="87"/>
    </row>
    <row r="19" spans="1:14" s="4" customFormat="1" ht="14.25">
      <c r="A19" s="9" t="s">
        <v>13</v>
      </c>
      <c r="B19" s="12" t="e">
        <f>SUM(C19:N19)</f>
        <v>#REF!</v>
      </c>
      <c r="C19" s="57" t="e">
        <f>#REF!</f>
        <v>#REF!</v>
      </c>
      <c r="D19" s="57" t="e">
        <f>#REF!</f>
        <v>#REF!</v>
      </c>
      <c r="E19" s="57" t="e">
        <f>#REF!</f>
        <v>#REF!</v>
      </c>
      <c r="F19" s="57" t="e">
        <f>#REF!</f>
        <v>#REF!</v>
      </c>
      <c r="G19" s="57" t="e">
        <f>#REF!</f>
        <v>#REF!</v>
      </c>
      <c r="H19" s="57" t="e">
        <f>#REF!</f>
        <v>#REF!</v>
      </c>
      <c r="I19" s="57" t="e">
        <f>#REF!</f>
        <v>#REF!</v>
      </c>
      <c r="J19" s="57" t="e">
        <f>#REF!</f>
        <v>#REF!</v>
      </c>
      <c r="K19" s="57" t="e">
        <f>#REF!</f>
        <v>#REF!</v>
      </c>
      <c r="L19" s="57" t="e">
        <f>#REF!</f>
        <v>#REF!</v>
      </c>
      <c r="M19" s="88" t="e">
        <f>#REF!</f>
        <v>#REF!</v>
      </c>
      <c r="N19" s="89" t="e">
        <f>#REF!</f>
        <v>#REF!</v>
      </c>
    </row>
    <row r="20" spans="1:14" s="4" customFormat="1" ht="15">
      <c r="A20" s="14" t="s">
        <v>15</v>
      </c>
      <c r="B20" s="12" t="e">
        <f>SUM(C20:N20)</f>
        <v>#REF!</v>
      </c>
      <c r="C20" s="57" t="e">
        <f>#REF!</f>
        <v>#REF!</v>
      </c>
      <c r="D20" s="57" t="e">
        <f>#REF!</f>
        <v>#REF!</v>
      </c>
      <c r="E20" s="57" t="e">
        <f>#REF!</f>
        <v>#REF!</v>
      </c>
      <c r="F20" s="57" t="e">
        <f>#REF!</f>
        <v>#REF!</v>
      </c>
      <c r="G20" s="57" t="e">
        <f>#REF!</f>
        <v>#REF!</v>
      </c>
      <c r="H20" s="57" t="e">
        <f>#REF!</f>
        <v>#REF!</v>
      </c>
      <c r="I20" s="57" t="e">
        <f>#REF!</f>
        <v>#REF!</v>
      </c>
      <c r="J20" s="57" t="e">
        <f>#REF!</f>
        <v>#REF!</v>
      </c>
      <c r="K20" s="57" t="e">
        <f>#REF!</f>
        <v>#REF!</v>
      </c>
      <c r="L20" s="57" t="e">
        <f>#REF!</f>
        <v>#REF!</v>
      </c>
      <c r="M20" s="88" t="e">
        <f>#REF!</f>
        <v>#REF!</v>
      </c>
      <c r="N20" s="89" t="e">
        <f>#REF!</f>
        <v>#REF!</v>
      </c>
    </row>
    <row r="21" spans="1:14" s="4" customFormat="1" ht="15">
      <c r="A21" s="8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1"/>
      <c r="N21" s="77"/>
    </row>
    <row r="22" spans="1:14" s="4" customFormat="1" ht="28.5">
      <c r="A22" s="10" t="s">
        <v>21</v>
      </c>
      <c r="B22" s="12" t="e">
        <f>SUM(C22:N22)</f>
        <v>#REF!</v>
      </c>
      <c r="C22" s="13" t="e">
        <f>#REF!+#REF!</f>
        <v>#REF!</v>
      </c>
      <c r="D22" s="13" t="e">
        <f>#REF!+#REF!</f>
        <v>#REF!</v>
      </c>
      <c r="E22" s="13" t="e">
        <f>#REF!+#REF!</f>
        <v>#REF!</v>
      </c>
      <c r="F22" s="13" t="e">
        <f>#REF!+#REF!</f>
        <v>#REF!</v>
      </c>
      <c r="G22" s="13" t="e">
        <f>#REF!+#REF!</f>
        <v>#REF!</v>
      </c>
      <c r="H22" s="13" t="e">
        <f>#REF!+#REF!</f>
        <v>#REF!</v>
      </c>
      <c r="I22" s="13" t="e">
        <f>#REF!+#REF!</f>
        <v>#REF!</v>
      </c>
      <c r="J22" s="13" t="e">
        <f>#REF!+#REF!</f>
        <v>#REF!</v>
      </c>
      <c r="K22" s="13" t="e">
        <f>#REF!+#REF!</f>
        <v>#REF!</v>
      </c>
      <c r="L22" s="13" t="e">
        <f>#REF!+#REF!</f>
        <v>#REF!</v>
      </c>
      <c r="M22" s="21" t="e">
        <f>#REF!+#REF!</f>
        <v>#REF!</v>
      </c>
      <c r="N22" s="77" t="e">
        <f>#REF!+#REF!</f>
        <v>#REF!</v>
      </c>
    </row>
    <row r="23" spans="1:14" s="4" customFormat="1" ht="28.5">
      <c r="A23" s="10" t="s">
        <v>22</v>
      </c>
      <c r="B23" s="12" t="e">
        <f>SUM(C23:N23)</f>
        <v>#REF!</v>
      </c>
      <c r="C23" s="13" t="e">
        <f>#REF!+#REF!</f>
        <v>#REF!</v>
      </c>
      <c r="D23" s="13" t="e">
        <f>#REF!+#REF!</f>
        <v>#REF!</v>
      </c>
      <c r="E23" s="13" t="e">
        <f>#REF!+#REF!</f>
        <v>#REF!</v>
      </c>
      <c r="F23" s="13" t="e">
        <f>#REF!+#REF!</f>
        <v>#REF!</v>
      </c>
      <c r="G23" s="13" t="e">
        <f>#REF!+#REF!</f>
        <v>#REF!</v>
      </c>
      <c r="H23" s="13" t="e">
        <f>#REF!+#REF!</f>
        <v>#REF!</v>
      </c>
      <c r="I23" s="13" t="e">
        <f>#REF!+#REF!</f>
        <v>#REF!</v>
      </c>
      <c r="J23" s="13" t="e">
        <f>#REF!+#REF!</f>
        <v>#REF!</v>
      </c>
      <c r="K23" s="13" t="e">
        <f>#REF!+#REF!</f>
        <v>#REF!</v>
      </c>
      <c r="L23" s="13" t="e">
        <f>#REF!+#REF!</f>
        <v>#REF!</v>
      </c>
      <c r="M23" s="21" t="e">
        <f>#REF!+#REF!</f>
        <v>#REF!</v>
      </c>
      <c r="N23" s="77" t="e">
        <f>#REF!+#REF!</f>
        <v>#REF!</v>
      </c>
    </row>
    <row r="24" spans="1:14" s="4" customFormat="1" ht="28.5">
      <c r="A24" s="58" t="s">
        <v>23</v>
      </c>
      <c r="B24" s="59" t="e">
        <f aca="true" t="shared" si="9" ref="B24:N24">B16/B14</f>
        <v>#REF!</v>
      </c>
      <c r="C24" s="59" t="e">
        <f t="shared" si="9"/>
        <v>#REF!</v>
      </c>
      <c r="D24" s="59" t="e">
        <f t="shared" si="9"/>
        <v>#REF!</v>
      </c>
      <c r="E24" s="59" t="e">
        <f t="shared" si="9"/>
        <v>#REF!</v>
      </c>
      <c r="F24" s="59" t="e">
        <f t="shared" si="9"/>
        <v>#REF!</v>
      </c>
      <c r="G24" s="59" t="e">
        <f t="shared" si="9"/>
        <v>#REF!</v>
      </c>
      <c r="H24" s="59" t="e">
        <f t="shared" si="9"/>
        <v>#REF!</v>
      </c>
      <c r="I24" s="59" t="e">
        <f t="shared" si="9"/>
        <v>#REF!</v>
      </c>
      <c r="J24" s="59" t="e">
        <f t="shared" si="9"/>
        <v>#REF!</v>
      </c>
      <c r="K24" s="59" t="e">
        <f t="shared" si="9"/>
        <v>#REF!</v>
      </c>
      <c r="L24" s="59" t="e">
        <f t="shared" si="9"/>
        <v>#REF!</v>
      </c>
      <c r="M24" s="90" t="e">
        <f t="shared" si="9"/>
        <v>#REF!</v>
      </c>
      <c r="N24" s="91" t="e">
        <f t="shared" si="9"/>
        <v>#REF!</v>
      </c>
    </row>
    <row r="25" spans="1:14" s="1" customFormat="1" ht="18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20"/>
      <c r="M25" s="20"/>
      <c r="N25" s="20"/>
    </row>
    <row r="26" spans="5:14" s="4" customFormat="1" ht="14.25">
      <c r="E26" s="11"/>
      <c r="F26" s="11"/>
      <c r="N26" s="69" t="s">
        <v>14</v>
      </c>
    </row>
    <row r="27" spans="1:14" s="4" customFormat="1" ht="31.5">
      <c r="A27" s="60" t="s">
        <v>24</v>
      </c>
      <c r="B27" s="61" t="e">
        <f>SUM(B30,B31)</f>
        <v>#REF!</v>
      </c>
      <c r="C27" s="62" t="e">
        <f aca="true" t="shared" si="10" ref="C27:N27">C30+C31</f>
        <v>#REF!</v>
      </c>
      <c r="D27" s="40" t="e">
        <f t="shared" si="10"/>
        <v>#REF!</v>
      </c>
      <c r="E27" s="40" t="e">
        <f t="shared" si="10"/>
        <v>#REF!</v>
      </c>
      <c r="F27" s="63" t="e">
        <f t="shared" si="10"/>
        <v>#REF!</v>
      </c>
      <c r="G27" s="63" t="e">
        <f t="shared" si="10"/>
        <v>#REF!</v>
      </c>
      <c r="H27" s="41" t="e">
        <f t="shared" si="10"/>
        <v>#REF!</v>
      </c>
      <c r="I27" s="41" t="e">
        <f t="shared" si="10"/>
        <v>#REF!</v>
      </c>
      <c r="J27" s="41" t="e">
        <f t="shared" si="10"/>
        <v>#REF!</v>
      </c>
      <c r="K27" s="41" t="e">
        <f t="shared" si="10"/>
        <v>#REF!</v>
      </c>
      <c r="L27" s="41" t="e">
        <f t="shared" si="10"/>
        <v>#REF!</v>
      </c>
      <c r="M27" s="73" t="e">
        <f t="shared" si="10"/>
        <v>#REF!</v>
      </c>
      <c r="N27" s="92" t="e">
        <f t="shared" si="10"/>
        <v>#REF!</v>
      </c>
    </row>
    <row r="28" spans="1:14" s="4" customFormat="1" ht="14.25">
      <c r="A28" s="53" t="s">
        <v>25</v>
      </c>
      <c r="B28" s="64"/>
      <c r="C28" s="65"/>
      <c r="D28" s="65"/>
      <c r="E28" s="65"/>
      <c r="F28" s="65"/>
      <c r="G28" s="65"/>
      <c r="H28" s="65">
        <v>1500</v>
      </c>
      <c r="I28" s="93"/>
      <c r="J28" s="65"/>
      <c r="K28" s="65"/>
      <c r="L28" s="65"/>
      <c r="M28" s="94"/>
      <c r="N28" s="95"/>
    </row>
    <row r="29" spans="1:14" s="4" customFormat="1" ht="15">
      <c r="A29" s="8" t="s">
        <v>12</v>
      </c>
      <c r="B29" s="12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21"/>
      <c r="N29" s="77"/>
    </row>
    <row r="30" spans="1:14" s="4" customFormat="1" ht="14.25">
      <c r="A30" s="9" t="s">
        <v>26</v>
      </c>
      <c r="B30" s="56" t="e">
        <f>#REF!</f>
        <v>#REF!</v>
      </c>
      <c r="C30" s="56" t="e">
        <f>#REF!</f>
        <v>#REF!</v>
      </c>
      <c r="D30" s="56" t="e">
        <f>#REF!</f>
        <v>#REF!</v>
      </c>
      <c r="E30" s="56" t="e">
        <f>#REF!</f>
        <v>#REF!</v>
      </c>
      <c r="F30" s="56" t="e">
        <f>#REF!</f>
        <v>#REF!</v>
      </c>
      <c r="G30" s="56" t="e">
        <f>#REF!</f>
        <v>#REF!</v>
      </c>
      <c r="H30" s="56" t="e">
        <f>#REF!</f>
        <v>#REF!</v>
      </c>
      <c r="I30" s="56" t="e">
        <f>#REF!</f>
        <v>#REF!</v>
      </c>
      <c r="J30" s="56" t="e">
        <f>#REF!</f>
        <v>#REF!</v>
      </c>
      <c r="K30" s="56" t="e">
        <f>#REF!</f>
        <v>#REF!</v>
      </c>
      <c r="L30" s="56" t="e">
        <f>#REF!</f>
        <v>#REF!</v>
      </c>
      <c r="M30" s="86" t="e">
        <f>#REF!</f>
        <v>#REF!</v>
      </c>
      <c r="N30" s="87" t="e">
        <f>#REF!</f>
        <v>#REF!</v>
      </c>
    </row>
    <row r="31" spans="1:14" s="4" customFormat="1" ht="15">
      <c r="A31" s="14" t="s">
        <v>27</v>
      </c>
      <c r="B31" s="56" t="e">
        <f>#REF!</f>
        <v>#REF!</v>
      </c>
      <c r="C31" s="56" t="e">
        <f>#REF!</f>
        <v>#REF!</v>
      </c>
      <c r="D31" s="56" t="e">
        <f>#REF!</f>
        <v>#REF!</v>
      </c>
      <c r="E31" s="56" t="e">
        <f>#REF!</f>
        <v>#REF!</v>
      </c>
      <c r="F31" s="56" t="e">
        <f>#REF!</f>
        <v>#REF!</v>
      </c>
      <c r="G31" s="56" t="e">
        <f>#REF!</f>
        <v>#REF!</v>
      </c>
      <c r="H31" s="56" t="e">
        <f>#REF!</f>
        <v>#REF!</v>
      </c>
      <c r="I31" s="56" t="e">
        <f>#REF!</f>
        <v>#REF!</v>
      </c>
      <c r="J31" s="56" t="e">
        <f>#REF!</f>
        <v>#REF!</v>
      </c>
      <c r="K31" s="56" t="e">
        <f>#REF!</f>
        <v>#REF!</v>
      </c>
      <c r="L31" s="56" t="e">
        <f>#REF!</f>
        <v>#REF!</v>
      </c>
      <c r="M31" s="86" t="e">
        <f>#REF!</f>
        <v>#REF!</v>
      </c>
      <c r="N31" s="87" t="e">
        <f>#REF!</f>
        <v>#REF!</v>
      </c>
    </row>
    <row r="32" spans="1:14" s="4" customFormat="1" ht="15">
      <c r="A32" s="8" t="s">
        <v>12</v>
      </c>
      <c r="B32" s="66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21"/>
      <c r="N32" s="77"/>
    </row>
    <row r="33" spans="1:14" s="4" customFormat="1" ht="28.5">
      <c r="A33" s="10" t="s">
        <v>28</v>
      </c>
      <c r="B33" s="13" t="e">
        <f>#REF!</f>
        <v>#REF!</v>
      </c>
      <c r="C33" s="13" t="e">
        <f>#REF!</f>
        <v>#REF!</v>
      </c>
      <c r="D33" s="1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13" t="e">
        <f>#REF!</f>
        <v>#REF!</v>
      </c>
      <c r="I33" s="13" t="e">
        <f>#REF!</f>
        <v>#REF!</v>
      </c>
      <c r="J33" s="13" t="e">
        <f>#REF!</f>
        <v>#REF!</v>
      </c>
      <c r="K33" s="13" t="e">
        <f>#REF!</f>
        <v>#REF!</v>
      </c>
      <c r="L33" s="13" t="e">
        <f>#REF!</f>
        <v>#REF!</v>
      </c>
      <c r="M33" s="21" t="e">
        <f>#REF!</f>
        <v>#REF!</v>
      </c>
      <c r="N33" s="77" t="e">
        <f>#REF!</f>
        <v>#REF!</v>
      </c>
    </row>
    <row r="34" spans="1:14" s="4" customFormat="1" ht="28.5">
      <c r="A34" s="47" t="s">
        <v>29</v>
      </c>
      <c r="B34" s="67" t="e">
        <f>#REF!</f>
        <v>#REF!</v>
      </c>
      <c r="C34" s="67" t="e">
        <f>#REF!</f>
        <v>#REF!</v>
      </c>
      <c r="D34" s="67" t="e">
        <f>#REF!</f>
        <v>#REF!</v>
      </c>
      <c r="E34" s="67" t="e">
        <f>#REF!</f>
        <v>#REF!</v>
      </c>
      <c r="F34" s="67" t="e">
        <f>#REF!</f>
        <v>#REF!</v>
      </c>
      <c r="G34" s="67" t="e">
        <f>#REF!</f>
        <v>#REF!</v>
      </c>
      <c r="H34" s="67" t="e">
        <f>#REF!</f>
        <v>#REF!</v>
      </c>
      <c r="I34" s="67" t="e">
        <f>#REF!</f>
        <v>#REF!</v>
      </c>
      <c r="J34" s="67" t="e">
        <f>#REF!</f>
        <v>#REF!</v>
      </c>
      <c r="K34" s="67" t="e">
        <f>#REF!</f>
        <v>#REF!</v>
      </c>
      <c r="L34" s="67" t="e">
        <f>#REF!</f>
        <v>#REF!</v>
      </c>
      <c r="M34" s="80" t="e">
        <f>#REF!</f>
        <v>#REF!</v>
      </c>
      <c r="N34" s="81" t="e">
        <f>#REF!</f>
        <v>#REF!</v>
      </c>
    </row>
    <row r="35" spans="1:14" s="4" customFormat="1" ht="12.75" customHeight="1">
      <c r="A35" s="1"/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21" customHeight="1">
      <c r="A36" s="33" t="s">
        <v>30</v>
      </c>
      <c r="B36" s="68"/>
      <c r="C36" s="68"/>
      <c r="D36" s="68"/>
      <c r="E36" s="68"/>
      <c r="F36" s="68"/>
      <c r="G36" s="68"/>
      <c r="H36" s="68"/>
      <c r="I36" s="68"/>
      <c r="J36" s="3"/>
      <c r="K36" s="3"/>
      <c r="L36" s="3"/>
      <c r="M36" s="3"/>
      <c r="N36" s="3"/>
    </row>
    <row r="37" spans="1:4" ht="12.75">
      <c r="A37" s="18"/>
      <c r="B37" s="2"/>
      <c r="C37" s="2"/>
      <c r="D37" s="3"/>
    </row>
    <row r="39" spans="2:14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5" ht="12.75">
      <c r="B45" s="3"/>
    </row>
    <row r="67" spans="1:14" ht="12.7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30" t="s">
        <v>31</v>
      </c>
      <c r="M67" s="22"/>
      <c r="N67" s="22"/>
    </row>
    <row r="68" spans="1:14" ht="25.5" customHeight="1">
      <c r="A68" s="135" t="s">
        <v>32</v>
      </c>
      <c r="B68" s="135"/>
      <c r="C68" s="23" t="s">
        <v>33</v>
      </c>
      <c r="D68" s="24" t="s">
        <v>34</v>
      </c>
      <c r="E68" s="23" t="s">
        <v>35</v>
      </c>
      <c r="F68" s="23" t="s">
        <v>36</v>
      </c>
      <c r="G68" s="23" t="s">
        <v>37</v>
      </c>
      <c r="H68" s="23" t="s">
        <v>38</v>
      </c>
      <c r="I68" s="31" t="s">
        <v>39</v>
      </c>
      <c r="J68" s="31" t="s">
        <v>40</v>
      </c>
      <c r="K68" s="23" t="s">
        <v>41</v>
      </c>
      <c r="L68" s="23" t="s">
        <v>42</v>
      </c>
      <c r="M68" s="32" t="s">
        <v>43</v>
      </c>
      <c r="N68" s="32" t="s">
        <v>44</v>
      </c>
    </row>
    <row r="69" spans="1:14" ht="12.75" customHeight="1">
      <c r="A69" s="137" t="s">
        <v>45</v>
      </c>
      <c r="B69" s="137"/>
      <c r="C69" s="25">
        <f>999.99+799.97+2541.35</f>
        <v>4341.3099999999995</v>
      </c>
      <c r="D69" s="22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37" t="s">
        <v>46</v>
      </c>
      <c r="B70" s="137"/>
      <c r="C70" s="25"/>
      <c r="D70" s="22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37" t="s">
        <v>47</v>
      </c>
      <c r="B71" s="137"/>
      <c r="C71" s="25"/>
      <c r="D71" s="22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37" t="s">
        <v>48</v>
      </c>
      <c r="B72" s="137"/>
      <c r="C72" s="25"/>
      <c r="D72" s="22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37" t="s">
        <v>49</v>
      </c>
      <c r="B73" s="13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37" t="s">
        <v>50</v>
      </c>
      <c r="B74" s="13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37" t="s">
        <v>51</v>
      </c>
      <c r="B75" s="137"/>
      <c r="C75" s="25"/>
      <c r="D75" s="22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37" t="s">
        <v>52</v>
      </c>
      <c r="B76" s="137"/>
      <c r="C76" s="25"/>
      <c r="D76" s="22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37" t="s">
        <v>53</v>
      </c>
      <c r="B77" s="137"/>
      <c r="C77" s="25"/>
      <c r="D77" s="22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37" t="s">
        <v>54</v>
      </c>
      <c r="B78" s="137"/>
      <c r="C78" s="25"/>
      <c r="D78" s="22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6" customFormat="1" ht="12.75" customHeight="1">
      <c r="A79" s="137" t="s">
        <v>55</v>
      </c>
      <c r="B79" s="137"/>
      <c r="C79" s="137"/>
      <c r="D79" s="22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37" t="s">
        <v>56</v>
      </c>
      <c r="B80" s="137"/>
      <c r="C80" s="137"/>
      <c r="D80" s="22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37" t="s">
        <v>57</v>
      </c>
      <c r="B81" s="137"/>
      <c r="C81" s="137"/>
      <c r="D81" s="22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37" t="s">
        <v>58</v>
      </c>
      <c r="B82" s="137"/>
      <c r="C82" s="137"/>
      <c r="D82" s="22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37" t="s">
        <v>59</v>
      </c>
      <c r="B83" s="137"/>
      <c r="C83" s="137"/>
      <c r="D83" s="22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37" t="s">
        <v>60</v>
      </c>
      <c r="B84" s="137"/>
      <c r="C84" s="137"/>
      <c r="D84" s="22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37" t="s">
        <v>61</v>
      </c>
      <c r="B85" s="137"/>
      <c r="C85" s="137"/>
      <c r="D85" s="22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36" t="s">
        <v>62</v>
      </c>
      <c r="B86" s="136"/>
      <c r="C86" s="136"/>
      <c r="D86" s="22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36" t="s">
        <v>63</v>
      </c>
      <c r="B87" s="136"/>
      <c r="C87" s="136"/>
      <c r="D87" s="22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36" t="s">
        <v>64</v>
      </c>
      <c r="B88" s="136"/>
      <c r="C88" s="136"/>
      <c r="D88" s="22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36" t="s">
        <v>65</v>
      </c>
      <c r="B89" s="136"/>
      <c r="C89" s="136"/>
      <c r="D89" s="22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2" customFormat="1" ht="12.75" customHeight="1">
      <c r="A90" s="134"/>
      <c r="B90" s="134"/>
      <c r="C90" s="27">
        <f>SUM(C69:C85)</f>
        <v>4341.3099999999995</v>
      </c>
      <c r="D90" s="28">
        <f>SUM(D73:D89)</f>
        <v>2458.977</v>
      </c>
      <c r="E90" s="27">
        <f aca="true" t="shared" si="11" ref="E90:L90">SUM(E70:E85)</f>
        <v>4012.08</v>
      </c>
      <c r="F90" s="27">
        <f t="shared" si="11"/>
        <v>4391.33</v>
      </c>
      <c r="G90" s="27">
        <f t="shared" si="11"/>
        <v>7011.67</v>
      </c>
      <c r="H90" s="27">
        <f t="shared" si="11"/>
        <v>3275.2900000000004</v>
      </c>
      <c r="I90" s="27">
        <f t="shared" si="11"/>
        <v>3715.5099999999998</v>
      </c>
      <c r="J90" s="27">
        <f t="shared" si="11"/>
        <v>1902.2450000000001</v>
      </c>
      <c r="K90" s="27">
        <f t="shared" si="11"/>
        <v>3052.38</v>
      </c>
      <c r="L90" s="27">
        <f t="shared" si="11"/>
        <v>4474.3</v>
      </c>
      <c r="M90" s="27">
        <f>SUM(M85:M88)</f>
        <v>5993.9039999999995</v>
      </c>
      <c r="N90" s="27">
        <f>SUM(N70:N89)</f>
        <v>1713.4</v>
      </c>
    </row>
    <row r="91" spans="1:14" ht="44.25" customHeight="1">
      <c r="A91" s="23" t="s">
        <v>66</v>
      </c>
      <c r="B91" s="22"/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6">
        <v>0</v>
      </c>
      <c r="I91" s="26">
        <v>2649.9</v>
      </c>
      <c r="J91" s="26">
        <v>1399.949</v>
      </c>
      <c r="K91" s="26">
        <v>3052.4</v>
      </c>
      <c r="L91" s="26">
        <v>0</v>
      </c>
      <c r="M91" s="26">
        <v>2675.816</v>
      </c>
      <c r="N91" s="26">
        <v>1713.4</v>
      </c>
    </row>
    <row r="92" spans="1:14" s="2" customFormat="1" ht="12.75" customHeight="1">
      <c r="A92" s="135" t="s">
        <v>67</v>
      </c>
      <c r="B92" s="135"/>
      <c r="C92" s="27">
        <f aca="true" t="shared" si="12" ref="C92:N92">C91+C90</f>
        <v>4341.3099999999995</v>
      </c>
      <c r="D92" s="27">
        <f t="shared" si="12"/>
        <v>2458.977</v>
      </c>
      <c r="E92" s="27">
        <f t="shared" si="12"/>
        <v>4012.08</v>
      </c>
      <c r="F92" s="27">
        <f t="shared" si="12"/>
        <v>4391.33</v>
      </c>
      <c r="G92" s="27">
        <f t="shared" si="12"/>
        <v>7011.67</v>
      </c>
      <c r="H92" s="27">
        <f t="shared" si="12"/>
        <v>3275.2900000000004</v>
      </c>
      <c r="I92" s="27">
        <f t="shared" si="12"/>
        <v>6365.41</v>
      </c>
      <c r="J92" s="27">
        <f t="shared" si="12"/>
        <v>3302.1940000000004</v>
      </c>
      <c r="K92" s="27">
        <f t="shared" si="12"/>
        <v>6104.780000000001</v>
      </c>
      <c r="L92" s="27">
        <f t="shared" si="12"/>
        <v>4474.3</v>
      </c>
      <c r="M92" s="27">
        <f t="shared" si="12"/>
        <v>8669.72</v>
      </c>
      <c r="N92" s="27">
        <f t="shared" si="12"/>
        <v>3426.8</v>
      </c>
    </row>
    <row r="93" spans="1:14" ht="30.75" customHeight="1">
      <c r="A93" s="136" t="s">
        <v>68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</row>
  </sheetData>
  <sheetProtection selectLockedCells="1" selectUnlockedCells="1"/>
  <mergeCells count="27">
    <mergeCell ref="A1:N1"/>
    <mergeCell ref="A25:K25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C79"/>
    <mergeCell ref="A80:C80"/>
    <mergeCell ref="A81:C81"/>
    <mergeCell ref="A82:C82"/>
    <mergeCell ref="A83:C83"/>
    <mergeCell ref="A90:B90"/>
    <mergeCell ref="A92:B92"/>
    <mergeCell ref="A93:N93"/>
    <mergeCell ref="A84:C84"/>
    <mergeCell ref="A85:C85"/>
    <mergeCell ref="A86:C86"/>
    <mergeCell ref="A87:C87"/>
    <mergeCell ref="A88:C88"/>
    <mergeCell ref="A89:C89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="110" zoomScaleNormal="75" zoomScaleSheetLayoutView="110" zoomScalePageLayoutView="0" workbookViewId="0" topLeftCell="A1">
      <selection activeCell="B21" sqref="B21"/>
    </sheetView>
  </sheetViews>
  <sheetFormatPr defaultColWidth="9.140625" defaultRowHeight="12.75"/>
  <cols>
    <col min="1" max="1" width="63.28125" style="96" customWidth="1"/>
    <col min="2" max="2" width="16.140625" style="96" customWidth="1"/>
    <col min="3" max="3" width="11.421875" style="96" bestFit="1" customWidth="1"/>
    <col min="4" max="4" width="13.8515625" style="96" customWidth="1"/>
    <col min="5" max="5" width="12.8515625" style="96" customWidth="1"/>
    <col min="6" max="6" width="11.421875" style="96" bestFit="1" customWidth="1"/>
    <col min="7" max="7" width="13.57421875" style="96" customWidth="1"/>
    <col min="8" max="9" width="13.00390625" style="96" customWidth="1"/>
    <col min="10" max="10" width="13.57421875" style="96" customWidth="1"/>
    <col min="11" max="11" width="12.7109375" style="96" customWidth="1"/>
    <col min="12" max="13" width="13.28125" style="96" bestFit="1" customWidth="1"/>
    <col min="14" max="14" width="12.57421875" style="96" bestFit="1" customWidth="1"/>
    <col min="15" max="16384" width="9.140625" style="96" customWidth="1"/>
  </cols>
  <sheetData>
    <row r="1" spans="1:14" ht="45.75" customHeight="1">
      <c r="A1" s="98"/>
      <c r="B1" s="140" t="s">
        <v>90</v>
      </c>
      <c r="C1" s="140"/>
      <c r="D1" s="140"/>
      <c r="E1" s="140"/>
      <c r="F1" s="140"/>
      <c r="G1" s="140"/>
      <c r="H1" s="140"/>
      <c r="I1" s="99"/>
      <c r="J1" s="99"/>
      <c r="K1" s="99"/>
      <c r="L1" s="98"/>
      <c r="M1" s="98"/>
      <c r="N1" s="98"/>
    </row>
    <row r="2" spans="1:14" ht="28.5" customHeight="1" thickBot="1">
      <c r="A2" s="100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01" t="s">
        <v>91</v>
      </c>
    </row>
    <row r="3" spans="1:14" s="97" customFormat="1" ht="63" customHeight="1" thickBot="1">
      <c r="A3" s="102" t="s">
        <v>69</v>
      </c>
      <c r="B3" s="103" t="s">
        <v>92</v>
      </c>
      <c r="C3" s="104" t="s">
        <v>77</v>
      </c>
      <c r="D3" s="104" t="s">
        <v>78</v>
      </c>
      <c r="E3" s="104" t="s">
        <v>79</v>
      </c>
      <c r="F3" s="104" t="s">
        <v>80</v>
      </c>
      <c r="G3" s="104" t="s">
        <v>81</v>
      </c>
      <c r="H3" s="104" t="s">
        <v>82</v>
      </c>
      <c r="I3" s="104" t="s">
        <v>83</v>
      </c>
      <c r="J3" s="104" t="s">
        <v>84</v>
      </c>
      <c r="K3" s="104" t="s">
        <v>85</v>
      </c>
      <c r="L3" s="104" t="s">
        <v>86</v>
      </c>
      <c r="M3" s="104" t="s">
        <v>87</v>
      </c>
      <c r="N3" s="105" t="s">
        <v>88</v>
      </c>
    </row>
    <row r="4" spans="1:14" s="97" customFormat="1" ht="37.5" customHeight="1" thickBot="1">
      <c r="A4" s="106" t="s">
        <v>70</v>
      </c>
      <c r="B4" s="107">
        <v>103107.56100000002</v>
      </c>
      <c r="C4" s="108">
        <v>11980.78</v>
      </c>
      <c r="D4" s="108">
        <v>13306.199999999997</v>
      </c>
      <c r="E4" s="108">
        <v>12988.88</v>
      </c>
      <c r="F4" s="108">
        <v>5380.866</v>
      </c>
      <c r="G4" s="108">
        <v>3131.73</v>
      </c>
      <c r="H4" s="108">
        <v>4022.3</v>
      </c>
      <c r="I4" s="108">
        <v>4773.139999999999</v>
      </c>
      <c r="J4" s="108">
        <v>13902.625</v>
      </c>
      <c r="K4" s="108">
        <v>3949.0800000000004</v>
      </c>
      <c r="L4" s="108">
        <v>4216.07</v>
      </c>
      <c r="M4" s="108">
        <v>11473.24</v>
      </c>
      <c r="N4" s="109">
        <v>13982.650000000001</v>
      </c>
    </row>
    <row r="5" spans="1:14" s="97" customFormat="1" ht="23.25" customHeight="1" thickBot="1">
      <c r="A5" s="110" t="s">
        <v>71</v>
      </c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4" s="97" customFormat="1" ht="23.25" customHeight="1" thickBot="1">
      <c r="A6" s="114" t="s">
        <v>72</v>
      </c>
      <c r="B6" s="107">
        <v>80751.73000000001</v>
      </c>
      <c r="C6" s="115">
        <v>10236.456666666667</v>
      </c>
      <c r="D6" s="115">
        <v>10623.456666666665</v>
      </c>
      <c r="E6" s="115">
        <v>11837.436666666666</v>
      </c>
      <c r="F6" s="115">
        <v>1846.9866666666665</v>
      </c>
      <c r="G6" s="115">
        <v>1702.2866666666666</v>
      </c>
      <c r="H6" s="115">
        <v>1930.6166666666666</v>
      </c>
      <c r="I6" s="115">
        <v>2234.6766666666667</v>
      </c>
      <c r="J6" s="115">
        <v>12647.716666666667</v>
      </c>
      <c r="K6" s="115">
        <v>2741.956666666667</v>
      </c>
      <c r="L6" s="115">
        <v>1627.7766666666666</v>
      </c>
      <c r="M6" s="115">
        <v>10557.926666666666</v>
      </c>
      <c r="N6" s="116">
        <v>12764.436666666668</v>
      </c>
    </row>
    <row r="7" spans="1:14" s="97" customFormat="1" ht="21" customHeight="1" thickBot="1">
      <c r="A7" s="117" t="s">
        <v>73</v>
      </c>
      <c r="B7" s="107">
        <v>22355.831</v>
      </c>
      <c r="C7" s="115">
        <v>1744.3233333333333</v>
      </c>
      <c r="D7" s="115">
        <v>2682.743333333333</v>
      </c>
      <c r="E7" s="115">
        <v>1151.4433333333334</v>
      </c>
      <c r="F7" s="115">
        <v>3533.8793333333333</v>
      </c>
      <c r="G7" s="115">
        <v>1429.4433333333334</v>
      </c>
      <c r="H7" s="115">
        <v>2091.6833333333334</v>
      </c>
      <c r="I7" s="115">
        <v>2538.463333333333</v>
      </c>
      <c r="J7" s="115">
        <v>1254.9083333333333</v>
      </c>
      <c r="K7" s="115">
        <v>1207.1233333333334</v>
      </c>
      <c r="L7" s="115">
        <v>2588.2933333333335</v>
      </c>
      <c r="M7" s="115">
        <v>915.3133333333333</v>
      </c>
      <c r="N7" s="116">
        <v>1218.2133333333334</v>
      </c>
    </row>
    <row r="8" spans="1:14" s="97" customFormat="1" ht="16.5" thickBot="1">
      <c r="A8" s="106" t="s">
        <v>74</v>
      </c>
      <c r="B8" s="118">
        <v>79496.69099999999</v>
      </c>
      <c r="C8" s="119">
        <v>9659.68</v>
      </c>
      <c r="D8" s="119">
        <v>3216.8499999999995</v>
      </c>
      <c r="E8" s="119">
        <v>12547.3</v>
      </c>
      <c r="F8" s="119">
        <v>3661.366</v>
      </c>
      <c r="G8" s="119">
        <v>2126.31</v>
      </c>
      <c r="H8" s="119">
        <v>3562.1899999999996</v>
      </c>
      <c r="I8" s="119">
        <v>4003.54</v>
      </c>
      <c r="J8" s="119">
        <v>13150.365</v>
      </c>
      <c r="K8" s="119">
        <v>2023.98</v>
      </c>
      <c r="L8" s="119">
        <v>3061.42</v>
      </c>
      <c r="M8" s="119">
        <v>9421.19</v>
      </c>
      <c r="N8" s="120">
        <v>13062.500000000002</v>
      </c>
    </row>
    <row r="9" spans="1:14" s="97" customFormat="1" ht="15.75">
      <c r="A9" s="110" t="s">
        <v>71</v>
      </c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3"/>
    </row>
    <row r="10" spans="1:14" s="97" customFormat="1" ht="20.25" customHeight="1">
      <c r="A10" s="114" t="s">
        <v>75</v>
      </c>
      <c r="B10" s="121">
        <v>65351.38999999999</v>
      </c>
      <c r="C10" s="122">
        <v>8644.356666666667</v>
      </c>
      <c r="D10" s="122">
        <v>1799.0766666666666</v>
      </c>
      <c r="E10" s="122">
        <v>11719.236666666666</v>
      </c>
      <c r="F10" s="122">
        <v>1753.2166666666665</v>
      </c>
      <c r="G10" s="122">
        <v>1491.7666666666667</v>
      </c>
      <c r="H10" s="122">
        <v>1659.0466666666666</v>
      </c>
      <c r="I10" s="122">
        <v>2068.806666666667</v>
      </c>
      <c r="J10" s="122">
        <v>12524.966666666667</v>
      </c>
      <c r="K10" s="122">
        <v>1017.8166666666667</v>
      </c>
      <c r="L10" s="122">
        <v>1420.2766666666666</v>
      </c>
      <c r="M10" s="122">
        <v>8843.206666666667</v>
      </c>
      <c r="N10" s="123">
        <v>12409.616666666669</v>
      </c>
    </row>
    <row r="11" spans="1:14" s="97" customFormat="1" ht="21" customHeight="1" thickBot="1">
      <c r="A11" s="117" t="s">
        <v>76</v>
      </c>
      <c r="B11" s="124">
        <v>14145.301</v>
      </c>
      <c r="C11" s="122">
        <v>1015.3233333333334</v>
      </c>
      <c r="D11" s="122">
        <v>1417.773333333333</v>
      </c>
      <c r="E11" s="122">
        <v>828.0633333333334</v>
      </c>
      <c r="F11" s="122">
        <v>1908.1493333333335</v>
      </c>
      <c r="G11" s="122">
        <v>634.5433333333334</v>
      </c>
      <c r="H11" s="122">
        <v>1903.1433333333332</v>
      </c>
      <c r="I11" s="122">
        <v>1934.7333333333331</v>
      </c>
      <c r="J11" s="122">
        <v>625.3983333333333</v>
      </c>
      <c r="K11" s="122">
        <v>1006.1633333333334</v>
      </c>
      <c r="L11" s="122">
        <v>1641.1433333333334</v>
      </c>
      <c r="M11" s="122">
        <v>577.9833333333333</v>
      </c>
      <c r="N11" s="123">
        <v>652.8833333333333</v>
      </c>
    </row>
    <row r="12" spans="1:14" s="97" customFormat="1" ht="16.5" thickBot="1">
      <c r="A12" s="106" t="s">
        <v>89</v>
      </c>
      <c r="B12" s="125">
        <v>23610.87</v>
      </c>
      <c r="C12" s="126">
        <v>2321.1</v>
      </c>
      <c r="D12" s="126">
        <v>10089.349999999999</v>
      </c>
      <c r="E12" s="126">
        <v>441.58</v>
      </c>
      <c r="F12" s="126">
        <v>1719.5</v>
      </c>
      <c r="G12" s="126">
        <v>1005.42</v>
      </c>
      <c r="H12" s="126">
        <v>460.11</v>
      </c>
      <c r="I12" s="126">
        <v>769.6</v>
      </c>
      <c r="J12" s="126">
        <v>752.26</v>
      </c>
      <c r="K12" s="126">
        <v>1925.1000000000001</v>
      </c>
      <c r="L12" s="126">
        <v>1154.65</v>
      </c>
      <c r="M12" s="126">
        <v>2052.05</v>
      </c>
      <c r="N12" s="127">
        <v>920.1500000000001</v>
      </c>
    </row>
    <row r="13" spans="1:14" s="97" customFormat="1" ht="15.75">
      <c r="A13" s="110" t="s">
        <v>71</v>
      </c>
      <c r="B13" s="111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3"/>
    </row>
    <row r="14" spans="1:14" s="97" customFormat="1" ht="19.5" customHeight="1">
      <c r="A14" s="114" t="s">
        <v>75</v>
      </c>
      <c r="B14" s="121">
        <v>15400.34</v>
      </c>
      <c r="C14" s="122">
        <v>1592.1</v>
      </c>
      <c r="D14" s="122">
        <v>8824.38</v>
      </c>
      <c r="E14" s="122">
        <v>118.2</v>
      </c>
      <c r="F14" s="122">
        <v>93.77</v>
      </c>
      <c r="G14" s="122">
        <v>210.52</v>
      </c>
      <c r="H14" s="122">
        <v>271.57</v>
      </c>
      <c r="I14" s="122">
        <v>165.87</v>
      </c>
      <c r="J14" s="122">
        <v>122.75</v>
      </c>
      <c r="K14" s="122">
        <v>1724.14</v>
      </c>
      <c r="L14" s="122">
        <v>207.5</v>
      </c>
      <c r="M14" s="122">
        <v>1714.72</v>
      </c>
      <c r="N14" s="123">
        <v>354.82</v>
      </c>
    </row>
    <row r="15" spans="1:14" s="97" customFormat="1" ht="22.5" customHeight="1" thickBot="1">
      <c r="A15" s="128" t="s">
        <v>76</v>
      </c>
      <c r="B15" s="129">
        <v>8210.53</v>
      </c>
      <c r="C15" s="130">
        <v>729</v>
      </c>
      <c r="D15" s="130">
        <v>1264.97</v>
      </c>
      <c r="E15" s="130">
        <v>323.38</v>
      </c>
      <c r="F15" s="130">
        <v>1625.73</v>
      </c>
      <c r="G15" s="130">
        <v>794.9</v>
      </c>
      <c r="H15" s="130">
        <v>188.54</v>
      </c>
      <c r="I15" s="130">
        <v>603.73</v>
      </c>
      <c r="J15" s="130">
        <v>629.51</v>
      </c>
      <c r="K15" s="130">
        <v>200.96</v>
      </c>
      <c r="L15" s="130">
        <v>947.15</v>
      </c>
      <c r="M15" s="130">
        <v>337.33</v>
      </c>
      <c r="N15" s="131">
        <v>565.33</v>
      </c>
    </row>
    <row r="16" spans="1:14" s="97" customFormat="1" ht="15">
      <c r="A16" s="133" t="s">
        <v>93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1:14" ht="15">
      <c r="A17" s="133" t="str">
        <f>'[1]detaliat extern'!A17</f>
        <v>**) projection on debt contracted at the end of June 2022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</row>
    <row r="18" spans="1:14" ht="18.75" customHeight="1">
      <c r="A18" s="133" t="str">
        <f>'[1]detaliat extern'!A34</f>
        <v>**) average exchange rate Ron/Eur, according to CNSP-July 2022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RALUCA-MELANIA COMĂNICI</cp:lastModifiedBy>
  <cp:lastPrinted>2022-08-23T10:01:04Z</cp:lastPrinted>
  <dcterms:created xsi:type="dcterms:W3CDTF">2015-04-24T09:04:58Z</dcterms:created>
  <dcterms:modified xsi:type="dcterms:W3CDTF">2022-08-23T10:27:45Z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1033-11.2.0.9453</vt:lpwstr>
  </property>
</Properties>
</file>