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774" activeTab="0"/>
  </bookViews>
  <sheets>
    <sheet name="2010 - 2023 Mar" sheetId="1" r:id="rId1"/>
  </sheets>
  <definedNames>
    <definedName name="Excel_BuiltIn_Print_Area" localSheetId="0">'2010 - 2023 Mar'!$A$1:$E$61</definedName>
    <definedName name="Excel_BuiltIn_Print_Area">#N/A</definedName>
    <definedName name="Excel_BuiltIn_Print_Titles">NA()</definedName>
    <definedName name="_xlnm.Print_Area" localSheetId="0">'2010 - 2023 Mar'!$A$1:$Q$62</definedName>
  </definedNames>
  <calcPr fullCalcOnLoad="1"/>
</workbook>
</file>

<file path=xl/sharedStrings.xml><?xml version="1.0" encoding="utf-8"?>
<sst xmlns="http://schemas.openxmlformats.org/spreadsheetml/2006/main" count="63" uniqueCount="57">
  <si>
    <t>Indicators</t>
  </si>
  <si>
    <t>Public Debt</t>
  </si>
  <si>
    <t>Government public debt total,</t>
  </si>
  <si>
    <t>% GDP</t>
  </si>
  <si>
    <t xml:space="preserve">           1.By type:</t>
  </si>
  <si>
    <t xml:space="preserve">               - direct debt</t>
  </si>
  <si>
    <t xml:space="preserve">               - guaranteed</t>
  </si>
  <si>
    <t xml:space="preserve">          2. By creditors:</t>
  </si>
  <si>
    <t xml:space="preserve">               - multilateral</t>
  </si>
  <si>
    <t xml:space="preserve">               - bilateral</t>
  </si>
  <si>
    <t xml:space="preserve">               - private banks and others</t>
  </si>
  <si>
    <t xml:space="preserve">        3. By instruments:</t>
  </si>
  <si>
    <t xml:space="preserve">             - Treasury bills (Lei and Eur)</t>
  </si>
  <si>
    <t xml:space="preserve">             - Cash management instruments</t>
  </si>
  <si>
    <t xml:space="preserve">             - Bonds (Lei and Eur)</t>
  </si>
  <si>
    <t xml:space="preserve">             - Eurobonds</t>
  </si>
  <si>
    <t xml:space="preserve">             - Financial leasing</t>
  </si>
  <si>
    <t xml:space="preserve">             - Loans</t>
  </si>
  <si>
    <t xml:space="preserve">             - Loans from State Treasury Accounts</t>
  </si>
  <si>
    <t xml:space="preserve">        4. By currency: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</si>
  <si>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</si>
  <si>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</si>
  <si>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</si>
  <si>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</si>
  <si>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</si>
  <si>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</si>
  <si>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</si>
  <si>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</si>
  <si>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</si>
  <si>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</si>
  <si>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</si>
  <si>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</si>
  <si>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</si>
  <si>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</si>
  <si>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</si>
  <si>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</si>
  <si>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By initial maturity:</t>
  </si>
  <si>
    <t xml:space="preserve">             - short-term</t>
  </si>
  <si>
    <t xml:space="preserve">             - medium-term</t>
  </si>
  <si>
    <t xml:space="preserve">             - long term</t>
  </si>
  <si>
    <t xml:space="preserve">          6.  By interest type:</t>
  </si>
  <si>
    <t xml:space="preserve">             - fixed</t>
  </si>
  <si>
    <t xml:space="preserve">             - variabile</t>
  </si>
  <si>
    <t>Local public debt:</t>
  </si>
  <si>
    <t xml:space="preserve">         2. By currency: </t>
  </si>
  <si>
    <t xml:space="preserve">               - Lei</t>
  </si>
  <si>
    <t xml:space="preserve">         3. By initial maturity:</t>
  </si>
  <si>
    <t xml:space="preserve">                - between  1 - 5 years</t>
  </si>
  <si>
    <t xml:space="preserve">                - over 5 years</t>
  </si>
  <si>
    <t>%GDP</t>
  </si>
  <si>
    <t>**)the difference in absolute value / percentage is due to the rounding of the calculation formula in excel</t>
  </si>
  <si>
    <t xml:space="preserve">             - Retail bonds under the Program TEZAUR</t>
  </si>
  <si>
    <t>*) according to OUG 64/2007 concerning public debt, includs guarantees issued by local authorities.</t>
  </si>
  <si>
    <t>Exchange rate Eur / Lei</t>
  </si>
  <si>
    <t>GDP Lei mil.</t>
  </si>
  <si>
    <t>mil Lei</t>
  </si>
  <si>
    <t>GDP according to NCSP press release from May 2023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</si>
</sst>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.0"/>
    <numFmt numFmtId="173" formatCode="d\-mmm\-yy;@"/>
    <numFmt numFmtId="174" formatCode="d\ mmm\ yyyy"/>
    <numFmt numFmtId="175" formatCode="0.0%"/>
    <numFmt numFmtId="176" formatCode="0.0000"/>
    <numFmt numFmtId="177" formatCode="#,##0.0000"/>
    <numFmt numFmtId="178" formatCode="mmm/yyyy"/>
    <numFmt numFmtId="179" formatCode="[$-418]d\ mmmm\ yyyy"/>
    <numFmt numFmtId="180" formatCode="[$-409]mmmm\ d\,\ yyyy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"/>
    <numFmt numFmtId="186" formatCode="#,##0.000"/>
  </numFmts>
  <fonts count="44">
    <font>
      <sz val="12"/>
      <name val="Arial"/>
      <family val="2"/>
    </font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77" fontId="1" fillId="0" borderId="0" xfId="0" applyNumberFormat="1" applyFont="1" applyFill="1" applyBorder="1" applyAlignment="1">
      <alignment horizontal="right" vertical="center" wrapText="1"/>
    </xf>
    <xf numFmtId="172" fontId="3" fillId="0" borderId="10" xfId="0" applyNumberFormat="1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wrapText="1"/>
    </xf>
    <xf numFmtId="172" fontId="3" fillId="0" borderId="10" xfId="0" applyNumberFormat="1" applyFont="1" applyFill="1" applyBorder="1" applyAlignment="1">
      <alignment/>
    </xf>
    <xf numFmtId="172" fontId="3" fillId="0" borderId="11" xfId="0" applyNumberFormat="1" applyFon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175" fontId="3" fillId="0" borderId="13" xfId="0" applyNumberFormat="1" applyFont="1" applyFill="1" applyBorder="1" applyAlignment="1">
      <alignment horizontal="center" vertical="center" wrapText="1"/>
    </xf>
    <xf numFmtId="174" fontId="3" fillId="0" borderId="13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 wrapText="1"/>
    </xf>
    <xf numFmtId="175" fontId="4" fillId="0" borderId="13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vertical="top" wrapText="1"/>
    </xf>
    <xf numFmtId="172" fontId="4" fillId="0" borderId="14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4" fillId="0" borderId="15" xfId="0" applyNumberFormat="1" applyFont="1" applyFill="1" applyBorder="1" applyAlignment="1">
      <alignment/>
    </xf>
    <xf numFmtId="172" fontId="5" fillId="0" borderId="16" xfId="0" applyNumberFormat="1" applyFont="1" applyFill="1" applyBorder="1" applyAlignment="1">
      <alignment/>
    </xf>
    <xf numFmtId="172" fontId="5" fillId="0" borderId="17" xfId="0" applyNumberFormat="1" applyFont="1" applyFill="1" applyBorder="1" applyAlignment="1">
      <alignment/>
    </xf>
    <xf numFmtId="172" fontId="5" fillId="0" borderId="18" xfId="0" applyNumberFormat="1" applyFont="1" applyFill="1" applyBorder="1" applyAlignment="1">
      <alignment/>
    </xf>
    <xf numFmtId="172" fontId="5" fillId="0" borderId="19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172" fontId="1" fillId="0" borderId="2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3" fillId="0" borderId="13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172" fontId="3" fillId="0" borderId="14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 horizontal="center"/>
    </xf>
    <xf numFmtId="175" fontId="1" fillId="0" borderId="12" xfId="0" applyNumberFormat="1" applyFont="1" applyFill="1" applyBorder="1" applyAlignment="1">
      <alignment/>
    </xf>
    <xf numFmtId="175" fontId="3" fillId="0" borderId="12" xfId="0" applyNumberFormat="1" applyFont="1" applyFill="1" applyBorder="1" applyAlignment="1">
      <alignment/>
    </xf>
    <xf numFmtId="175" fontId="3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horizontal="left" vertical="center" wrapText="1"/>
    </xf>
    <xf numFmtId="172" fontId="1" fillId="0" borderId="14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left" vertical="center" wrapText="1"/>
    </xf>
    <xf numFmtId="0" fontId="1" fillId="0" borderId="21" xfId="0" applyNumberFormat="1" applyFont="1" applyFill="1" applyBorder="1" applyAlignment="1">
      <alignment horizontal="left" vertical="top" wrapText="1"/>
    </xf>
    <xf numFmtId="172" fontId="1" fillId="0" borderId="21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right"/>
    </xf>
    <xf numFmtId="185" fontId="3" fillId="0" borderId="13" xfId="0" applyNumberFormat="1" applyFont="1" applyFill="1" applyBorder="1" applyAlignment="1">
      <alignment horizontal="center" vertical="center"/>
    </xf>
    <xf numFmtId="172" fontId="4" fillId="0" borderId="14" xfId="0" applyNumberFormat="1" applyFont="1" applyFill="1" applyBorder="1" applyAlignment="1">
      <alignment/>
    </xf>
    <xf numFmtId="175" fontId="4" fillId="0" borderId="12" xfId="0" applyNumberFormat="1" applyFont="1" applyFill="1" applyBorder="1" applyAlignment="1">
      <alignment/>
    </xf>
    <xf numFmtId="172" fontId="5" fillId="0" borderId="12" xfId="0" applyNumberFormat="1" applyFont="1" applyFill="1" applyBorder="1" applyAlignment="1">
      <alignment/>
    </xf>
    <xf numFmtId="172" fontId="5" fillId="0" borderId="21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177" fontId="1" fillId="0" borderId="0" xfId="0" applyNumberFormat="1" applyFont="1" applyFill="1" applyAlignment="1">
      <alignment horizontal="right" vertical="center" wrapText="1"/>
    </xf>
    <xf numFmtId="172" fontId="4" fillId="0" borderId="10" xfId="0" applyNumberFormat="1" applyFont="1" applyFill="1" applyBorder="1" applyAlignment="1">
      <alignment vertical="top" wrapText="1"/>
    </xf>
    <xf numFmtId="172" fontId="5" fillId="0" borderId="22" xfId="0" applyNumberFormat="1" applyFont="1" applyFill="1" applyBorder="1" applyAlignment="1">
      <alignment/>
    </xf>
    <xf numFmtId="172" fontId="4" fillId="0" borderId="23" xfId="0" applyNumberFormat="1" applyFont="1" applyFill="1" applyBorder="1" applyAlignment="1">
      <alignment/>
    </xf>
    <xf numFmtId="172" fontId="5" fillId="0" borderId="24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view="pageBreakPreview" zoomScale="85" zoomScaleNormal="75" zoomScaleSheetLayoutView="85" zoomScalePageLayoutView="0" workbookViewId="0" topLeftCell="A34">
      <pane xSplit="1" topLeftCell="J1" activePane="topRight" state="frozen"/>
      <selection pane="topLeft" activeCell="A1" sqref="A1"/>
      <selection pane="topRight" activeCell="P13" sqref="P13"/>
    </sheetView>
  </sheetViews>
  <sheetFormatPr defaultColWidth="9.6640625" defaultRowHeight="15"/>
  <cols>
    <col min="1" max="1" width="39.3359375" style="19" customWidth="1"/>
    <col min="2" max="2" width="10.10546875" style="19" customWidth="1"/>
    <col min="3" max="3" width="9.10546875" style="19" customWidth="1"/>
    <col min="4" max="4" width="10.88671875" style="19" customWidth="1"/>
    <col min="5" max="5" width="12.99609375" style="19" customWidth="1"/>
    <col min="6" max="6" width="11.5546875" style="19" customWidth="1"/>
    <col min="7" max="7" width="10.4453125" style="19" customWidth="1"/>
    <col min="8" max="9" width="9.99609375" style="19" customWidth="1"/>
    <col min="10" max="10" width="10.3359375" style="19" customWidth="1"/>
    <col min="11" max="11" width="10.21484375" style="19" customWidth="1"/>
    <col min="12" max="12" width="10.6640625" style="19" customWidth="1"/>
    <col min="13" max="13" width="11.3359375" style="19" customWidth="1"/>
    <col min="14" max="14" width="10.6640625" style="19" customWidth="1"/>
    <col min="15" max="15" width="10.6640625" style="19" bestFit="1" customWidth="1"/>
    <col min="16" max="16384" width="9.6640625" style="19" customWidth="1"/>
  </cols>
  <sheetData>
    <row r="1" spans="1:17" ht="13.5" thickBot="1">
      <c r="A1" s="21"/>
      <c r="C1" s="49"/>
      <c r="D1" s="50"/>
      <c r="E1" s="22"/>
      <c r="F1" s="51"/>
      <c r="H1" s="23"/>
      <c r="J1" s="23"/>
      <c r="M1" s="52"/>
      <c r="O1" s="52"/>
      <c r="P1" s="52" t="s">
        <v>55</v>
      </c>
      <c r="Q1" s="52" t="s">
        <v>55</v>
      </c>
    </row>
    <row r="2" spans="1:17" ht="24" customHeight="1" thickBot="1">
      <c r="A2" s="24" t="s">
        <v>0</v>
      </c>
      <c r="B2" s="25">
        <v>2010</v>
      </c>
      <c r="C2" s="25">
        <v>2011</v>
      </c>
      <c r="D2" s="25">
        <v>2012</v>
      </c>
      <c r="E2" s="25">
        <v>2013</v>
      </c>
      <c r="F2" s="25">
        <v>2014</v>
      </c>
      <c r="G2" s="25">
        <v>2015</v>
      </c>
      <c r="H2" s="25">
        <v>2016</v>
      </c>
      <c r="I2" s="25">
        <v>2017</v>
      </c>
      <c r="J2" s="25">
        <v>2018</v>
      </c>
      <c r="K2" s="25">
        <v>2019</v>
      </c>
      <c r="L2" s="25">
        <v>2020</v>
      </c>
      <c r="M2" s="53">
        <v>44561</v>
      </c>
      <c r="N2" s="53">
        <v>44926</v>
      </c>
      <c r="O2" s="8">
        <v>44957</v>
      </c>
      <c r="P2" s="8">
        <v>44985</v>
      </c>
      <c r="Q2" s="8">
        <v>45016</v>
      </c>
    </row>
    <row r="3" spans="1:17" ht="22.5" customHeight="1" thickBot="1">
      <c r="A3" s="24" t="s">
        <v>1</v>
      </c>
      <c r="B3" s="26">
        <f>B5+B47</f>
        <v>194459.225216</v>
      </c>
      <c r="C3" s="26">
        <f>C5+C47</f>
        <v>223268</v>
      </c>
      <c r="D3" s="26">
        <v>240842.6</v>
      </c>
      <c r="E3" s="26">
        <f aca="true" t="shared" si="0" ref="E3:J3">E5+E47</f>
        <v>267150.89999999997</v>
      </c>
      <c r="F3" s="26">
        <f t="shared" si="0"/>
        <v>295655.5</v>
      </c>
      <c r="G3" s="26">
        <f t="shared" si="0"/>
        <v>315933.69999999995</v>
      </c>
      <c r="H3" s="26">
        <f t="shared" si="0"/>
        <v>339080.2</v>
      </c>
      <c r="I3" s="26">
        <f t="shared" si="0"/>
        <v>368448.9</v>
      </c>
      <c r="J3" s="26">
        <f t="shared" si="0"/>
        <v>400923.6</v>
      </c>
      <c r="K3" s="26">
        <f>K5+K47</f>
        <v>449015.01</v>
      </c>
      <c r="L3" s="26">
        <v>591471.9800000001</v>
      </c>
      <c r="M3" s="9">
        <v>698046.9299999999</v>
      </c>
      <c r="N3" s="9">
        <v>816674.5</v>
      </c>
      <c r="O3" s="9">
        <v>813410.2614501993</v>
      </c>
      <c r="P3" s="9">
        <f>P5+P47</f>
        <v>840279.714704</v>
      </c>
      <c r="Q3" s="9">
        <f>Q5+Q47</f>
        <v>851264.274704</v>
      </c>
    </row>
    <row r="4" spans="1:17" ht="15.75" customHeight="1" thickBot="1">
      <c r="A4" s="27" t="s">
        <v>49</v>
      </c>
      <c r="B4" s="7">
        <f aca="true" t="shared" si="1" ref="B4:K4">B3/B59</f>
        <v>0.3679351110488822</v>
      </c>
      <c r="C4" s="7">
        <f t="shared" si="1"/>
        <v>0.399484692873374</v>
      </c>
      <c r="D4" s="7">
        <f t="shared" si="1"/>
        <v>0.4069668924753168</v>
      </c>
      <c r="E4" s="7">
        <f t="shared" si="1"/>
        <v>0.42073128094644135</v>
      </c>
      <c r="F4" s="7">
        <f t="shared" si="1"/>
        <v>0.44147190400535163</v>
      </c>
      <c r="G4" s="7">
        <f t="shared" si="1"/>
        <v>0.4437707358869551</v>
      </c>
      <c r="H4" s="7">
        <f t="shared" si="1"/>
        <v>0.44402421258360314</v>
      </c>
      <c r="I4" s="7">
        <f t="shared" si="1"/>
        <v>0.4294798307066932</v>
      </c>
      <c r="J4" s="7">
        <f t="shared" si="1"/>
        <v>0.41803851483589644</v>
      </c>
      <c r="K4" s="7">
        <f t="shared" si="1"/>
        <v>0.42208791167471177</v>
      </c>
      <c r="L4" s="7">
        <f>L3/L59</f>
        <v>0.5544458114860555</v>
      </c>
      <c r="M4" s="10">
        <v>0.5878784992420414</v>
      </c>
      <c r="N4" s="10">
        <f>N3/N59</f>
        <v>0.5792905154264767</v>
      </c>
      <c r="O4" s="10">
        <f>O3/O59</f>
        <v>0.5112572353552478</v>
      </c>
      <c r="P4" s="10">
        <f>P3/P59</f>
        <v>0.528145640920176</v>
      </c>
      <c r="Q4" s="10">
        <f>Q3/Q59</f>
        <v>0.5350498269666876</v>
      </c>
    </row>
    <row r="5" spans="1:17" ht="21" customHeight="1">
      <c r="A5" s="28" t="s">
        <v>2</v>
      </c>
      <c r="B5" s="29">
        <f>B7</f>
        <v>182510.3</v>
      </c>
      <c r="C5" s="29">
        <f>C7</f>
        <v>210388.6</v>
      </c>
      <c r="D5" s="29">
        <v>226841.9</v>
      </c>
      <c r="E5" s="29">
        <f aca="true" t="shared" si="2" ref="E5:J5">E7</f>
        <v>252179.8</v>
      </c>
      <c r="F5" s="29">
        <f t="shared" si="2"/>
        <v>280763.8</v>
      </c>
      <c r="G5" s="29">
        <f t="shared" si="2"/>
        <v>299142.6</v>
      </c>
      <c r="H5" s="29">
        <f t="shared" si="2"/>
        <v>323039.3</v>
      </c>
      <c r="I5" s="29">
        <f t="shared" si="2"/>
        <v>353015.9</v>
      </c>
      <c r="J5" s="29">
        <f t="shared" si="2"/>
        <v>384965</v>
      </c>
      <c r="K5" s="29">
        <f>K7</f>
        <v>432480.7</v>
      </c>
      <c r="L5" s="29">
        <v>573986.5700000001</v>
      </c>
      <c r="M5" s="54">
        <v>679132.2</v>
      </c>
      <c r="N5" s="54">
        <v>796384.6</v>
      </c>
      <c r="O5" s="54">
        <v>793190.6963248868</v>
      </c>
      <c r="P5" s="54">
        <f>P7</f>
        <v>820033.9</v>
      </c>
      <c r="Q5" s="54">
        <f>Q7</f>
        <v>831018.46</v>
      </c>
    </row>
    <row r="6" spans="1:17" ht="15">
      <c r="A6" s="30" t="s">
        <v>3</v>
      </c>
      <c r="B6" s="31">
        <f aca="true" t="shared" si="3" ref="B6:K6">B5/B59</f>
        <v>0.3453266227070187</v>
      </c>
      <c r="C6" s="32">
        <f t="shared" si="3"/>
        <v>0.37644008660022543</v>
      </c>
      <c r="D6" s="32">
        <f t="shared" si="3"/>
        <v>0.3833090289101536</v>
      </c>
      <c r="E6" s="33">
        <f t="shared" si="3"/>
        <v>0.3971535573446221</v>
      </c>
      <c r="F6" s="33">
        <f t="shared" si="3"/>
        <v>0.41923566232245885</v>
      </c>
      <c r="G6" s="33">
        <f t="shared" si="3"/>
        <v>0.4201854114870844</v>
      </c>
      <c r="H6" s="33">
        <f t="shared" si="3"/>
        <v>0.4230187159735613</v>
      </c>
      <c r="I6" s="33">
        <f t="shared" si="3"/>
        <v>0.4114904644002762</v>
      </c>
      <c r="J6" s="33">
        <f t="shared" si="3"/>
        <v>0.4013986626474492</v>
      </c>
      <c r="K6" s="33">
        <f t="shared" si="3"/>
        <v>0.4065451520264713</v>
      </c>
      <c r="L6" s="33">
        <f>L5/L59</f>
        <v>0.538054988819162</v>
      </c>
      <c r="M6" s="55">
        <v>0.5719489641232945</v>
      </c>
      <c r="N6" s="55">
        <f>N5/N59</f>
        <v>0.5648983106631937</v>
      </c>
      <c r="O6" s="55">
        <f>O5/O59</f>
        <v>0.498548520631607</v>
      </c>
      <c r="P6" s="55">
        <f>P5/P59</f>
        <v>0.5154204274041484</v>
      </c>
      <c r="Q6" s="55">
        <f>Q5/Q59</f>
        <v>0.52232461345066</v>
      </c>
    </row>
    <row r="7" spans="1:17" ht="15">
      <c r="A7" s="34" t="s">
        <v>4</v>
      </c>
      <c r="B7" s="2">
        <f>B8+B9</f>
        <v>182510.3</v>
      </c>
      <c r="C7" s="2">
        <f>C8+C9</f>
        <v>210388.6</v>
      </c>
      <c r="D7" s="2">
        <v>226841.9</v>
      </c>
      <c r="E7" s="35">
        <f aca="true" t="shared" si="4" ref="E7:K7">E8+E9</f>
        <v>252179.8</v>
      </c>
      <c r="F7" s="2">
        <f t="shared" si="4"/>
        <v>280763.8</v>
      </c>
      <c r="G7" s="2">
        <f t="shared" si="4"/>
        <v>299142.6</v>
      </c>
      <c r="H7" s="2">
        <f t="shared" si="4"/>
        <v>323039.3</v>
      </c>
      <c r="I7" s="2">
        <f t="shared" si="4"/>
        <v>353015.9</v>
      </c>
      <c r="J7" s="2">
        <f t="shared" si="4"/>
        <v>384965</v>
      </c>
      <c r="K7" s="2">
        <f t="shared" si="4"/>
        <v>432480.7</v>
      </c>
      <c r="L7" s="2">
        <v>573986.5700000001</v>
      </c>
      <c r="M7" s="11">
        <v>679132.2</v>
      </c>
      <c r="N7" s="11">
        <v>796384.6</v>
      </c>
      <c r="O7" s="11">
        <v>793190.6963248868</v>
      </c>
      <c r="P7" s="11">
        <f>P9+P8</f>
        <v>820033.9</v>
      </c>
      <c r="Q7" s="11">
        <f>Q9+Q8</f>
        <v>831018.46</v>
      </c>
    </row>
    <row r="8" spans="1:17" ht="14.25">
      <c r="A8" s="36" t="s">
        <v>5</v>
      </c>
      <c r="B8" s="6">
        <v>167632.5</v>
      </c>
      <c r="C8" s="6">
        <v>199284.6</v>
      </c>
      <c r="D8" s="6">
        <v>213731</v>
      </c>
      <c r="E8" s="20">
        <v>237972</v>
      </c>
      <c r="F8" s="20">
        <v>265448.5</v>
      </c>
      <c r="G8" s="20">
        <v>283579.5</v>
      </c>
      <c r="H8" s="20">
        <v>306440.5</v>
      </c>
      <c r="I8" s="20">
        <v>335543.2</v>
      </c>
      <c r="J8" s="20">
        <v>366933.4</v>
      </c>
      <c r="K8" s="20">
        <v>413853.2</v>
      </c>
      <c r="L8" s="20">
        <v>541082.26</v>
      </c>
      <c r="M8" s="15">
        <v>636276.2</v>
      </c>
      <c r="N8" s="15">
        <v>741724.9</v>
      </c>
      <c r="O8" s="15">
        <v>739326.0180383059</v>
      </c>
      <c r="P8" s="15">
        <v>767174.1</v>
      </c>
      <c r="Q8" s="15">
        <v>777851</v>
      </c>
    </row>
    <row r="9" spans="1:17" ht="14.25">
      <c r="A9" s="36" t="s">
        <v>6</v>
      </c>
      <c r="B9" s="6">
        <v>14877.8</v>
      </c>
      <c r="C9" s="6">
        <v>11104</v>
      </c>
      <c r="D9" s="6">
        <v>13110.9</v>
      </c>
      <c r="E9" s="6">
        <v>14207.8</v>
      </c>
      <c r="F9" s="6">
        <v>15315.3</v>
      </c>
      <c r="G9" s="6">
        <v>15563.1</v>
      </c>
      <c r="H9" s="6">
        <v>16598.8</v>
      </c>
      <c r="I9" s="6">
        <v>17472.7</v>
      </c>
      <c r="J9" s="6">
        <v>18031.6</v>
      </c>
      <c r="K9" s="6">
        <v>18627.5</v>
      </c>
      <c r="L9" s="6">
        <v>32904.31</v>
      </c>
      <c r="M9" s="16">
        <v>42856</v>
      </c>
      <c r="N9" s="16">
        <v>54659.7</v>
      </c>
      <c r="O9" s="16">
        <v>53864.67828658088</v>
      </c>
      <c r="P9" s="16">
        <v>52859.8</v>
      </c>
      <c r="Q9" s="16">
        <v>53167.46</v>
      </c>
    </row>
    <row r="10" spans="1:17" ht="15">
      <c r="A10" s="34" t="s">
        <v>7</v>
      </c>
      <c r="B10" s="2">
        <f>SUM(B11:B13)</f>
        <v>182510.3</v>
      </c>
      <c r="C10" s="2">
        <f>SUM(C11:C13)</f>
        <v>210388.6</v>
      </c>
      <c r="D10" s="2">
        <v>226841.9</v>
      </c>
      <c r="E10" s="2">
        <f aca="true" t="shared" si="5" ref="E10:J10">SUM(E11:E13)</f>
        <v>252179.75</v>
      </c>
      <c r="F10" s="2">
        <f t="shared" si="5"/>
        <v>280763.8</v>
      </c>
      <c r="G10" s="2">
        <f t="shared" si="5"/>
        <v>299142.60000000003</v>
      </c>
      <c r="H10" s="2">
        <f t="shared" si="5"/>
        <v>323039.3</v>
      </c>
      <c r="I10" s="2">
        <f t="shared" si="5"/>
        <v>353015.9</v>
      </c>
      <c r="J10" s="2">
        <f t="shared" si="5"/>
        <v>384965</v>
      </c>
      <c r="K10" s="2">
        <f>SUM(K11:K13)</f>
        <v>432480.65</v>
      </c>
      <c r="L10" s="2">
        <v>573986.56</v>
      </c>
      <c r="M10" s="11">
        <v>679132.2</v>
      </c>
      <c r="N10" s="11">
        <v>796384.6</v>
      </c>
      <c r="O10" s="11">
        <v>793190.6914027868</v>
      </c>
      <c r="P10" s="11">
        <f>SUM(P11:P13)</f>
        <v>820033.88012</v>
      </c>
      <c r="Q10" s="11">
        <f>SUM(Q11:Q13)</f>
        <v>831018.4700000001</v>
      </c>
    </row>
    <row r="11" spans="1:17" ht="14.25">
      <c r="A11" s="36" t="s">
        <v>8</v>
      </c>
      <c r="B11" s="6">
        <v>52719.3</v>
      </c>
      <c r="C11" s="6">
        <v>63551.4</v>
      </c>
      <c r="D11" s="6">
        <v>65786.4</v>
      </c>
      <c r="E11" s="6">
        <v>65415.4</v>
      </c>
      <c r="F11" s="6">
        <v>60926.1</v>
      </c>
      <c r="G11" s="6">
        <v>55094.5</v>
      </c>
      <c r="H11" s="6">
        <v>52539.1</v>
      </c>
      <c r="I11" s="6">
        <v>47801.5</v>
      </c>
      <c r="J11" s="6">
        <v>39764.8</v>
      </c>
      <c r="K11" s="6">
        <v>33779.29</v>
      </c>
      <c r="L11" s="6">
        <v>51279.1</v>
      </c>
      <c r="M11" s="16">
        <v>51439.26</v>
      </c>
      <c r="N11" s="16">
        <v>65505.3</v>
      </c>
      <c r="O11" s="16">
        <v>65133.174724200006</v>
      </c>
      <c r="P11" s="16">
        <v>63246.8</v>
      </c>
      <c r="Q11" s="16">
        <v>63533.21</v>
      </c>
    </row>
    <row r="12" spans="1:17" ht="14.25">
      <c r="A12" s="36" t="s">
        <v>9</v>
      </c>
      <c r="B12" s="6">
        <v>287.1</v>
      </c>
      <c r="C12" s="6">
        <v>203.8</v>
      </c>
      <c r="D12" s="6">
        <v>193.2</v>
      </c>
      <c r="E12" s="6">
        <v>195.05</v>
      </c>
      <c r="F12" s="6">
        <v>184.2</v>
      </c>
      <c r="G12" s="6">
        <v>171.9</v>
      </c>
      <c r="H12" s="6">
        <v>166.7</v>
      </c>
      <c r="I12" s="6">
        <v>144.7</v>
      </c>
      <c r="J12" s="6">
        <v>79.1</v>
      </c>
      <c r="K12" s="6">
        <v>74.42</v>
      </c>
      <c r="L12" s="6">
        <v>78.2</v>
      </c>
      <c r="M12" s="16">
        <v>61.24</v>
      </c>
      <c r="N12" s="16">
        <v>64.7</v>
      </c>
      <c r="O12" s="16">
        <v>64.0562094</v>
      </c>
      <c r="P12" s="16">
        <v>64.13712</v>
      </c>
      <c r="Q12" s="16">
        <v>63.58</v>
      </c>
    </row>
    <row r="13" spans="1:17" ht="15.75" customHeight="1">
      <c r="A13" s="36" t="s">
        <v>10</v>
      </c>
      <c r="B13" s="6">
        <v>129503.9</v>
      </c>
      <c r="C13" s="6">
        <v>146633.4</v>
      </c>
      <c r="D13" s="6">
        <v>160862.3</v>
      </c>
      <c r="E13" s="37">
        <v>186569.3</v>
      </c>
      <c r="F13" s="37">
        <v>219653.5</v>
      </c>
      <c r="G13" s="37">
        <v>243876.2</v>
      </c>
      <c r="H13" s="37">
        <v>270333.5</v>
      </c>
      <c r="I13" s="37">
        <v>305069.7</v>
      </c>
      <c r="J13" s="37">
        <v>345121.1</v>
      </c>
      <c r="K13" s="37">
        <v>398626.94</v>
      </c>
      <c r="L13" s="37">
        <v>522629.26</v>
      </c>
      <c r="M13" s="17">
        <v>627631.7</v>
      </c>
      <c r="N13" s="17">
        <v>730814.6</v>
      </c>
      <c r="O13" s="17">
        <v>727993.4604691868</v>
      </c>
      <c r="P13" s="17">
        <v>756722.943</v>
      </c>
      <c r="Q13" s="17">
        <v>767421.68</v>
      </c>
    </row>
    <row r="14" spans="1:17" ht="16.5" customHeight="1">
      <c r="A14" s="38" t="s">
        <v>11</v>
      </c>
      <c r="B14" s="3">
        <f>SUM(B15:B22)</f>
        <v>182510.30000000002</v>
      </c>
      <c r="C14" s="3">
        <f>SUM(C15:C22)</f>
        <v>210388.58</v>
      </c>
      <c r="D14" s="3">
        <v>226841.9</v>
      </c>
      <c r="E14" s="3">
        <f>SUM(E15:E22)</f>
        <v>252179.8</v>
      </c>
      <c r="F14" s="3">
        <f>SUM(F15:F22)</f>
        <v>280763.8</v>
      </c>
      <c r="G14" s="3">
        <f>SUM(G15:G22)</f>
        <v>299142.60000000003</v>
      </c>
      <c r="H14" s="3">
        <f>SUM(H15:H22)</f>
        <v>323039.3</v>
      </c>
      <c r="I14" s="3">
        <f>SUM(I15:I22)</f>
        <v>353015.9</v>
      </c>
      <c r="J14" s="3">
        <f>J15+J16+J17+J18+J19+J20+J21+J22</f>
        <v>384964.95</v>
      </c>
      <c r="K14" s="3">
        <f>SUM(K15:K22)</f>
        <v>432480.65</v>
      </c>
      <c r="L14" s="3">
        <v>573986.55</v>
      </c>
      <c r="M14" s="11">
        <v>679135.2000000001</v>
      </c>
      <c r="N14" s="11">
        <v>796384.5700000001</v>
      </c>
      <c r="O14" s="11">
        <v>793190.6900105058</v>
      </c>
      <c r="P14" s="11">
        <f>SUM(P15:P22)</f>
        <v>820033.91796</v>
      </c>
      <c r="Q14" s="11">
        <f>SUM(Q15:Q22)</f>
        <v>831018.5</v>
      </c>
    </row>
    <row r="15" spans="1:17" ht="17.25" customHeight="1">
      <c r="A15" s="39" t="s">
        <v>12</v>
      </c>
      <c r="B15" s="6">
        <v>32659.2</v>
      </c>
      <c r="C15" s="6">
        <v>33743.8</v>
      </c>
      <c r="D15" s="6">
        <v>27262.6</v>
      </c>
      <c r="E15" s="6">
        <v>10298.1</v>
      </c>
      <c r="F15" s="6">
        <v>10793.4</v>
      </c>
      <c r="G15" s="6">
        <v>9176.1</v>
      </c>
      <c r="H15" s="6">
        <v>11988.5</v>
      </c>
      <c r="I15" s="6">
        <v>8428.6</v>
      </c>
      <c r="J15" s="6">
        <v>3997</v>
      </c>
      <c r="K15" s="6">
        <v>1660.51</v>
      </c>
      <c r="L15" s="6">
        <v>5498.22</v>
      </c>
      <c r="M15" s="16">
        <v>6557.69</v>
      </c>
      <c r="N15" s="16">
        <v>5080.84</v>
      </c>
      <c r="O15" s="16">
        <v>10072.18974027585</v>
      </c>
      <c r="P15" s="16">
        <v>6102.8</v>
      </c>
      <c r="Q15" s="16">
        <v>6076.58</v>
      </c>
    </row>
    <row r="16" spans="1:17" ht="12" customHeight="1">
      <c r="A16" s="39" t="s">
        <v>13</v>
      </c>
      <c r="B16" s="6">
        <v>0</v>
      </c>
      <c r="C16" s="6">
        <v>2200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16">
        <v>6000</v>
      </c>
      <c r="N16" s="16">
        <v>8450</v>
      </c>
      <c r="O16" s="16">
        <v>0</v>
      </c>
      <c r="P16" s="16">
        <v>0</v>
      </c>
      <c r="Q16" s="16">
        <v>0</v>
      </c>
    </row>
    <row r="17" spans="1:17" ht="15.75" customHeight="1">
      <c r="A17" s="39" t="s">
        <v>14</v>
      </c>
      <c r="B17" s="6">
        <v>34021.4</v>
      </c>
      <c r="C17" s="6">
        <v>50110</v>
      </c>
      <c r="D17" s="6">
        <v>72929.1</v>
      </c>
      <c r="E17" s="6">
        <v>98137.6</v>
      </c>
      <c r="F17" s="6">
        <v>102920.4</v>
      </c>
      <c r="G17" s="6">
        <v>109073.3</v>
      </c>
      <c r="H17" s="6">
        <v>116630</v>
      </c>
      <c r="I17" s="6">
        <v>131343.1</v>
      </c>
      <c r="J17" s="6">
        <v>158393.7</v>
      </c>
      <c r="K17" s="6">
        <v>182760.01</v>
      </c>
      <c r="L17" s="6">
        <v>232138.36</v>
      </c>
      <c r="M17" s="16">
        <v>247114.9</v>
      </c>
      <c r="N17" s="16">
        <v>270064.48</v>
      </c>
      <c r="O17" s="16">
        <v>291190.77</v>
      </c>
      <c r="P17" s="16">
        <v>297090.5</v>
      </c>
      <c r="Q17" s="16">
        <v>304369.04000000004</v>
      </c>
    </row>
    <row r="18" spans="1:17" ht="15" customHeight="1">
      <c r="A18" s="39" t="s">
        <v>51</v>
      </c>
      <c r="B18" s="6"/>
      <c r="C18" s="6"/>
      <c r="D18" s="6"/>
      <c r="E18" s="6"/>
      <c r="F18" s="6"/>
      <c r="G18" s="6"/>
      <c r="H18" s="6"/>
      <c r="I18" s="6"/>
      <c r="J18" s="6"/>
      <c r="K18" s="6">
        <v>5240.54</v>
      </c>
      <c r="L18" s="6">
        <v>10258.75</v>
      </c>
      <c r="M18" s="16">
        <v>17230.85</v>
      </c>
      <c r="N18" s="16">
        <v>27484.09</v>
      </c>
      <c r="O18" s="16">
        <v>28274.8</v>
      </c>
      <c r="P18" s="16">
        <v>28886.64</v>
      </c>
      <c r="Q18" s="16">
        <v>28965.79</v>
      </c>
    </row>
    <row r="19" spans="1:17" ht="15.75" customHeight="1">
      <c r="A19" s="40" t="s">
        <v>15</v>
      </c>
      <c r="B19" s="6">
        <v>10497.8</v>
      </c>
      <c r="C19" s="6">
        <v>17062.84</v>
      </c>
      <c r="D19" s="6">
        <v>31912.3</v>
      </c>
      <c r="E19" s="6">
        <v>45841.9</v>
      </c>
      <c r="F19" s="6">
        <v>67140.9</v>
      </c>
      <c r="G19" s="6">
        <v>74749.9</v>
      </c>
      <c r="H19" s="6">
        <v>83778.3</v>
      </c>
      <c r="I19" s="6">
        <v>95766.3</v>
      </c>
      <c r="J19" s="6">
        <v>111320.3</v>
      </c>
      <c r="K19" s="6">
        <v>131382.81</v>
      </c>
      <c r="L19" s="6">
        <v>177538.9</v>
      </c>
      <c r="M19" s="16">
        <v>218457.5</v>
      </c>
      <c r="N19" s="16">
        <v>251695.5</v>
      </c>
      <c r="O19" s="16">
        <v>266694.81370560004</v>
      </c>
      <c r="P19" s="16">
        <v>277896.17796</v>
      </c>
      <c r="Q19" s="16">
        <v>278565.38</v>
      </c>
    </row>
    <row r="20" spans="1:17" ht="13.5" customHeight="1">
      <c r="A20" s="39" t="s">
        <v>16</v>
      </c>
      <c r="B20" s="6">
        <v>63</v>
      </c>
      <c r="C20" s="6">
        <v>8.34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</row>
    <row r="21" spans="1:17" ht="14.25" customHeight="1">
      <c r="A21" s="36" t="s">
        <v>17</v>
      </c>
      <c r="B21" s="6">
        <v>73832.2</v>
      </c>
      <c r="C21" s="6">
        <v>75418.5</v>
      </c>
      <c r="D21" s="6">
        <v>78572.3</v>
      </c>
      <c r="E21" s="6">
        <v>78746.4</v>
      </c>
      <c r="F21" s="6">
        <v>74989.5</v>
      </c>
      <c r="G21" s="6">
        <v>70624.1</v>
      </c>
      <c r="H21" s="6">
        <v>69011.2</v>
      </c>
      <c r="I21" s="6">
        <v>65043.5</v>
      </c>
      <c r="J21" s="6">
        <v>57407</v>
      </c>
      <c r="K21" s="6">
        <v>52083.4</v>
      </c>
      <c r="L21" s="6">
        <v>83978.38</v>
      </c>
      <c r="M21" s="16">
        <v>100138.46</v>
      </c>
      <c r="N21" s="16">
        <v>128590.6</v>
      </c>
      <c r="O21" s="16">
        <v>127380.0627259</v>
      </c>
      <c r="P21" s="16">
        <v>124492.8</v>
      </c>
      <c r="Q21" s="16">
        <v>125135.61</v>
      </c>
    </row>
    <row r="22" spans="1:17" ht="15.75" customHeight="1" thickBot="1">
      <c r="A22" s="39" t="s">
        <v>18</v>
      </c>
      <c r="B22" s="6">
        <v>31436.7</v>
      </c>
      <c r="C22" s="6">
        <v>31845.1</v>
      </c>
      <c r="D22" s="6">
        <v>16165.6</v>
      </c>
      <c r="E22" s="6">
        <v>19155.8</v>
      </c>
      <c r="F22" s="6">
        <v>24919.6</v>
      </c>
      <c r="G22" s="6">
        <v>35519.2</v>
      </c>
      <c r="H22" s="6">
        <v>41631.3</v>
      </c>
      <c r="I22" s="6">
        <v>52434.4</v>
      </c>
      <c r="J22" s="6">
        <v>53846.95</v>
      </c>
      <c r="K22" s="6">
        <v>59353.38</v>
      </c>
      <c r="L22" s="6">
        <v>64573.94</v>
      </c>
      <c r="M22" s="18">
        <v>83635.8</v>
      </c>
      <c r="N22" s="18">
        <v>105019.06</v>
      </c>
      <c r="O22" s="18">
        <v>69578.05383873</v>
      </c>
      <c r="P22" s="18">
        <v>85565</v>
      </c>
      <c r="Q22" s="18">
        <v>87906.1</v>
      </c>
    </row>
    <row r="23" spans="1:17" ht="15">
      <c r="A23" s="38" t="s">
        <v>19</v>
      </c>
      <c r="B23" s="4">
        <f>SUM(B24:B39)</f>
        <v>182510.28999999998</v>
      </c>
      <c r="C23" s="4">
        <f>SUM(C24:C39)</f>
        <v>210388.63039999997</v>
      </c>
      <c r="D23" s="4">
        <v>226841.9</v>
      </c>
      <c r="E23" s="4">
        <f>SUM(E24:E39)</f>
        <v>252179.80000000002</v>
      </c>
      <c r="F23" s="4">
        <f>SUM(F24:F39)</f>
        <v>280763.8</v>
      </c>
      <c r="G23" s="4">
        <f>SUM(G24:G39)</f>
        <v>299142.6</v>
      </c>
      <c r="H23" s="4">
        <f>SUM(H24:H39)</f>
        <v>323039.3</v>
      </c>
      <c r="I23" s="4">
        <f>SUM(I24:I39)</f>
        <v>353015.85000000003</v>
      </c>
      <c r="J23" s="4">
        <f>J24+J25+J26+J27+J28+J29+J30+J31+J32+J33+J34+J35+J36+J37+J38+J39</f>
        <v>384965</v>
      </c>
      <c r="K23" s="4">
        <f>SUM(K24:K39)</f>
        <v>432480.65</v>
      </c>
      <c r="L23" s="4">
        <v>573986.6</v>
      </c>
      <c r="M23" s="12">
        <v>679132.1700000002</v>
      </c>
      <c r="N23" s="12">
        <v>796384.62</v>
      </c>
      <c r="O23" s="12">
        <v>793190.6963248868</v>
      </c>
      <c r="P23" s="12">
        <f>SUM(P24:P39)</f>
        <v>820033.91028</v>
      </c>
      <c r="Q23" s="12">
        <f>SUM(Q24:Q39)</f>
        <v>831018.52</v>
      </c>
    </row>
    <row r="24" spans="1:17" ht="14.25">
      <c r="A24" s="40" t="s">
        <v>20</v>
      </c>
      <c r="B24" s="6">
        <v>82628.67</v>
      </c>
      <c r="C24" s="6">
        <v>101241.2</v>
      </c>
      <c r="D24" s="6">
        <v>99439.1</v>
      </c>
      <c r="E24" s="20">
        <v>111762.1</v>
      </c>
      <c r="F24" s="20">
        <v>126434.7</v>
      </c>
      <c r="G24" s="20">
        <v>148073.45</v>
      </c>
      <c r="H24" s="20">
        <v>170139.4</v>
      </c>
      <c r="I24" s="20">
        <v>192055</v>
      </c>
      <c r="J24" s="20">
        <v>214671.6</v>
      </c>
      <c r="K24" s="20">
        <v>245191.18</v>
      </c>
      <c r="L24" s="20">
        <v>308576.33</v>
      </c>
      <c r="M24" s="15">
        <v>367685.2</v>
      </c>
      <c r="N24" s="15">
        <v>438157.6</v>
      </c>
      <c r="O24" s="15">
        <v>420584.50646945636</v>
      </c>
      <c r="P24" s="15">
        <v>438171.9799999999</v>
      </c>
      <c r="Q24" s="15">
        <v>448021.48000000004</v>
      </c>
    </row>
    <row r="25" spans="1:17" ht="14.25">
      <c r="A25" s="40" t="s">
        <v>21</v>
      </c>
      <c r="B25" s="6">
        <v>8458.15</v>
      </c>
      <c r="C25" s="6">
        <v>6091.65</v>
      </c>
      <c r="D25" s="6">
        <v>12661.8</v>
      </c>
      <c r="E25" s="6">
        <v>16269.2</v>
      </c>
      <c r="F25" s="6">
        <v>24796.2</v>
      </c>
      <c r="G25" s="6">
        <v>26858.85</v>
      </c>
      <c r="H25" s="6">
        <v>26930.6</v>
      </c>
      <c r="I25" s="6">
        <v>23667.6</v>
      </c>
      <c r="J25" s="6">
        <v>28225.3</v>
      </c>
      <c r="K25" s="6">
        <v>29133.95</v>
      </c>
      <c r="L25" s="6">
        <v>39997.4</v>
      </c>
      <c r="M25" s="16">
        <v>43938.37</v>
      </c>
      <c r="N25" s="16">
        <v>56226.54</v>
      </c>
      <c r="O25" s="16">
        <v>72224.35268233041</v>
      </c>
      <c r="P25" s="16">
        <v>73670.23027999999</v>
      </c>
      <c r="Q25" s="16">
        <v>73131.2</v>
      </c>
    </row>
    <row r="26" spans="1:17" ht="14.25">
      <c r="A26" s="40" t="s">
        <v>22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</row>
    <row r="27" spans="1:17" ht="14.25">
      <c r="A27" s="40" t="s">
        <v>23</v>
      </c>
      <c r="B27" s="6">
        <v>78118.8</v>
      </c>
      <c r="C27" s="6">
        <v>89349.75</v>
      </c>
      <c r="D27" s="6">
        <v>101873.7</v>
      </c>
      <c r="E27" s="6">
        <v>116459.1</v>
      </c>
      <c r="F27" s="6">
        <v>126304.5</v>
      </c>
      <c r="G27" s="6">
        <v>121707.9</v>
      </c>
      <c r="H27" s="6">
        <v>123498.2</v>
      </c>
      <c r="I27" s="6">
        <v>135165.7</v>
      </c>
      <c r="J27" s="6">
        <v>140026.4</v>
      </c>
      <c r="K27" s="6">
        <v>156179.15</v>
      </c>
      <c r="L27" s="6">
        <v>223652.67</v>
      </c>
      <c r="M27" s="16">
        <v>265949.25</v>
      </c>
      <c r="N27" s="16">
        <v>300697.9</v>
      </c>
      <c r="O27" s="16">
        <v>299089.82037780003</v>
      </c>
      <c r="P27" s="16">
        <v>306949.4</v>
      </c>
      <c r="Q27" s="16">
        <v>308653.83999999997</v>
      </c>
    </row>
    <row r="28" spans="1:17" ht="14.25">
      <c r="A28" s="40" t="s">
        <v>24</v>
      </c>
      <c r="B28" s="6">
        <v>9645.9</v>
      </c>
      <c r="C28" s="6">
        <v>9977</v>
      </c>
      <c r="D28" s="6">
        <v>9522.3</v>
      </c>
      <c r="E28" s="6">
        <v>5047.7</v>
      </c>
      <c r="F28" s="6">
        <v>743.6</v>
      </c>
      <c r="G28" s="6">
        <v>14.3</v>
      </c>
      <c r="H28" s="6">
        <v>9.6</v>
      </c>
      <c r="I28" s="6">
        <v>0</v>
      </c>
      <c r="J28" s="6">
        <v>0</v>
      </c>
      <c r="K28" s="6">
        <v>0</v>
      </c>
      <c r="L28" s="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</row>
    <row r="29" spans="1:17" ht="14.25">
      <c r="A29" s="40" t="s">
        <v>25</v>
      </c>
      <c r="B29" s="6">
        <v>180.01</v>
      </c>
      <c r="C29" s="6">
        <v>138.2304</v>
      </c>
      <c r="D29" s="6">
        <v>101.2</v>
      </c>
      <c r="E29" s="6">
        <v>82.3</v>
      </c>
      <c r="F29" s="6">
        <v>65</v>
      </c>
      <c r="G29" s="6">
        <v>51.9</v>
      </c>
      <c r="H29" s="6">
        <v>31</v>
      </c>
      <c r="I29" s="6">
        <v>17.7</v>
      </c>
      <c r="J29" s="6">
        <v>6.2</v>
      </c>
      <c r="K29" s="6">
        <v>0</v>
      </c>
      <c r="L29" s="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</row>
    <row r="30" spans="1:17" ht="14.25">
      <c r="A30" s="40" t="s">
        <v>26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</row>
    <row r="31" spans="1:17" ht="14.25">
      <c r="A31" s="40" t="s">
        <v>27</v>
      </c>
      <c r="B31" s="6">
        <v>806.8</v>
      </c>
      <c r="C31" s="6">
        <v>750.8</v>
      </c>
      <c r="D31" s="6">
        <v>700.4</v>
      </c>
      <c r="E31" s="6">
        <v>567.9</v>
      </c>
      <c r="F31" s="6">
        <v>521.8</v>
      </c>
      <c r="G31" s="6">
        <v>424.1</v>
      </c>
      <c r="H31" s="6">
        <v>383.6</v>
      </c>
      <c r="I31" s="6">
        <v>305.3</v>
      </c>
      <c r="J31" s="6">
        <v>229</v>
      </c>
      <c r="K31" s="6">
        <v>178.67</v>
      </c>
      <c r="L31" s="6">
        <v>102</v>
      </c>
      <c r="M31" s="16">
        <v>37.56</v>
      </c>
      <c r="N31" s="16">
        <v>0</v>
      </c>
      <c r="O31" s="16">
        <v>0</v>
      </c>
      <c r="P31" s="16">
        <v>0</v>
      </c>
      <c r="Q31" s="16">
        <v>0</v>
      </c>
    </row>
    <row r="32" spans="1:17" ht="14.25">
      <c r="A32" s="40" t="s">
        <v>28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</row>
    <row r="33" spans="1:17" ht="14.25">
      <c r="A33" s="40" t="s">
        <v>29</v>
      </c>
      <c r="B33" s="6">
        <v>2542.56</v>
      </c>
      <c r="C33" s="6">
        <v>2840</v>
      </c>
      <c r="D33" s="6">
        <v>2543.4</v>
      </c>
      <c r="E33" s="6">
        <v>1991.5</v>
      </c>
      <c r="F33" s="6">
        <v>1898</v>
      </c>
      <c r="G33" s="6">
        <v>2012.1</v>
      </c>
      <c r="H33" s="6">
        <v>2046.9</v>
      </c>
      <c r="I33" s="6">
        <v>1804.55</v>
      </c>
      <c r="J33" s="6">
        <v>1806.5</v>
      </c>
      <c r="K33" s="6">
        <v>1797.7</v>
      </c>
      <c r="L33" s="6">
        <v>1658.2</v>
      </c>
      <c r="M33" s="16">
        <v>1521.79</v>
      </c>
      <c r="N33" s="16">
        <v>1302.58</v>
      </c>
      <c r="O33" s="16">
        <v>1292.0167953</v>
      </c>
      <c r="P33" s="16">
        <v>1242.3</v>
      </c>
      <c r="Q33" s="16">
        <v>1212</v>
      </c>
    </row>
    <row r="34" spans="1:17" ht="14.25">
      <c r="A34" s="40" t="s">
        <v>30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</row>
    <row r="35" spans="1:17" ht="14.25">
      <c r="A35" s="40" t="s">
        <v>31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</row>
    <row r="36" spans="1:17" ht="14.25">
      <c r="A36" s="40" t="s">
        <v>32</v>
      </c>
      <c r="B36" s="6">
        <v>129.4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</row>
    <row r="37" spans="1:17" ht="14.25">
      <c r="A37" s="40" t="s">
        <v>33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</row>
    <row r="38" spans="1:17" ht="14.25">
      <c r="A38" s="40" t="s">
        <v>34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</row>
    <row r="39" spans="1:17" ht="14.25">
      <c r="A39" s="40" t="s">
        <v>35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</row>
    <row r="40" spans="1:17" ht="15">
      <c r="A40" s="38" t="s">
        <v>36</v>
      </c>
      <c r="B40" s="4">
        <f>B41+B42+B43</f>
        <v>182510.26032</v>
      </c>
      <c r="C40" s="4">
        <f>C41+C42+C43</f>
        <v>210388.6</v>
      </c>
      <c r="D40" s="4">
        <v>226841.9</v>
      </c>
      <c r="E40" s="4">
        <f aca="true" t="shared" si="6" ref="E40:K40">E41+E42+E43</f>
        <v>252179.8</v>
      </c>
      <c r="F40" s="4">
        <f t="shared" si="6"/>
        <v>280763.80000000005</v>
      </c>
      <c r="G40" s="4">
        <f t="shared" si="6"/>
        <v>299142.6</v>
      </c>
      <c r="H40" s="4">
        <f t="shared" si="6"/>
        <v>323039.30000000005</v>
      </c>
      <c r="I40" s="4">
        <f t="shared" si="6"/>
        <v>353015.9</v>
      </c>
      <c r="J40" s="4">
        <f t="shared" si="6"/>
        <v>384965</v>
      </c>
      <c r="K40" s="4">
        <f t="shared" si="6"/>
        <v>432480.65</v>
      </c>
      <c r="L40" s="4">
        <v>573986.56</v>
      </c>
      <c r="M40" s="13">
        <v>679132.21</v>
      </c>
      <c r="N40" s="13">
        <v>796384.55</v>
      </c>
      <c r="O40" s="13">
        <v>793190.6963248868</v>
      </c>
      <c r="P40" s="13">
        <f>SUM(P41:P43)</f>
        <v>820033.9199999999</v>
      </c>
      <c r="Q40" s="13">
        <f>SUM(Q41:Q43)</f>
        <v>831018.4600000001</v>
      </c>
    </row>
    <row r="41" spans="1:17" ht="14.25">
      <c r="A41" s="41" t="s">
        <v>37</v>
      </c>
      <c r="B41" s="6">
        <v>64095.9</v>
      </c>
      <c r="C41" s="6">
        <v>67788.9</v>
      </c>
      <c r="D41" s="6">
        <v>43428.3</v>
      </c>
      <c r="E41" s="6">
        <v>29453.9</v>
      </c>
      <c r="F41" s="6">
        <v>35713</v>
      </c>
      <c r="G41" s="6">
        <v>44695.3</v>
      </c>
      <c r="H41" s="6">
        <v>53619.9</v>
      </c>
      <c r="I41" s="6">
        <v>60863</v>
      </c>
      <c r="J41" s="6">
        <v>57843.9</v>
      </c>
      <c r="K41" s="6">
        <v>61013.89</v>
      </c>
      <c r="L41" s="6">
        <v>71283.7</v>
      </c>
      <c r="M41" s="16">
        <v>101211.37</v>
      </c>
      <c r="N41" s="16">
        <v>130857.05</v>
      </c>
      <c r="O41" s="16">
        <v>92475.43357900584</v>
      </c>
      <c r="P41" s="16">
        <v>104781.68</v>
      </c>
      <c r="Q41" s="16">
        <v>106740.6</v>
      </c>
    </row>
    <row r="42" spans="1:17" ht="14.25">
      <c r="A42" s="41" t="s">
        <v>38</v>
      </c>
      <c r="B42" s="6">
        <v>42792.21392</v>
      </c>
      <c r="C42" s="6">
        <v>55152.1</v>
      </c>
      <c r="D42" s="6">
        <v>77365.7</v>
      </c>
      <c r="E42" s="6">
        <v>94759.7</v>
      </c>
      <c r="F42" s="6">
        <v>83930.1</v>
      </c>
      <c r="G42" s="6">
        <v>74902.4</v>
      </c>
      <c r="H42" s="6">
        <v>62990.3</v>
      </c>
      <c r="I42" s="6">
        <v>72195.3</v>
      </c>
      <c r="J42" s="6">
        <v>86846.3</v>
      </c>
      <c r="K42" s="6">
        <v>98282.87</v>
      </c>
      <c r="L42" s="6">
        <v>163881.72</v>
      </c>
      <c r="M42" s="16">
        <v>141301.7</v>
      </c>
      <c r="N42" s="16">
        <v>135664.7</v>
      </c>
      <c r="O42" s="16">
        <v>138666.75881438088</v>
      </c>
      <c r="P42" s="16">
        <v>140394.83999999997</v>
      </c>
      <c r="Q42" s="16">
        <v>146076.18</v>
      </c>
    </row>
    <row r="43" spans="1:17" ht="14.25">
      <c r="A43" s="41" t="s">
        <v>39</v>
      </c>
      <c r="B43" s="6">
        <v>75622.1464</v>
      </c>
      <c r="C43" s="6">
        <v>87447.6</v>
      </c>
      <c r="D43" s="6">
        <v>106047.9</v>
      </c>
      <c r="E43" s="6">
        <v>127966.2</v>
      </c>
      <c r="F43" s="6">
        <v>161120.7</v>
      </c>
      <c r="G43" s="6">
        <v>179544.9</v>
      </c>
      <c r="H43" s="6">
        <v>206429.1</v>
      </c>
      <c r="I43" s="6">
        <v>219957.6</v>
      </c>
      <c r="J43" s="6">
        <v>240274.8</v>
      </c>
      <c r="K43" s="6">
        <v>273183.89</v>
      </c>
      <c r="L43" s="6">
        <v>338821.14</v>
      </c>
      <c r="M43" s="16">
        <v>436619.14</v>
      </c>
      <c r="N43" s="16">
        <v>529862.8</v>
      </c>
      <c r="O43" s="16">
        <v>562048.5039315</v>
      </c>
      <c r="P43" s="16">
        <v>574857.4</v>
      </c>
      <c r="Q43" s="16">
        <v>578201.68</v>
      </c>
    </row>
    <row r="44" spans="1:17" ht="15">
      <c r="A44" s="38" t="s">
        <v>40</v>
      </c>
      <c r="B44" s="2">
        <f>SUM(B45:B46)</f>
        <v>182510.26032</v>
      </c>
      <c r="C44" s="2">
        <f>SUM(C45:C46)</f>
        <v>210388.6</v>
      </c>
      <c r="D44" s="2">
        <v>226841.9</v>
      </c>
      <c r="E44" s="2">
        <f>SUM(E45:E46)</f>
        <v>252179.80000000002</v>
      </c>
      <c r="F44" s="2">
        <f>SUM(F45:F46)</f>
        <v>280763.8</v>
      </c>
      <c r="G44" s="2">
        <f>SUM(G45:G46)</f>
        <v>299142.6</v>
      </c>
      <c r="H44" s="2">
        <f>SUM(H45:H46)</f>
        <v>323039.3</v>
      </c>
      <c r="I44" s="2">
        <f>SUM(I45:I46)</f>
        <v>353016</v>
      </c>
      <c r="J44" s="2">
        <f>J45+J46</f>
        <v>384965</v>
      </c>
      <c r="K44" s="2">
        <f>SUM(K45:K46)</f>
        <v>432480.64999999997</v>
      </c>
      <c r="L44" s="2">
        <v>573986.56</v>
      </c>
      <c r="M44" s="11">
        <v>679132.21</v>
      </c>
      <c r="N44" s="11">
        <v>796383.6000000001</v>
      </c>
      <c r="O44" s="11">
        <v>793190.6963248866</v>
      </c>
      <c r="P44" s="11">
        <f>P45+P46</f>
        <v>820033.9377199999</v>
      </c>
      <c r="Q44" s="11">
        <f>Q45+Q46</f>
        <v>831018.46</v>
      </c>
    </row>
    <row r="45" spans="1:17" ht="14.25">
      <c r="A45" s="40" t="s">
        <v>41</v>
      </c>
      <c r="B45" s="6">
        <v>95049.07248</v>
      </c>
      <c r="C45" s="6">
        <v>115406.3</v>
      </c>
      <c r="D45" s="6">
        <v>154559.85</v>
      </c>
      <c r="E45" s="6">
        <v>193674.7</v>
      </c>
      <c r="F45" s="6">
        <v>216343.8</v>
      </c>
      <c r="G45" s="6">
        <v>229871</v>
      </c>
      <c r="H45" s="6">
        <v>240873.5</v>
      </c>
      <c r="I45" s="6">
        <v>261529.5</v>
      </c>
      <c r="J45" s="6">
        <v>296635.7</v>
      </c>
      <c r="K45" s="6">
        <v>340799.86</v>
      </c>
      <c r="L45" s="6">
        <v>458528.83</v>
      </c>
      <c r="M45" s="16">
        <v>521301.11</v>
      </c>
      <c r="N45" s="16">
        <v>601807.8</v>
      </c>
      <c r="O45" s="16">
        <v>638400.9493147</v>
      </c>
      <c r="P45" s="16">
        <v>656033.33772</v>
      </c>
      <c r="Q45" s="16">
        <v>664273.9</v>
      </c>
    </row>
    <row r="46" spans="1:17" ht="15" thickBot="1">
      <c r="A46" s="40" t="s">
        <v>42</v>
      </c>
      <c r="B46" s="6">
        <v>87461.18784</v>
      </c>
      <c r="C46" s="6">
        <v>94982.3</v>
      </c>
      <c r="D46" s="6">
        <v>72282.05</v>
      </c>
      <c r="E46" s="6">
        <v>58505.1</v>
      </c>
      <c r="F46" s="6">
        <v>64420</v>
      </c>
      <c r="G46" s="6">
        <v>69271.6</v>
      </c>
      <c r="H46" s="6">
        <v>82165.8</v>
      </c>
      <c r="I46" s="6">
        <v>91486.5</v>
      </c>
      <c r="J46" s="6">
        <v>88329.3</v>
      </c>
      <c r="K46" s="6">
        <v>91680.79</v>
      </c>
      <c r="L46" s="6">
        <v>115457.73</v>
      </c>
      <c r="M46" s="18">
        <v>157831.1</v>
      </c>
      <c r="N46" s="18">
        <v>194575.8</v>
      </c>
      <c r="O46" s="18">
        <v>154789.7470101867</v>
      </c>
      <c r="P46" s="18">
        <v>164000.6</v>
      </c>
      <c r="Q46" s="18">
        <v>166744.56</v>
      </c>
    </row>
    <row r="47" spans="1:17" ht="15.75" thickBot="1">
      <c r="A47" s="42" t="s">
        <v>43</v>
      </c>
      <c r="B47" s="5">
        <f>B49+B50</f>
        <v>11948.925216</v>
      </c>
      <c r="C47" s="5">
        <f>C49+C50</f>
        <v>12879.4</v>
      </c>
      <c r="D47" s="5">
        <v>14000.7</v>
      </c>
      <c r="E47" s="5">
        <f aca="true" t="shared" si="7" ref="E47:K47">E49+E50</f>
        <v>14971.1</v>
      </c>
      <c r="F47" s="5">
        <f t="shared" si="7"/>
        <v>14891.699999999999</v>
      </c>
      <c r="G47" s="5">
        <f t="shared" si="7"/>
        <v>16791.1</v>
      </c>
      <c r="H47" s="5">
        <f t="shared" si="7"/>
        <v>16040.9</v>
      </c>
      <c r="I47" s="5">
        <f t="shared" si="7"/>
        <v>15433</v>
      </c>
      <c r="J47" s="5">
        <f t="shared" si="7"/>
        <v>15958.6</v>
      </c>
      <c r="K47" s="5">
        <f t="shared" si="7"/>
        <v>16534.31</v>
      </c>
      <c r="L47" s="5">
        <v>17485.41</v>
      </c>
      <c r="M47" s="14">
        <v>18914.73</v>
      </c>
      <c r="N47" s="14">
        <v>20289.9</v>
      </c>
      <c r="O47" s="14">
        <v>20219.5651253125</v>
      </c>
      <c r="P47" s="14">
        <v>20245.814704</v>
      </c>
      <c r="Q47" s="14">
        <v>20245.814704</v>
      </c>
    </row>
    <row r="48" spans="1:17" ht="15">
      <c r="A48" s="34" t="s">
        <v>4</v>
      </c>
      <c r="B48" s="2">
        <f>B50+B49</f>
        <v>11948.925216</v>
      </c>
      <c r="C48" s="2">
        <f>C50+C49</f>
        <v>12879.4</v>
      </c>
      <c r="D48" s="2">
        <v>14000.7</v>
      </c>
      <c r="E48" s="2">
        <f>E50+E49</f>
        <v>14971.1</v>
      </c>
      <c r="F48" s="2">
        <f>F50+F49</f>
        <v>14891.699999999999</v>
      </c>
      <c r="G48" s="2">
        <f>G50+G49</f>
        <v>16791.1</v>
      </c>
      <c r="H48" s="2">
        <f>H50+H49</f>
        <v>16040.9</v>
      </c>
      <c r="I48" s="2">
        <f>I50+I49</f>
        <v>15433</v>
      </c>
      <c r="J48" s="2">
        <f>J49+J50</f>
        <v>15958.6</v>
      </c>
      <c r="K48" s="2">
        <f>K50+K49</f>
        <v>16534.31</v>
      </c>
      <c r="L48" s="2">
        <v>17485.41</v>
      </c>
      <c r="M48" s="11">
        <v>18914.73</v>
      </c>
      <c r="N48" s="11">
        <v>20289.9</v>
      </c>
      <c r="O48" s="11">
        <f>O49+O50</f>
        <v>20219.6</v>
      </c>
      <c r="P48" s="11">
        <f>P49+P50</f>
        <v>20245.8</v>
      </c>
      <c r="Q48" s="11">
        <f>Q49+Q50</f>
        <v>20220.890000000003</v>
      </c>
    </row>
    <row r="49" spans="1:17" ht="14.25">
      <c r="A49" s="36" t="s">
        <v>5</v>
      </c>
      <c r="B49" s="6">
        <v>11065.780576</v>
      </c>
      <c r="C49" s="6">
        <v>12199.6</v>
      </c>
      <c r="D49" s="6">
        <v>13302.8</v>
      </c>
      <c r="E49" s="6">
        <v>14376.2</v>
      </c>
      <c r="F49" s="6">
        <v>14360.3</v>
      </c>
      <c r="G49" s="6">
        <v>16185.1</v>
      </c>
      <c r="H49" s="6">
        <v>15446.1</v>
      </c>
      <c r="I49" s="6">
        <v>14844.5</v>
      </c>
      <c r="J49" s="6">
        <v>15407.2</v>
      </c>
      <c r="K49" s="6">
        <v>15967.9</v>
      </c>
      <c r="L49" s="6">
        <v>16890.89</v>
      </c>
      <c r="M49" s="16">
        <v>18420.42</v>
      </c>
      <c r="N49" s="16">
        <v>19863.2</v>
      </c>
      <c r="O49" s="16">
        <v>19791.3</v>
      </c>
      <c r="P49" s="16">
        <v>19811.1</v>
      </c>
      <c r="Q49" s="16">
        <v>19791.49</v>
      </c>
    </row>
    <row r="50" spans="1:17" ht="14.25">
      <c r="A50" s="36" t="s">
        <v>6</v>
      </c>
      <c r="B50" s="6">
        <v>883.14464</v>
      </c>
      <c r="C50" s="6">
        <v>679.8</v>
      </c>
      <c r="D50" s="6">
        <v>697.9</v>
      </c>
      <c r="E50" s="6">
        <v>594.9</v>
      </c>
      <c r="F50" s="6">
        <v>531.4</v>
      </c>
      <c r="G50" s="6">
        <v>606</v>
      </c>
      <c r="H50" s="6">
        <v>594.8</v>
      </c>
      <c r="I50" s="6">
        <v>588.5</v>
      </c>
      <c r="J50" s="6">
        <v>551.4</v>
      </c>
      <c r="K50" s="6">
        <v>566.41</v>
      </c>
      <c r="L50" s="6">
        <v>594.52</v>
      </c>
      <c r="M50" s="16">
        <v>494.31</v>
      </c>
      <c r="N50" s="16">
        <v>426.7</v>
      </c>
      <c r="O50" s="61">
        <v>428.3</v>
      </c>
      <c r="P50" s="16">
        <v>434.7</v>
      </c>
      <c r="Q50" s="16">
        <v>429.4</v>
      </c>
    </row>
    <row r="51" spans="1:17" ht="15">
      <c r="A51" s="38" t="s">
        <v>44</v>
      </c>
      <c r="B51" s="2">
        <f>B52+B53+B54</f>
        <v>11948.908064000001</v>
      </c>
      <c r="C51" s="2">
        <f>C52+C53+C54</f>
        <v>12879.359999999999</v>
      </c>
      <c r="D51" s="2">
        <v>14000.7</v>
      </c>
      <c r="E51" s="2">
        <f aca="true" t="shared" si="8" ref="E51:K51">E52+E53+E54</f>
        <v>14917.054</v>
      </c>
      <c r="F51" s="2">
        <f t="shared" si="8"/>
        <v>14891.7</v>
      </c>
      <c r="G51" s="2">
        <f t="shared" si="8"/>
        <v>16791.100000000002</v>
      </c>
      <c r="H51" s="2">
        <f t="shared" si="8"/>
        <v>16040.9</v>
      </c>
      <c r="I51" s="2">
        <f t="shared" si="8"/>
        <v>15433</v>
      </c>
      <c r="J51" s="2">
        <f t="shared" si="8"/>
        <v>15958.599999999999</v>
      </c>
      <c r="K51" s="2">
        <f t="shared" si="8"/>
        <v>16534.32</v>
      </c>
      <c r="L51" s="2">
        <v>17485.409999999996</v>
      </c>
      <c r="M51" s="11">
        <v>18914.7</v>
      </c>
      <c r="N51" s="60">
        <v>20289.89</v>
      </c>
      <c r="O51" s="62">
        <v>20219.565125312503</v>
      </c>
      <c r="P51" s="60">
        <v>434.74</v>
      </c>
      <c r="Q51" s="60">
        <v>434.74</v>
      </c>
    </row>
    <row r="52" spans="1:17" ht="14.25">
      <c r="A52" s="40" t="s">
        <v>45</v>
      </c>
      <c r="B52" s="6">
        <v>7210.891584</v>
      </c>
      <c r="C52" s="6">
        <v>7715.58</v>
      </c>
      <c r="D52" s="6">
        <v>8162</v>
      </c>
      <c r="E52" s="6">
        <v>8758.5</v>
      </c>
      <c r="F52" s="6">
        <v>8725.8</v>
      </c>
      <c r="G52" s="6">
        <v>12882.7</v>
      </c>
      <c r="H52" s="6">
        <v>12526.3</v>
      </c>
      <c r="I52" s="6">
        <v>12321.9</v>
      </c>
      <c r="J52" s="6">
        <v>12939.6</v>
      </c>
      <c r="K52" s="6">
        <v>13566.27</v>
      </c>
      <c r="L52" s="6">
        <v>14214.47</v>
      </c>
      <c r="M52" s="56">
        <v>15384.77</v>
      </c>
      <c r="N52" s="16">
        <v>16766.6</v>
      </c>
      <c r="O52" s="16">
        <v>16718.9427232</v>
      </c>
      <c r="P52" s="16">
        <v>16753.71608</v>
      </c>
      <c r="Q52" s="16">
        <v>16718.99</v>
      </c>
    </row>
    <row r="53" spans="1:17" ht="14.25">
      <c r="A53" s="40" t="s">
        <v>23</v>
      </c>
      <c r="B53" s="6">
        <v>4726.81648</v>
      </c>
      <c r="C53" s="6">
        <v>5157.38</v>
      </c>
      <c r="D53" s="6">
        <v>5836.9</v>
      </c>
      <c r="E53" s="6">
        <v>6158.5</v>
      </c>
      <c r="F53" s="6">
        <v>6118.2</v>
      </c>
      <c r="G53" s="6">
        <v>3874</v>
      </c>
      <c r="H53" s="6">
        <v>3498.2</v>
      </c>
      <c r="I53" s="6">
        <v>3107.9</v>
      </c>
      <c r="J53" s="6">
        <v>3015.2</v>
      </c>
      <c r="K53" s="6">
        <v>2965.37</v>
      </c>
      <c r="L53" s="6">
        <v>3269.18</v>
      </c>
      <c r="M53" s="56">
        <v>3527.73</v>
      </c>
      <c r="N53" s="16">
        <v>3521.4</v>
      </c>
      <c r="O53" s="16">
        <v>3498.7888992771004</v>
      </c>
      <c r="P53" s="16">
        <v>3490.2511389599995</v>
      </c>
      <c r="Q53" s="16">
        <v>3500.18</v>
      </c>
    </row>
    <row r="54" spans="1:17" ht="14.25">
      <c r="A54" s="40" t="s">
        <v>21</v>
      </c>
      <c r="B54" s="6">
        <v>11.2</v>
      </c>
      <c r="C54" s="6">
        <v>6.4</v>
      </c>
      <c r="D54" s="6">
        <v>1.8</v>
      </c>
      <c r="E54" s="6">
        <v>0.054</v>
      </c>
      <c r="F54" s="6">
        <v>47.7</v>
      </c>
      <c r="G54" s="6">
        <v>34.4</v>
      </c>
      <c r="H54" s="6">
        <v>16.4</v>
      </c>
      <c r="I54" s="6">
        <v>3.2</v>
      </c>
      <c r="J54" s="6">
        <v>3.8</v>
      </c>
      <c r="K54" s="6">
        <v>2.68</v>
      </c>
      <c r="L54" s="6">
        <v>1.76</v>
      </c>
      <c r="M54" s="56">
        <v>2.2</v>
      </c>
      <c r="N54" s="16">
        <v>1.89</v>
      </c>
      <c r="O54" s="61">
        <v>1.8335028353999998</v>
      </c>
      <c r="P54" s="63">
        <v>1.808664</v>
      </c>
      <c r="Q54" s="63">
        <v>1.73</v>
      </c>
    </row>
    <row r="55" spans="1:17" ht="15">
      <c r="A55" s="34" t="s">
        <v>46</v>
      </c>
      <c r="B55" s="2">
        <f>B56+B57</f>
        <v>11948.925216</v>
      </c>
      <c r="C55" s="2">
        <f>C56+C57</f>
        <v>12879.349999999999</v>
      </c>
      <c r="D55" s="2">
        <v>14000.7</v>
      </c>
      <c r="E55" s="2">
        <f aca="true" t="shared" si="9" ref="E55:K55">E56+E57</f>
        <v>14971.1</v>
      </c>
      <c r="F55" s="2">
        <f t="shared" si="9"/>
        <v>14891.7</v>
      </c>
      <c r="G55" s="2">
        <f t="shared" si="9"/>
        <v>16791.1</v>
      </c>
      <c r="H55" s="2">
        <f t="shared" si="9"/>
        <v>16040.9</v>
      </c>
      <c r="I55" s="2">
        <f t="shared" si="9"/>
        <v>15433</v>
      </c>
      <c r="J55" s="2">
        <f t="shared" si="9"/>
        <v>15958.6</v>
      </c>
      <c r="K55" s="2">
        <f t="shared" si="9"/>
        <v>16534.31</v>
      </c>
      <c r="L55" s="2">
        <v>17485.399999999998</v>
      </c>
      <c r="M55" s="11">
        <v>18914.73</v>
      </c>
      <c r="N55" s="11">
        <v>20289.9</v>
      </c>
      <c r="O55" s="11">
        <v>20219.5651253125</v>
      </c>
      <c r="P55" s="11">
        <v>20245.775882960002</v>
      </c>
      <c r="Q55" s="11">
        <v>20245.775882960002</v>
      </c>
    </row>
    <row r="56" spans="1:17" ht="14.25">
      <c r="A56" s="40" t="s">
        <v>47</v>
      </c>
      <c r="B56" s="6">
        <v>2350.728</v>
      </c>
      <c r="C56" s="6">
        <v>550.05</v>
      </c>
      <c r="D56" s="6">
        <v>566.1</v>
      </c>
      <c r="E56" s="6">
        <v>505.6</v>
      </c>
      <c r="F56" s="6">
        <v>747.2</v>
      </c>
      <c r="G56" s="6">
        <v>1123.5</v>
      </c>
      <c r="H56" s="6">
        <v>978.4</v>
      </c>
      <c r="I56" s="6">
        <v>936.9</v>
      </c>
      <c r="J56" s="6">
        <v>970.5</v>
      </c>
      <c r="K56" s="6">
        <v>1014.91</v>
      </c>
      <c r="L56" s="6">
        <v>1582.77</v>
      </c>
      <c r="M56" s="56">
        <v>1663.03</v>
      </c>
      <c r="N56" s="16">
        <v>1761.7</v>
      </c>
      <c r="O56" s="16">
        <v>1758.073425865325</v>
      </c>
      <c r="P56" s="16">
        <v>1759.9801922190402</v>
      </c>
      <c r="Q56" s="16">
        <v>1758.46</v>
      </c>
    </row>
    <row r="57" spans="1:17" ht="15" thickBot="1">
      <c r="A57" s="43" t="s">
        <v>48</v>
      </c>
      <c r="B57" s="44">
        <v>9598.197216</v>
      </c>
      <c r="C57" s="44">
        <v>12329.3</v>
      </c>
      <c r="D57" s="44">
        <v>13434.6</v>
      </c>
      <c r="E57" s="44">
        <v>14465.5</v>
      </c>
      <c r="F57" s="44">
        <v>14144.5</v>
      </c>
      <c r="G57" s="44">
        <v>15667.6</v>
      </c>
      <c r="H57" s="44">
        <v>15062.5</v>
      </c>
      <c r="I57" s="44">
        <v>14496.1</v>
      </c>
      <c r="J57" s="44">
        <v>14988.1</v>
      </c>
      <c r="K57" s="44">
        <v>15519.4</v>
      </c>
      <c r="L57" s="44">
        <v>15902.63</v>
      </c>
      <c r="M57" s="57">
        <v>17251.7</v>
      </c>
      <c r="N57" s="18">
        <v>18528.2</v>
      </c>
      <c r="O57" s="18">
        <v>18461.5</v>
      </c>
      <c r="P57" s="18">
        <v>18485.8</v>
      </c>
      <c r="Q57" s="18">
        <v>18462.44</v>
      </c>
    </row>
    <row r="58" spans="1:17" ht="15" customHeight="1">
      <c r="A58" s="45" t="s">
        <v>53</v>
      </c>
      <c r="B58" s="1">
        <v>4.2848</v>
      </c>
      <c r="C58" s="1">
        <v>4.3197</v>
      </c>
      <c r="D58" s="1">
        <v>4.4287</v>
      </c>
      <c r="E58" s="1">
        <v>4.4847</v>
      </c>
      <c r="F58" s="1">
        <v>4.4821</v>
      </c>
      <c r="G58" s="1">
        <v>4.5245</v>
      </c>
      <c r="H58" s="1">
        <v>4.5411</v>
      </c>
      <c r="I58" s="1">
        <v>4.6597</v>
      </c>
      <c r="J58" s="1">
        <v>4.6639</v>
      </c>
      <c r="K58" s="1">
        <v>4.7793</v>
      </c>
      <c r="L58" s="1">
        <v>4.8694</v>
      </c>
      <c r="M58" s="1">
        <v>4.9481</v>
      </c>
      <c r="N58" s="1">
        <v>4.9474</v>
      </c>
      <c r="O58" s="59">
        <v>4.9221</v>
      </c>
      <c r="P58" s="59">
        <v>4.92</v>
      </c>
      <c r="Q58" s="59">
        <v>4.9491</v>
      </c>
    </row>
    <row r="59" spans="1:17" ht="12" customHeight="1">
      <c r="A59" s="45" t="s">
        <v>54</v>
      </c>
      <c r="B59" s="46">
        <v>528515</v>
      </c>
      <c r="C59" s="46">
        <v>558890</v>
      </c>
      <c r="D59" s="46">
        <v>591799</v>
      </c>
      <c r="E59" s="46">
        <v>634968</v>
      </c>
      <c r="F59" s="46">
        <v>669704</v>
      </c>
      <c r="G59" s="46">
        <v>711930</v>
      </c>
      <c r="H59" s="46">
        <v>763652.5</v>
      </c>
      <c r="I59" s="46">
        <v>857895.7</v>
      </c>
      <c r="J59" s="46">
        <v>959059</v>
      </c>
      <c r="K59" s="46">
        <v>1063795</v>
      </c>
      <c r="L59" s="46">
        <v>1066780.5</v>
      </c>
      <c r="M59" s="46">
        <v>1187400</v>
      </c>
      <c r="N59" s="46">
        <v>1409784</v>
      </c>
      <c r="O59" s="46">
        <v>1591000</v>
      </c>
      <c r="P59" s="46">
        <v>1591000</v>
      </c>
      <c r="Q59" s="46">
        <v>1591000</v>
      </c>
    </row>
    <row r="60" spans="1:14" ht="12" customHeight="1">
      <c r="A60" s="64" t="s">
        <v>52</v>
      </c>
      <c r="B60" s="65"/>
      <c r="C60" s="65"/>
      <c r="D60" s="65"/>
      <c r="M60" s="58"/>
      <c r="N60" s="58"/>
    </row>
    <row r="61" spans="1:14" ht="15" customHeight="1">
      <c r="A61" s="47" t="s">
        <v>56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M61" s="58"/>
      <c r="N61" s="58"/>
    </row>
    <row r="62" spans="1:4" ht="16.5" customHeight="1">
      <c r="A62" s="66" t="s">
        <v>50</v>
      </c>
      <c r="B62" s="65"/>
      <c r="C62" s="65"/>
      <c r="D62" s="65"/>
    </row>
  </sheetData>
  <sheetProtection selectLockedCells="1" selectUnlockedCells="1"/>
  <mergeCells count="2">
    <mergeCell ref="A60:D60"/>
    <mergeCell ref="A62:D62"/>
  </mergeCells>
  <printOptions/>
  <pageMargins left="0.31496062992125984" right="0.03937007874015748" top="0.4724409448818898" bottom="0.2362204724409449" header="0.2362204724409449" footer="0.5118110236220472"/>
  <pageSetup fitToHeight="1" fitToWidth="1" horizontalDpi="600" verticalDpi="600" orientation="landscape" paperSize="8" scale="82" r:id="rId1"/>
  <headerFooter alignWithMargins="0">
    <oddHeader>&amp;CPublic debt*)</oddHeader>
  </headerFooter>
  <rowBreaks count="1" manualBreakCount="1">
    <brk id="62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RALUCA-MELANIA COMĂNICI</dc:creator>
  <cp:keywords/>
  <dc:description/>
  <cp:lastModifiedBy>ANCA C</cp:lastModifiedBy>
  <cp:lastPrinted>2023-05-23T09:54:05Z</cp:lastPrinted>
  <dcterms:created xsi:type="dcterms:W3CDTF">2019-09-19T10:59:44Z</dcterms:created>
  <dcterms:modified xsi:type="dcterms:W3CDTF">2023-05-23T09:54:10Z</dcterms:modified>
  <cp:category/>
  <cp:version/>
  <cp:contentType/>
  <cp:contentStatus/>
</cp:coreProperties>
</file>