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0 nov" sheetId="1" r:id="rId1"/>
  </sheets>
  <definedNames>
    <definedName name="Excel_BuiltIn_Print_Area" localSheetId="0">'2010 - 2020 nov'!$A$1:$E$62</definedName>
    <definedName name="Excel_BuiltIn_Print_Area">#N/A</definedName>
    <definedName name="Excel_BuiltIn_Print_Titles">NA()</definedName>
    <definedName name="_xlnm.Print_Area" localSheetId="0">'2010 - 2020 nov'!$A$1:$V$63</definedName>
  </definedNames>
  <calcPr fullCalcOnLoad="1"/>
</workbook>
</file>

<file path=xl/sharedStrings.xml><?xml version="1.0" encoding="utf-8"?>
<sst xmlns="http://schemas.openxmlformats.org/spreadsheetml/2006/main" count="63" uniqueCount="58">
  <si>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</si>
  <si>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</si>
  <si>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</si>
  <si>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</si>
  <si>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</si>
  <si>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</si>
  <si>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</si>
  <si>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</si>
  <si>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</si>
  <si>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</si>
  <si>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</si>
  <si>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</si>
  <si>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</si>
  <si>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</si>
  <si>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</si>
  <si>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</si>
  <si>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</si>
  <si>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</si>
  <si>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</si>
  <si>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</si>
  <si>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</si>
  <si>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</si>
  <si>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</si>
  <si>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</si>
  <si>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</si>
  <si>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</si>
  <si>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</si>
  <si>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</si>
  <si>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</si>
  <si>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</si>
  <si>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</si>
  <si>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</si>
  <si>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</si>
  <si>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</si>
  <si>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</si>
  <si>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</si>
  <si>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</si>
  <si>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</si>
  <si>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</si>
  <si>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</si>
  <si>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</si>
  <si>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</si>
  <si>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</si>
  <si>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</si>
  <si>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>out of which: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</si>
  <si>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</si>
  <si>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</si>
  <si>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</si>
  <si>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</si>
  <si>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</si>
  <si>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Exchange rate Eur / Ron</t>
  </si>
  <si>
    <t>GDP mil. RON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</si>
  <si>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</si>
  <si>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</si>
  <si>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</si>
  <si>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*) according to OUG 64/2007 concerning public debt, includs guarantees issued by local authorities.</t>
  </si>
  <si>
    <t>RON mil.</t>
  </si>
  <si>
    <t>GDP for 2020 according to the NCPS release from November 2020, for 2019 according to  the NIS release no. 264/ 09.10.2020, GDP for 2018 according to the NIS release no. 263/09.10.2020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</si>
</sst>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d\-mmm\-yy;@"/>
    <numFmt numFmtId="166" formatCode="d\ mmm\ yyyy"/>
    <numFmt numFmtId="167" formatCode="0.0%"/>
    <numFmt numFmtId="168" formatCode="0.0000"/>
    <numFmt numFmtId="169" formatCode="#,##0.0000"/>
    <numFmt numFmtId="170" formatCode="mmm/yyyy"/>
    <numFmt numFmtId="171" formatCode="[$-418]d\ mmmm\ yyyy"/>
    <numFmt numFmtId="172" formatCode="[$-409]mmmm\ d\,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 vertical="top" wrapText="1"/>
    </xf>
    <xf numFmtId="164" fontId="8" fillId="0" borderId="17" xfId="0" applyNumberFormat="1" applyFont="1" applyBorder="1" applyAlignment="1">
      <alignment vertical="top" wrapText="1"/>
    </xf>
    <xf numFmtId="164" fontId="8" fillId="0" borderId="15" xfId="0" applyNumberFormat="1" applyFont="1" applyBorder="1" applyAlignment="1">
      <alignment vertical="top" wrapText="1"/>
    </xf>
    <xf numFmtId="164" fontId="2" fillId="0" borderId="13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8" fillId="0" borderId="14" xfId="0" applyNumberFormat="1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vertical="top" wrapText="1"/>
    </xf>
    <xf numFmtId="164" fontId="8" fillId="0" borderId="15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/>
    </xf>
    <xf numFmtId="164" fontId="8" fillId="0" borderId="17" xfId="0" applyNumberFormat="1" applyFont="1" applyFill="1" applyBorder="1" applyAlignment="1">
      <alignment wrapText="1"/>
    </xf>
    <xf numFmtId="164" fontId="8" fillId="0" borderId="16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4" fillId="0" borderId="18" xfId="0" applyNumberFormat="1" applyFont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8" fillId="33" borderId="24" xfId="0" applyNumberFormat="1" applyFont="1" applyFill="1" applyBorder="1" applyAlignment="1">
      <alignment/>
    </xf>
    <xf numFmtId="164" fontId="8" fillId="33" borderId="25" xfId="0" applyNumberFormat="1" applyFont="1" applyFill="1" applyBorder="1" applyAlignment="1">
      <alignment/>
    </xf>
    <xf numFmtId="164" fontId="8" fillId="33" borderId="26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34" borderId="0" xfId="0" applyNumberFormat="1" applyFont="1" applyFill="1" applyAlignment="1">
      <alignment/>
    </xf>
    <xf numFmtId="164" fontId="8" fillId="0" borderId="27" xfId="0" applyNumberFormat="1" applyFont="1" applyBorder="1" applyAlignment="1">
      <alignment/>
    </xf>
    <xf numFmtId="164" fontId="2" fillId="0" borderId="14" xfId="0" applyNumberFormat="1" applyFont="1" applyBorder="1" applyAlignment="1">
      <alignment vertical="top" wrapText="1"/>
    </xf>
    <xf numFmtId="0" fontId="2" fillId="35" borderId="28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Border="1" applyAlignment="1">
      <alignment/>
    </xf>
    <xf numFmtId="167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 vertical="top" wrapText="1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8" fillId="0" borderId="30" xfId="0" applyNumberFormat="1" applyFont="1" applyFill="1" applyBorder="1" applyAlignment="1">
      <alignment vertical="top" wrapText="1"/>
    </xf>
    <xf numFmtId="164" fontId="2" fillId="0" borderId="29" xfId="0" applyNumberFormat="1" applyFont="1" applyBorder="1" applyAlignment="1">
      <alignment/>
    </xf>
    <xf numFmtId="164" fontId="8" fillId="0" borderId="30" xfId="0" applyNumberFormat="1" applyFont="1" applyFill="1" applyBorder="1" applyAlignment="1">
      <alignment wrapText="1"/>
    </xf>
    <xf numFmtId="164" fontId="8" fillId="0" borderId="30" xfId="0" applyNumberFormat="1" applyFont="1" applyFill="1" applyBorder="1" applyAlignment="1">
      <alignment/>
    </xf>
    <xf numFmtId="164" fontId="8" fillId="33" borderId="33" xfId="0" applyNumberFormat="1" applyFont="1" applyFill="1" applyBorder="1" applyAlignment="1">
      <alignment/>
    </xf>
    <xf numFmtId="164" fontId="49" fillId="0" borderId="32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164" fontId="9" fillId="0" borderId="30" xfId="0" applyNumberFormat="1" applyFont="1" applyBorder="1" applyAlignment="1">
      <alignment vertical="top" wrapText="1"/>
    </xf>
    <xf numFmtId="164" fontId="4" fillId="0" borderId="31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9" fillId="0" borderId="30" xfId="0" applyNumberFormat="1" applyFont="1" applyFill="1" applyBorder="1" applyAlignment="1">
      <alignment vertical="top" wrapText="1"/>
    </xf>
    <xf numFmtId="164" fontId="4" fillId="0" borderId="29" xfId="0" applyNumberFormat="1" applyFont="1" applyBorder="1" applyAlignment="1">
      <alignment/>
    </xf>
    <xf numFmtId="164" fontId="9" fillId="0" borderId="30" xfId="0" applyNumberFormat="1" applyFont="1" applyFill="1" applyBorder="1" applyAlignment="1">
      <alignment wrapText="1"/>
    </xf>
    <xf numFmtId="164" fontId="9" fillId="0" borderId="30" xfId="0" applyNumberFormat="1" applyFont="1" applyFill="1" applyBorder="1" applyAlignment="1">
      <alignment/>
    </xf>
    <xf numFmtId="164" fontId="9" fillId="33" borderId="33" xfId="0" applyNumberFormat="1" applyFont="1" applyFill="1" applyBorder="1" applyAlignment="1">
      <alignment/>
    </xf>
    <xf numFmtId="164" fontId="8" fillId="0" borderId="34" xfId="0" applyNumberFormat="1" applyFont="1" applyBorder="1" applyAlignment="1">
      <alignment/>
    </xf>
    <xf numFmtId="167" fontId="8" fillId="0" borderId="35" xfId="0" applyNumberFormat="1" applyFont="1" applyBorder="1" applyAlignment="1">
      <alignment/>
    </xf>
    <xf numFmtId="164" fontId="8" fillId="0" borderId="36" xfId="0" applyNumberFormat="1" applyFont="1" applyBorder="1" applyAlignment="1">
      <alignment vertical="top" wrapText="1"/>
    </xf>
    <xf numFmtId="164" fontId="2" fillId="0" borderId="35" xfId="0" applyNumberFormat="1" applyFont="1" applyBorder="1" applyAlignment="1">
      <alignment/>
    </xf>
    <xf numFmtId="164" fontId="8" fillId="0" borderId="36" xfId="0" applyNumberFormat="1" applyFont="1" applyFill="1" applyBorder="1" applyAlignment="1">
      <alignment vertical="top" wrapText="1"/>
    </xf>
    <xf numFmtId="164" fontId="8" fillId="0" borderId="36" xfId="0" applyNumberFormat="1" applyFont="1" applyFill="1" applyBorder="1" applyAlignment="1">
      <alignment wrapText="1"/>
    </xf>
    <xf numFmtId="164" fontId="4" fillId="0" borderId="35" xfId="0" applyNumberFormat="1" applyFont="1" applyBorder="1" applyAlignment="1">
      <alignment/>
    </xf>
    <xf numFmtId="164" fontId="8" fillId="0" borderId="36" xfId="0" applyNumberFormat="1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7" fontId="8" fillId="35" borderId="3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wrapText="1"/>
    </xf>
    <xf numFmtId="164" fontId="2" fillId="34" borderId="20" xfId="0" applyNumberFormat="1" applyFont="1" applyFill="1" applyBorder="1" applyAlignment="1">
      <alignment/>
    </xf>
    <xf numFmtId="164" fontId="2" fillId="34" borderId="22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 vertical="top" wrapText="1"/>
    </xf>
    <xf numFmtId="164" fontId="2" fillId="34" borderId="27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 wrapText="1"/>
    </xf>
    <xf numFmtId="167" fontId="8" fillId="35" borderId="39" xfId="0" applyNumberFormat="1" applyFont="1" applyFill="1" applyBorder="1" applyAlignment="1">
      <alignment horizontal="center" vertical="center" wrapText="1"/>
    </xf>
    <xf numFmtId="167" fontId="8" fillId="0" borderId="40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left" vertical="center" wrapText="1"/>
    </xf>
    <xf numFmtId="164" fontId="8" fillId="0" borderId="42" xfId="0" applyNumberFormat="1" applyFont="1" applyBorder="1" applyAlignment="1">
      <alignment/>
    </xf>
    <xf numFmtId="0" fontId="2" fillId="0" borderId="43" xfId="0" applyNumberFormat="1" applyFont="1" applyBorder="1" applyAlignment="1">
      <alignment horizontal="center"/>
    </xf>
    <xf numFmtId="167" fontId="8" fillId="0" borderId="44" xfId="0" applyNumberFormat="1" applyFont="1" applyBorder="1" applyAlignment="1">
      <alignment/>
    </xf>
    <xf numFmtId="0" fontId="7" fillId="33" borderId="45" xfId="0" applyNumberFormat="1" applyFont="1" applyFill="1" applyBorder="1" applyAlignment="1">
      <alignment/>
    </xf>
    <xf numFmtId="164" fontId="8" fillId="0" borderId="44" xfId="0" applyNumberFormat="1" applyFont="1" applyBorder="1" applyAlignment="1">
      <alignment vertical="top" wrapText="1"/>
    </xf>
    <xf numFmtId="0" fontId="2" fillId="0" borderId="43" xfId="0" applyNumberFormat="1" applyFont="1" applyBorder="1" applyAlignment="1">
      <alignment horizontal="left" vertical="center" wrapText="1"/>
    </xf>
    <xf numFmtId="164" fontId="2" fillId="34" borderId="46" xfId="0" applyNumberFormat="1" applyFont="1" applyFill="1" applyBorder="1" applyAlignment="1">
      <alignment/>
    </xf>
    <xf numFmtId="164" fontId="2" fillId="34" borderId="47" xfId="0" applyNumberFormat="1" applyFont="1" applyFill="1" applyBorder="1" applyAlignment="1">
      <alignment/>
    </xf>
    <xf numFmtId="164" fontId="8" fillId="34" borderId="44" xfId="0" applyNumberFormat="1" applyFont="1" applyFill="1" applyBorder="1" applyAlignment="1">
      <alignment vertical="top" wrapText="1"/>
    </xf>
    <xf numFmtId="164" fontId="2" fillId="34" borderId="42" xfId="0" applyNumberFormat="1" applyFont="1" applyFill="1" applyBorder="1" applyAlignment="1">
      <alignment/>
    </xf>
    <xf numFmtId="0" fontId="7" fillId="0" borderId="45" xfId="0" applyNumberFormat="1" applyFont="1" applyBorder="1" applyAlignment="1">
      <alignment horizontal="left" vertical="top" wrapText="1"/>
    </xf>
    <xf numFmtId="164" fontId="8" fillId="34" borderId="44" xfId="0" applyNumberFormat="1" applyFont="1" applyFill="1" applyBorder="1" applyAlignment="1">
      <alignment wrapText="1"/>
    </xf>
    <xf numFmtId="0" fontId="2" fillId="33" borderId="43" xfId="0" applyNumberFormat="1" applyFont="1" applyFill="1" applyBorder="1" applyAlignment="1">
      <alignment horizontal="left" vertical="center"/>
    </xf>
    <xf numFmtId="164" fontId="2" fillId="0" borderId="47" xfId="0" applyNumberFormat="1" applyFont="1" applyBorder="1" applyAlignment="1">
      <alignment/>
    </xf>
    <xf numFmtId="0" fontId="2" fillId="0" borderId="43" xfId="0" applyNumberFormat="1" applyFont="1" applyBorder="1" applyAlignment="1">
      <alignment horizontal="left" vertical="top" wrapText="1"/>
    </xf>
    <xf numFmtId="164" fontId="8" fillId="0" borderId="44" xfId="0" applyNumberFormat="1" applyFont="1" applyFill="1" applyBorder="1" applyAlignment="1">
      <alignment/>
    </xf>
    <xf numFmtId="164" fontId="2" fillId="0" borderId="46" xfId="0" applyNumberFormat="1" applyFont="1" applyBorder="1" applyAlignment="1">
      <alignment/>
    </xf>
    <xf numFmtId="0" fontId="2" fillId="33" borderId="43" xfId="0" applyNumberFormat="1" applyFont="1" applyFill="1" applyBorder="1" applyAlignment="1">
      <alignment/>
    </xf>
    <xf numFmtId="164" fontId="8" fillId="0" borderId="44" xfId="0" applyNumberFormat="1" applyFont="1" applyFill="1" applyBorder="1" applyAlignment="1">
      <alignment vertical="top" wrapText="1"/>
    </xf>
    <xf numFmtId="0" fontId="8" fillId="0" borderId="48" xfId="0" applyNumberFormat="1" applyFont="1" applyBorder="1" applyAlignment="1">
      <alignment horizontal="left" vertical="center" wrapText="1"/>
    </xf>
    <xf numFmtId="164" fontId="8" fillId="33" borderId="49" xfId="0" applyNumberFormat="1" applyFont="1" applyFill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50" xfId="0" applyNumberFormat="1" applyFont="1" applyBorder="1" applyAlignment="1">
      <alignment horizontal="left" vertical="top" wrapText="1"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0" fontId="2" fillId="34" borderId="0" xfId="0" applyNumberFormat="1" applyFont="1" applyFill="1" applyAlignment="1">
      <alignment horizontal="right"/>
    </xf>
    <xf numFmtId="164" fontId="8" fillId="34" borderId="27" xfId="0" applyNumberFormat="1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164" fontId="8" fillId="36" borderId="26" xfId="0" applyNumberFormat="1" applyFont="1" applyFill="1" applyBorder="1" applyAlignment="1">
      <alignment/>
    </xf>
    <xf numFmtId="164" fontId="2" fillId="34" borderId="55" xfId="0" applyNumberFormat="1" applyFont="1" applyFill="1" applyBorder="1" applyAlignment="1">
      <alignment/>
    </xf>
    <xf numFmtId="0" fontId="49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/>
    </xf>
    <xf numFmtId="0" fontId="8" fillId="37" borderId="58" xfId="0" applyNumberFormat="1" applyFont="1" applyFill="1" applyBorder="1" applyAlignment="1">
      <alignment horizontal="center" vertical="center" wrapText="1"/>
    </xf>
    <xf numFmtId="1" fontId="8" fillId="37" borderId="59" xfId="0" applyNumberFormat="1" applyFont="1" applyFill="1" applyBorder="1" applyAlignment="1">
      <alignment horizontal="center" vertical="center"/>
    </xf>
    <xf numFmtId="1" fontId="8" fillId="37" borderId="60" xfId="0" applyNumberFormat="1" applyFont="1" applyFill="1" applyBorder="1" applyAlignment="1">
      <alignment horizontal="center" vertical="center"/>
    </xf>
    <xf numFmtId="1" fontId="8" fillId="37" borderId="61" xfId="0" applyNumberFormat="1" applyFont="1" applyFill="1" applyBorder="1" applyAlignment="1">
      <alignment horizontal="center" vertical="center"/>
    </xf>
    <xf numFmtId="166" fontId="8" fillId="37" borderId="39" xfId="0" applyNumberFormat="1" applyFont="1" applyFill="1" applyBorder="1" applyAlignment="1">
      <alignment horizontal="center" vertical="center"/>
    </xf>
    <xf numFmtId="166" fontId="8" fillId="37" borderId="38" xfId="0" applyNumberFormat="1" applyFont="1" applyFill="1" applyBorder="1" applyAlignment="1">
      <alignment horizontal="center" vertical="center"/>
    </xf>
    <xf numFmtId="0" fontId="8" fillId="35" borderId="58" xfId="0" applyNumberFormat="1" applyFont="1" applyFill="1" applyBorder="1" applyAlignment="1">
      <alignment horizontal="center" vertical="center" wrapText="1"/>
    </xf>
    <xf numFmtId="164" fontId="8" fillId="35" borderId="60" xfId="0" applyNumberFormat="1" applyFont="1" applyFill="1" applyBorder="1" applyAlignment="1">
      <alignment horizontal="center" vertical="center" wrapText="1"/>
    </xf>
    <xf numFmtId="164" fontId="8" fillId="35" borderId="59" xfId="0" applyNumberFormat="1" applyFont="1" applyFill="1" applyBorder="1" applyAlignment="1">
      <alignment horizontal="center" vertical="center" wrapText="1"/>
    </xf>
    <xf numFmtId="164" fontId="8" fillId="35" borderId="61" xfId="0" applyNumberFormat="1" applyFont="1" applyFill="1" applyBorder="1" applyAlignment="1">
      <alignment horizontal="center" vertical="center" wrapText="1"/>
    </xf>
    <xf numFmtId="164" fontId="8" fillId="35" borderId="62" xfId="0" applyNumberFormat="1" applyFont="1" applyFill="1" applyBorder="1" applyAlignment="1">
      <alignment horizontal="center" vertical="center" wrapText="1"/>
    </xf>
    <xf numFmtId="164" fontId="9" fillId="35" borderId="40" xfId="0" applyNumberFormat="1" applyFont="1" applyFill="1" applyBorder="1" applyAlignment="1">
      <alignment horizontal="center" vertical="center" wrapText="1"/>
    </xf>
    <xf numFmtId="164" fontId="8" fillId="35" borderId="40" xfId="0" applyNumberFormat="1" applyFont="1" applyFill="1" applyBorder="1" applyAlignment="1">
      <alignment horizontal="center" vertical="center" wrapText="1"/>
    </xf>
    <xf numFmtId="164" fontId="8" fillId="35" borderId="39" xfId="0" applyNumberFormat="1" applyFont="1" applyFill="1" applyBorder="1" applyAlignment="1">
      <alignment horizontal="center" vertical="center" wrapText="1"/>
    </xf>
    <xf numFmtId="164" fontId="8" fillId="35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85" zoomScaleNormal="75" zoomScaleSheetLayoutView="85" zoomScalePageLayoutView="0" workbookViewId="0" topLeftCell="A1">
      <pane xSplit="1" topLeftCell="K1" activePane="topRight" state="frozen"/>
      <selection pane="topLeft" activeCell="A1" sqref="A1"/>
      <selection pane="topRight" activeCell="Z18" sqref="Z18"/>
    </sheetView>
  </sheetViews>
  <sheetFormatPr defaultColWidth="9.6640625" defaultRowHeight="15"/>
  <cols>
    <col min="1" max="1" width="40.88671875" style="1" customWidth="1"/>
    <col min="2" max="2" width="10.10546875" style="1" customWidth="1"/>
    <col min="3" max="3" width="9.10546875" style="2" customWidth="1"/>
    <col min="4" max="4" width="10.88671875" style="2" customWidth="1"/>
    <col min="5" max="5" width="12.99609375" style="1" customWidth="1"/>
    <col min="6" max="6" width="11.5546875" style="3" customWidth="1"/>
    <col min="7" max="7" width="10.4453125" style="4" customWidth="1"/>
    <col min="8" max="9" width="9.99609375" style="1" customWidth="1"/>
    <col min="10" max="10" width="10.3359375" style="53" customWidth="1"/>
    <col min="11" max="11" width="9.6640625" style="1" customWidth="1"/>
    <col min="12" max="12" width="10.6640625" style="1" customWidth="1"/>
    <col min="13" max="13" width="11.5546875" style="1" customWidth="1"/>
    <col min="14" max="14" width="11.88671875" style="1" customWidth="1"/>
    <col min="15" max="15" width="11.10546875" style="1" customWidth="1"/>
    <col min="16" max="16" width="10.77734375" style="1" customWidth="1"/>
    <col min="17" max="17" width="12.3359375" style="1" customWidth="1"/>
    <col min="18" max="18" width="12.88671875" style="1" customWidth="1"/>
    <col min="19" max="22" width="11.3359375" style="1" customWidth="1"/>
    <col min="23" max="16384" width="9.6640625" style="1" customWidth="1"/>
  </cols>
  <sheetData>
    <row r="1" spans="1:22" ht="15" thickBot="1">
      <c r="A1" s="5"/>
      <c r="C1" s="6"/>
      <c r="D1" s="7"/>
      <c r="E1" s="8"/>
      <c r="F1" s="9"/>
      <c r="H1" s="52"/>
      <c r="J1" s="128"/>
      <c r="V1" s="1" t="s">
        <v>56</v>
      </c>
    </row>
    <row r="2" spans="1:22" s="53" customFormat="1" ht="36.75" customHeight="1" thickBot="1">
      <c r="A2" s="138" t="s">
        <v>0</v>
      </c>
      <c r="B2" s="139">
        <v>2010</v>
      </c>
      <c r="C2" s="140">
        <v>2011</v>
      </c>
      <c r="D2" s="141">
        <v>2012</v>
      </c>
      <c r="E2" s="141">
        <v>2013</v>
      </c>
      <c r="F2" s="141">
        <v>2014</v>
      </c>
      <c r="G2" s="141">
        <v>2015</v>
      </c>
      <c r="H2" s="141">
        <v>2016</v>
      </c>
      <c r="I2" s="141">
        <v>2017</v>
      </c>
      <c r="J2" s="141">
        <v>2018</v>
      </c>
      <c r="K2" s="141">
        <v>2019</v>
      </c>
      <c r="L2" s="142">
        <v>43861</v>
      </c>
      <c r="M2" s="143">
        <v>43890</v>
      </c>
      <c r="N2" s="143">
        <v>43921</v>
      </c>
      <c r="O2" s="143">
        <v>43951</v>
      </c>
      <c r="P2" s="143">
        <v>43982</v>
      </c>
      <c r="Q2" s="143">
        <v>44012</v>
      </c>
      <c r="R2" s="143">
        <v>44043</v>
      </c>
      <c r="S2" s="143">
        <v>44074</v>
      </c>
      <c r="T2" s="143">
        <v>44104</v>
      </c>
      <c r="U2" s="143">
        <v>44135</v>
      </c>
      <c r="V2" s="143">
        <v>44165</v>
      </c>
    </row>
    <row r="3" spans="1:22" s="53" customFormat="1" ht="27.75" customHeight="1" thickBot="1">
      <c r="A3" s="144" t="s">
        <v>1</v>
      </c>
      <c r="B3" s="145">
        <f>B5+B47</f>
        <v>194459.225216</v>
      </c>
      <c r="C3" s="146">
        <f>C5+C47</f>
        <v>223268</v>
      </c>
      <c r="D3" s="147">
        <v>240842.6</v>
      </c>
      <c r="E3" s="148">
        <f aca="true" t="shared" si="0" ref="E3:J3">E5+E47</f>
        <v>267150.89999999997</v>
      </c>
      <c r="F3" s="149">
        <f t="shared" si="0"/>
        <v>295655.5</v>
      </c>
      <c r="G3" s="149">
        <f t="shared" si="0"/>
        <v>315933.69999999995</v>
      </c>
      <c r="H3" s="150">
        <f t="shared" si="0"/>
        <v>339080.2</v>
      </c>
      <c r="I3" s="151">
        <f t="shared" si="0"/>
        <v>368448.9</v>
      </c>
      <c r="J3" s="151">
        <f t="shared" si="0"/>
        <v>400923.6</v>
      </c>
      <c r="K3" s="152">
        <f aca="true" t="shared" si="1" ref="K3:P3">K5+K47</f>
        <v>449015.01</v>
      </c>
      <c r="L3" s="152">
        <f t="shared" si="1"/>
        <v>459686.2</v>
      </c>
      <c r="M3" s="152">
        <f t="shared" si="1"/>
        <v>466930.30000000005</v>
      </c>
      <c r="N3" s="152">
        <f t="shared" si="1"/>
        <v>478843.7</v>
      </c>
      <c r="O3" s="152">
        <f t="shared" si="1"/>
        <v>490512.6</v>
      </c>
      <c r="P3" s="152">
        <f t="shared" si="1"/>
        <v>506419.9</v>
      </c>
      <c r="Q3" s="152">
        <f>Q5+Q47</f>
        <v>499405.51</v>
      </c>
      <c r="R3" s="152">
        <f>R5+R47</f>
        <v>517801.39999999997</v>
      </c>
      <c r="S3" s="152">
        <f>S5+S47</f>
        <v>525231.95</v>
      </c>
      <c r="T3" s="152">
        <f>T5+T47</f>
        <v>531835.04</v>
      </c>
      <c r="U3" s="152">
        <f>U5+U47</f>
        <v>542531.95</v>
      </c>
      <c r="V3" s="152">
        <f>V5+V47</f>
        <v>550239.4400000001</v>
      </c>
    </row>
    <row r="4" spans="1:22" s="53" customFormat="1" ht="15.75" customHeight="1" thickBot="1">
      <c r="A4" s="56" t="s">
        <v>52</v>
      </c>
      <c r="B4" s="94">
        <f aca="true" t="shared" si="2" ref="B4:G4">B3/B60</f>
        <v>0.3679351110488822</v>
      </c>
      <c r="C4" s="94">
        <f t="shared" si="2"/>
        <v>0.399484692873374</v>
      </c>
      <c r="D4" s="94">
        <f t="shared" si="2"/>
        <v>0.4069668924753168</v>
      </c>
      <c r="E4" s="94">
        <f t="shared" si="2"/>
        <v>0.42073128094644135</v>
      </c>
      <c r="F4" s="94">
        <f t="shared" si="2"/>
        <v>0.44147190400535163</v>
      </c>
      <c r="G4" s="94">
        <f t="shared" si="2"/>
        <v>0.4437707358869551</v>
      </c>
      <c r="H4" s="94">
        <f aca="true" t="shared" si="3" ref="H4:Q4">H3/H60</f>
        <v>0.44402421258360314</v>
      </c>
      <c r="I4" s="95">
        <f t="shared" si="3"/>
        <v>0.4294798307066932</v>
      </c>
      <c r="J4" s="87">
        <f t="shared" si="3"/>
        <v>0.4212583735802805</v>
      </c>
      <c r="K4" s="87">
        <f t="shared" si="3"/>
        <v>0.42367772620426136</v>
      </c>
      <c r="L4" s="87">
        <f t="shared" si="3"/>
        <v>0.4375855064131</v>
      </c>
      <c r="M4" s="87">
        <f t="shared" si="3"/>
        <v>0.44448132614187835</v>
      </c>
      <c r="N4" s="87">
        <f t="shared" si="3"/>
        <v>0.4558219562763088</v>
      </c>
      <c r="O4" s="87">
        <f t="shared" si="3"/>
        <v>0.4669298414287971</v>
      </c>
      <c r="P4" s="87">
        <f t="shared" si="3"/>
        <v>0.48207235370383417</v>
      </c>
      <c r="Q4" s="87">
        <f t="shared" si="3"/>
        <v>0.47539520002741537</v>
      </c>
      <c r="R4" s="87">
        <f>R3/R60</f>
        <v>0.4929066564112913</v>
      </c>
      <c r="S4" s="87">
        <f>S3/S60</f>
        <v>0.49997996203734196</v>
      </c>
      <c r="T4" s="87">
        <f>T3/T60</f>
        <v>0.5062655901061013</v>
      </c>
      <c r="U4" s="87">
        <f>U3/U60</f>
        <v>0.5164482163833428</v>
      </c>
      <c r="V4" s="87">
        <f>V3/V60</f>
        <v>0.5237851473480399</v>
      </c>
    </row>
    <row r="5" spans="1:22" ht="21" customHeight="1">
      <c r="A5" s="96" t="s">
        <v>2</v>
      </c>
      <c r="B5" s="12">
        <f>B7</f>
        <v>182510.3</v>
      </c>
      <c r="C5" s="11">
        <f>C7</f>
        <v>210388.6</v>
      </c>
      <c r="D5" s="78">
        <v>226841.9</v>
      </c>
      <c r="E5" s="10">
        <f aca="true" t="shared" si="4" ref="E5:J5">E7</f>
        <v>252179.8</v>
      </c>
      <c r="F5" s="69">
        <f t="shared" si="4"/>
        <v>280763.8</v>
      </c>
      <c r="G5" s="69">
        <f t="shared" si="4"/>
        <v>299142.6</v>
      </c>
      <c r="H5" s="57">
        <f t="shared" si="4"/>
        <v>323039.3</v>
      </c>
      <c r="I5" s="57">
        <f t="shared" si="4"/>
        <v>353015.9</v>
      </c>
      <c r="J5" s="129">
        <f t="shared" si="4"/>
        <v>384965</v>
      </c>
      <c r="K5" s="54">
        <f aca="true" t="shared" si="5" ref="K5:Q5">K7</f>
        <v>432480.7</v>
      </c>
      <c r="L5" s="54">
        <f t="shared" si="5"/>
        <v>443714.60000000003</v>
      </c>
      <c r="M5" s="97">
        <f t="shared" si="5"/>
        <v>450939.4</v>
      </c>
      <c r="N5" s="97">
        <f t="shared" si="5"/>
        <v>462847.7</v>
      </c>
      <c r="O5" s="97">
        <f t="shared" si="5"/>
        <v>473992</v>
      </c>
      <c r="P5" s="97">
        <f t="shared" si="5"/>
        <v>490543.2</v>
      </c>
      <c r="Q5" s="97">
        <f t="shared" si="5"/>
        <v>483570.94</v>
      </c>
      <c r="R5" s="97">
        <f>R7</f>
        <v>501880.35</v>
      </c>
      <c r="S5" s="97">
        <f>S7</f>
        <v>509264.75</v>
      </c>
      <c r="T5" s="97">
        <f>T7</f>
        <v>515766.42</v>
      </c>
      <c r="U5" s="97">
        <f>U7</f>
        <v>526323.76</v>
      </c>
      <c r="V5" s="97">
        <f>V7</f>
        <v>533906.42</v>
      </c>
    </row>
    <row r="6" spans="1:22" ht="15">
      <c r="A6" s="98" t="s">
        <v>3</v>
      </c>
      <c r="B6" s="13">
        <f>B5/B60</f>
        <v>0.3453266227070187</v>
      </c>
      <c r="C6" s="14">
        <f>C5/C60</f>
        <v>0.37644008660022543</v>
      </c>
      <c r="D6" s="79">
        <f>D5/D60</f>
        <v>0.3833090289101536</v>
      </c>
      <c r="E6" s="15">
        <f aca="true" t="shared" si="6" ref="E6:Q6">E5/E60</f>
        <v>0.3971535573446221</v>
      </c>
      <c r="F6" s="68">
        <f t="shared" si="6"/>
        <v>0.41923566232245885</v>
      </c>
      <c r="G6" s="68">
        <f t="shared" si="6"/>
        <v>0.4201854114870844</v>
      </c>
      <c r="H6" s="68">
        <f t="shared" si="6"/>
        <v>0.4230187159735613</v>
      </c>
      <c r="I6" s="58">
        <f t="shared" si="6"/>
        <v>0.4114904644002762</v>
      </c>
      <c r="J6" s="130">
        <f t="shared" si="6"/>
        <v>0.4044903562307948</v>
      </c>
      <c r="K6" s="16">
        <f t="shared" si="6"/>
        <v>0.40807642400022953</v>
      </c>
      <c r="L6" s="16">
        <f t="shared" si="6"/>
        <v>0.42238178553954003</v>
      </c>
      <c r="M6" s="99">
        <f t="shared" si="6"/>
        <v>0.4292592331695393</v>
      </c>
      <c r="N6" s="99">
        <f t="shared" si="6"/>
        <v>0.4405950085006654</v>
      </c>
      <c r="O6" s="99">
        <f t="shared" si="6"/>
        <v>0.4512035152583612</v>
      </c>
      <c r="P6" s="99">
        <f t="shared" si="6"/>
        <v>0.46695897024862304</v>
      </c>
      <c r="Q6" s="99">
        <f t="shared" si="6"/>
        <v>0.46032192105518677</v>
      </c>
      <c r="R6" s="99">
        <f>R5/R60</f>
        <v>0.477751055205777</v>
      </c>
      <c r="S6" s="99">
        <f>S5/S60</f>
        <v>0.4847804296215348</v>
      </c>
      <c r="T6" s="99">
        <f>T5/T60</f>
        <v>0.4909695137390933</v>
      </c>
      <c r="U6" s="99">
        <f>U5/U60</f>
        <v>0.5010192802325737</v>
      </c>
      <c r="V6" s="99">
        <f>V5/V60</f>
        <v>0.508237382746981</v>
      </c>
    </row>
    <row r="7" spans="1:22" ht="15">
      <c r="A7" s="100" t="s">
        <v>4</v>
      </c>
      <c r="B7" s="18">
        <f>B8+B9</f>
        <v>182510.3</v>
      </c>
      <c r="C7" s="17">
        <f>C8+C9</f>
        <v>210388.6</v>
      </c>
      <c r="D7" s="80">
        <v>226841.9</v>
      </c>
      <c r="E7" s="55">
        <f aca="true" t="shared" si="7" ref="E7:Q7">E8+E9</f>
        <v>252179.8</v>
      </c>
      <c r="F7" s="70">
        <f t="shared" si="7"/>
        <v>280763.8</v>
      </c>
      <c r="G7" s="70">
        <f t="shared" si="7"/>
        <v>299142.6</v>
      </c>
      <c r="H7" s="59">
        <f t="shared" si="7"/>
        <v>323039.3</v>
      </c>
      <c r="I7" s="59">
        <f t="shared" si="7"/>
        <v>353015.9</v>
      </c>
      <c r="J7" s="91">
        <f t="shared" si="7"/>
        <v>384965</v>
      </c>
      <c r="K7" s="19">
        <f t="shared" si="7"/>
        <v>432480.7</v>
      </c>
      <c r="L7" s="19">
        <f t="shared" si="7"/>
        <v>443714.60000000003</v>
      </c>
      <c r="M7" s="101">
        <f t="shared" si="7"/>
        <v>450939.4</v>
      </c>
      <c r="N7" s="101">
        <f t="shared" si="7"/>
        <v>462847.7</v>
      </c>
      <c r="O7" s="101">
        <f t="shared" si="7"/>
        <v>473992</v>
      </c>
      <c r="P7" s="101">
        <f t="shared" si="7"/>
        <v>490543.2</v>
      </c>
      <c r="Q7" s="101">
        <f t="shared" si="7"/>
        <v>483570.94</v>
      </c>
      <c r="R7" s="101">
        <f>R8+R9</f>
        <v>501880.35</v>
      </c>
      <c r="S7" s="101">
        <f>S8+S9</f>
        <v>509264.75</v>
      </c>
      <c r="T7" s="101">
        <f>T8+T9</f>
        <v>515766.42</v>
      </c>
      <c r="U7" s="101">
        <f>U8+U9</f>
        <v>526323.76</v>
      </c>
      <c r="V7" s="101">
        <f>V8+V9</f>
        <v>533906.42</v>
      </c>
    </row>
    <row r="8" spans="1:22" ht="14.25">
      <c r="A8" s="102" t="s">
        <v>5</v>
      </c>
      <c r="B8" s="21">
        <v>167632.5</v>
      </c>
      <c r="C8" s="22">
        <v>199284.6</v>
      </c>
      <c r="D8" s="81">
        <v>213731</v>
      </c>
      <c r="E8" s="24">
        <v>237972</v>
      </c>
      <c r="F8" s="71">
        <v>265448.5</v>
      </c>
      <c r="G8" s="71">
        <v>283579.5</v>
      </c>
      <c r="H8" s="60">
        <v>306440.5</v>
      </c>
      <c r="I8" s="60">
        <v>335543.2</v>
      </c>
      <c r="J8" s="89">
        <v>366933.4</v>
      </c>
      <c r="K8" s="89">
        <v>413853.2</v>
      </c>
      <c r="L8" s="89">
        <v>425118.2</v>
      </c>
      <c r="M8" s="103">
        <v>432365.9</v>
      </c>
      <c r="N8" s="103">
        <v>444258.7</v>
      </c>
      <c r="O8" s="103">
        <v>455318.5</v>
      </c>
      <c r="P8" s="103">
        <v>471851.8</v>
      </c>
      <c r="Q8" s="103">
        <v>463987.07</v>
      </c>
      <c r="R8" s="103">
        <v>480217.92</v>
      </c>
      <c r="S8" s="103">
        <v>485537.2</v>
      </c>
      <c r="T8" s="103">
        <v>490048.26</v>
      </c>
      <c r="U8" s="103">
        <v>499243.89</v>
      </c>
      <c r="V8" s="103">
        <v>505611.53</v>
      </c>
    </row>
    <row r="9" spans="1:22" ht="14.25">
      <c r="A9" s="102" t="s">
        <v>6</v>
      </c>
      <c r="B9" s="21">
        <v>14877.8</v>
      </c>
      <c r="C9" s="22">
        <v>11104</v>
      </c>
      <c r="D9" s="81">
        <v>13110.9</v>
      </c>
      <c r="E9" s="26">
        <v>14207.8</v>
      </c>
      <c r="F9" s="72">
        <v>15315.3</v>
      </c>
      <c r="G9" s="72">
        <v>15563.1</v>
      </c>
      <c r="H9" s="61">
        <v>16598.8</v>
      </c>
      <c r="I9" s="61">
        <v>17472.7</v>
      </c>
      <c r="J9" s="90">
        <v>18031.6</v>
      </c>
      <c r="K9" s="90">
        <v>18627.5</v>
      </c>
      <c r="L9" s="90">
        <v>18596.4</v>
      </c>
      <c r="M9" s="104">
        <v>18573.5</v>
      </c>
      <c r="N9" s="104">
        <v>18589</v>
      </c>
      <c r="O9" s="104">
        <v>18673.5</v>
      </c>
      <c r="P9" s="104">
        <v>18691.4</v>
      </c>
      <c r="Q9" s="104">
        <v>19583.87</v>
      </c>
      <c r="R9" s="104">
        <v>21662.43</v>
      </c>
      <c r="S9" s="104">
        <v>23727.55</v>
      </c>
      <c r="T9" s="104">
        <v>25718.16</v>
      </c>
      <c r="U9" s="104">
        <v>27079.87</v>
      </c>
      <c r="V9" s="104">
        <v>28294.89</v>
      </c>
    </row>
    <row r="10" spans="1:22" ht="15">
      <c r="A10" s="100" t="s">
        <v>7</v>
      </c>
      <c r="B10" s="30">
        <f>SUM(B11:B13)</f>
        <v>182510.3</v>
      </c>
      <c r="C10" s="29">
        <f>SUM(C11:C13)</f>
        <v>210388.6</v>
      </c>
      <c r="D10" s="82">
        <v>226841.9</v>
      </c>
      <c r="E10" s="28">
        <f aca="true" t="shared" si="8" ref="E10:J10">SUM(E11:E13)</f>
        <v>252179.75</v>
      </c>
      <c r="F10" s="73">
        <f t="shared" si="8"/>
        <v>280763.8</v>
      </c>
      <c r="G10" s="73">
        <f t="shared" si="8"/>
        <v>299142.60000000003</v>
      </c>
      <c r="H10" s="62">
        <f t="shared" si="8"/>
        <v>323039.3</v>
      </c>
      <c r="I10" s="62">
        <f t="shared" si="8"/>
        <v>353015.9</v>
      </c>
      <c r="J10" s="91">
        <f t="shared" si="8"/>
        <v>384965</v>
      </c>
      <c r="K10" s="91">
        <f aca="true" t="shared" si="9" ref="K10:P10">SUM(K11:K13)</f>
        <v>432480.65</v>
      </c>
      <c r="L10" s="91">
        <f t="shared" si="9"/>
        <v>443714.6</v>
      </c>
      <c r="M10" s="105">
        <f t="shared" si="9"/>
        <v>450939.39999999997</v>
      </c>
      <c r="N10" s="105">
        <f t="shared" si="9"/>
        <v>462847.7</v>
      </c>
      <c r="O10" s="105">
        <f t="shared" si="9"/>
        <v>473992</v>
      </c>
      <c r="P10" s="105">
        <f t="shared" si="9"/>
        <v>490543.2</v>
      </c>
      <c r="Q10" s="105">
        <f>Q11+Q12+Q13</f>
        <v>483570.93999999994</v>
      </c>
      <c r="R10" s="105">
        <f>R11+R12+R13</f>
        <v>501880.35</v>
      </c>
      <c r="S10" s="105">
        <f>S11+S12+S13</f>
        <v>509264.75</v>
      </c>
      <c r="T10" s="105">
        <f>T11+T12+T13</f>
        <v>515676.41000000003</v>
      </c>
      <c r="U10" s="105">
        <f>U11+U12+U13</f>
        <v>526323.75</v>
      </c>
      <c r="V10" s="105">
        <f>V11+V12+V13</f>
        <v>533906.4</v>
      </c>
    </row>
    <row r="11" spans="1:22" ht="14.25">
      <c r="A11" s="102" t="s">
        <v>8</v>
      </c>
      <c r="B11" s="21">
        <v>52719.3</v>
      </c>
      <c r="C11" s="22">
        <v>63551.4</v>
      </c>
      <c r="D11" s="81">
        <v>65786.4</v>
      </c>
      <c r="E11" s="26">
        <v>65415.4</v>
      </c>
      <c r="F11" s="72">
        <v>60926.1</v>
      </c>
      <c r="G11" s="72">
        <v>55094.5</v>
      </c>
      <c r="H11" s="61">
        <v>52539.1</v>
      </c>
      <c r="I11" s="61">
        <v>47801.5</v>
      </c>
      <c r="J11" s="90">
        <v>39764.8</v>
      </c>
      <c r="K11" s="90">
        <v>33779.29</v>
      </c>
      <c r="L11" s="90">
        <v>33775.7</v>
      </c>
      <c r="M11" s="104">
        <v>34830.5</v>
      </c>
      <c r="N11" s="104">
        <v>35832.1</v>
      </c>
      <c r="O11" s="104">
        <v>35798.1</v>
      </c>
      <c r="P11" s="104">
        <v>36532.4</v>
      </c>
      <c r="Q11" s="104">
        <v>36330.35</v>
      </c>
      <c r="R11" s="104">
        <v>36759.44</v>
      </c>
      <c r="S11" s="104">
        <v>36608.47</v>
      </c>
      <c r="T11" s="104">
        <v>36561.3</v>
      </c>
      <c r="U11" s="104">
        <v>36553.5</v>
      </c>
      <c r="V11" s="104">
        <v>36292.08</v>
      </c>
    </row>
    <row r="12" spans="1:22" ht="14.25">
      <c r="A12" s="102" t="s">
        <v>9</v>
      </c>
      <c r="B12" s="21">
        <v>287.1</v>
      </c>
      <c r="C12" s="22">
        <v>203.8</v>
      </c>
      <c r="D12" s="81">
        <v>193.2</v>
      </c>
      <c r="E12" s="26">
        <v>195.05</v>
      </c>
      <c r="F12" s="72">
        <v>184.2</v>
      </c>
      <c r="G12" s="72">
        <v>171.9</v>
      </c>
      <c r="H12" s="61">
        <v>166.7</v>
      </c>
      <c r="I12" s="61">
        <v>144.7</v>
      </c>
      <c r="J12" s="90">
        <v>79.1</v>
      </c>
      <c r="K12" s="90">
        <v>74.42</v>
      </c>
      <c r="L12" s="90">
        <v>74.8</v>
      </c>
      <c r="M12" s="104">
        <v>75.3</v>
      </c>
      <c r="N12" s="104">
        <v>75.6</v>
      </c>
      <c r="O12" s="104">
        <v>88.1</v>
      </c>
      <c r="P12" s="104">
        <v>83.9</v>
      </c>
      <c r="Q12" s="104">
        <v>83.62</v>
      </c>
      <c r="R12" s="104">
        <v>81.94</v>
      </c>
      <c r="S12" s="104">
        <v>81.76</v>
      </c>
      <c r="T12" s="104">
        <v>82.72</v>
      </c>
      <c r="U12" s="104">
        <v>83.04</v>
      </c>
      <c r="V12" s="104">
        <v>79.14</v>
      </c>
    </row>
    <row r="13" spans="1:22" ht="21.75" customHeight="1">
      <c r="A13" s="102" t="s">
        <v>10</v>
      </c>
      <c r="B13" s="21">
        <v>129503.9</v>
      </c>
      <c r="C13" s="22">
        <v>146633.4</v>
      </c>
      <c r="D13" s="81">
        <v>160862.3</v>
      </c>
      <c r="E13" s="32">
        <v>186569.3</v>
      </c>
      <c r="F13" s="74">
        <v>219653.5</v>
      </c>
      <c r="G13" s="74">
        <v>243876.2</v>
      </c>
      <c r="H13" s="63">
        <v>270333.5</v>
      </c>
      <c r="I13" s="63">
        <v>305069.7</v>
      </c>
      <c r="J13" s="92">
        <v>345121.1</v>
      </c>
      <c r="K13" s="92">
        <v>398626.94</v>
      </c>
      <c r="L13" s="92">
        <v>409864.1</v>
      </c>
      <c r="M13" s="106">
        <v>416033.6</v>
      </c>
      <c r="N13" s="106">
        <v>426940</v>
      </c>
      <c r="O13" s="106">
        <v>438105.8</v>
      </c>
      <c r="P13" s="106">
        <v>453926.9</v>
      </c>
      <c r="Q13" s="106">
        <v>447156.97</v>
      </c>
      <c r="R13" s="106">
        <v>465038.97</v>
      </c>
      <c r="S13" s="106">
        <v>472574.52</v>
      </c>
      <c r="T13" s="106">
        <v>479032.39</v>
      </c>
      <c r="U13" s="106">
        <v>489687.21</v>
      </c>
      <c r="V13" s="106">
        <v>497535.18</v>
      </c>
    </row>
    <row r="14" spans="1:22" ht="16.5" customHeight="1">
      <c r="A14" s="107" t="s">
        <v>11</v>
      </c>
      <c r="B14" s="33">
        <f>SUM(B15:B22)</f>
        <v>182510.30000000002</v>
      </c>
      <c r="C14" s="34">
        <f>SUM(C15:C22)</f>
        <v>210388.58</v>
      </c>
      <c r="D14" s="83">
        <v>226841.9</v>
      </c>
      <c r="E14" s="35">
        <f>SUM(E15:E22)</f>
        <v>252179.8</v>
      </c>
      <c r="F14" s="75">
        <f>SUM(F15:F22)</f>
        <v>280763.8</v>
      </c>
      <c r="G14" s="75">
        <f>SUM(G15:G22)</f>
        <v>299142.60000000003</v>
      </c>
      <c r="H14" s="64">
        <f>SUM(H15:H22)</f>
        <v>323039.3</v>
      </c>
      <c r="I14" s="64">
        <f>SUM(I15:I22)</f>
        <v>353015.9</v>
      </c>
      <c r="J14" s="93">
        <f>J15+J16+J17+J18+J19+J20+J21+J22</f>
        <v>384964.95</v>
      </c>
      <c r="K14" s="93">
        <f aca="true" t="shared" si="10" ref="K14:P14">SUM(K15:K22)</f>
        <v>432480.65</v>
      </c>
      <c r="L14" s="93">
        <f t="shared" si="10"/>
        <v>443714.6</v>
      </c>
      <c r="M14" s="108">
        <f t="shared" si="10"/>
        <v>450939.39999999997</v>
      </c>
      <c r="N14" s="108">
        <f t="shared" si="10"/>
        <v>462847.7</v>
      </c>
      <c r="O14" s="108">
        <f t="shared" si="10"/>
        <v>473992</v>
      </c>
      <c r="P14" s="108">
        <f t="shared" si="10"/>
        <v>490543.2</v>
      </c>
      <c r="Q14" s="108">
        <f>Q15+Q16+Q17+Q18+Q19+Q20+Q21+Q22</f>
        <v>483570.94</v>
      </c>
      <c r="R14" s="108">
        <f>R15+R16+R17+R18+R19+R20+R21+R22</f>
        <v>501880.35000000003</v>
      </c>
      <c r="S14" s="108">
        <f>S15+S16+S17+S18+S19+S20+S21+S22</f>
        <v>509264.75</v>
      </c>
      <c r="T14" s="108">
        <f>T15+T16+T17+T18+T19+T20+T21+T22</f>
        <v>515766.41</v>
      </c>
      <c r="U14" s="108">
        <f>U15+U16+U17+U18+U19+U20+U21+U22</f>
        <v>526323.75</v>
      </c>
      <c r="V14" s="108">
        <f>V15+V16+V17+V18+V19+V20+V21+V22</f>
        <v>533904.4099999999</v>
      </c>
    </row>
    <row r="15" spans="1:22" s="134" customFormat="1" ht="21.75" customHeight="1">
      <c r="A15" s="109" t="s">
        <v>12</v>
      </c>
      <c r="B15" s="21">
        <v>32659.2</v>
      </c>
      <c r="C15" s="22">
        <v>33743.8</v>
      </c>
      <c r="D15" s="81">
        <v>27262.6</v>
      </c>
      <c r="E15" s="26">
        <v>10298.1</v>
      </c>
      <c r="F15" s="61">
        <v>10793.4</v>
      </c>
      <c r="G15" s="61">
        <v>9176.1</v>
      </c>
      <c r="H15" s="61">
        <v>11988.5</v>
      </c>
      <c r="I15" s="61">
        <v>8428.6</v>
      </c>
      <c r="J15" s="90">
        <v>3997</v>
      </c>
      <c r="K15" s="27">
        <v>1660.51</v>
      </c>
      <c r="L15" s="27">
        <v>1959.6</v>
      </c>
      <c r="M15" s="110">
        <v>2386.1</v>
      </c>
      <c r="N15" s="110">
        <v>2708.5</v>
      </c>
      <c r="O15" s="110">
        <v>3047.9</v>
      </c>
      <c r="P15" s="110">
        <v>4632.5</v>
      </c>
      <c r="Q15" s="110">
        <v>6592.8</v>
      </c>
      <c r="R15" s="110">
        <v>7188.48</v>
      </c>
      <c r="S15" s="110">
        <v>6261.23</v>
      </c>
      <c r="T15" s="110">
        <v>6459.3</v>
      </c>
      <c r="U15" s="110">
        <v>6264.91</v>
      </c>
      <c r="V15" s="110">
        <v>6147.79</v>
      </c>
    </row>
    <row r="16" spans="1:22" ht="18.75" customHeight="1">
      <c r="A16" s="109" t="s">
        <v>13</v>
      </c>
      <c r="B16" s="21">
        <v>0</v>
      </c>
      <c r="C16" s="22">
        <v>2200</v>
      </c>
      <c r="D16" s="81">
        <v>0</v>
      </c>
      <c r="E16" s="26">
        <v>0</v>
      </c>
      <c r="F16" s="61">
        <v>0</v>
      </c>
      <c r="G16" s="61">
        <v>0</v>
      </c>
      <c r="H16" s="61">
        <v>0</v>
      </c>
      <c r="I16" s="61">
        <v>0</v>
      </c>
      <c r="J16" s="90">
        <v>0</v>
      </c>
      <c r="K16" s="27">
        <v>0</v>
      </c>
      <c r="L16" s="27">
        <v>0</v>
      </c>
      <c r="M16" s="110">
        <v>0</v>
      </c>
      <c r="N16" s="110">
        <v>3501.5</v>
      </c>
      <c r="O16" s="110">
        <v>8780</v>
      </c>
      <c r="P16" s="110">
        <v>9480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</row>
    <row r="17" spans="1:22" s="134" customFormat="1" ht="19.5" customHeight="1">
      <c r="A17" s="109" t="s">
        <v>14</v>
      </c>
      <c r="B17" s="21">
        <v>34021.4</v>
      </c>
      <c r="C17" s="22">
        <v>50110</v>
      </c>
      <c r="D17" s="81">
        <v>72929.1</v>
      </c>
      <c r="E17" s="26">
        <v>98137.6</v>
      </c>
      <c r="F17" s="61">
        <v>102920.4</v>
      </c>
      <c r="G17" s="61">
        <v>109073.3</v>
      </c>
      <c r="H17" s="61">
        <v>116630</v>
      </c>
      <c r="I17" s="61">
        <v>131343.1</v>
      </c>
      <c r="J17" s="90">
        <v>158393.7</v>
      </c>
      <c r="K17" s="27">
        <v>182760.01</v>
      </c>
      <c r="L17" s="27">
        <v>188031.3</v>
      </c>
      <c r="M17" s="110">
        <v>185669.9</v>
      </c>
      <c r="N17" s="110">
        <v>190548.6</v>
      </c>
      <c r="O17" s="110">
        <v>186663.6</v>
      </c>
      <c r="P17" s="110">
        <v>192479.1</v>
      </c>
      <c r="Q17" s="110">
        <v>199562.5</v>
      </c>
      <c r="R17" s="110">
        <v>203562.76</v>
      </c>
      <c r="S17" s="110">
        <v>208567.8</v>
      </c>
      <c r="T17" s="110">
        <v>214501.36</v>
      </c>
      <c r="U17" s="110">
        <v>219596.47</v>
      </c>
      <c r="V17" s="110">
        <v>226650.49</v>
      </c>
    </row>
    <row r="18" spans="1:22" ht="19.5" customHeight="1">
      <c r="A18" s="109" t="s">
        <v>54</v>
      </c>
      <c r="B18" s="21"/>
      <c r="C18" s="22"/>
      <c r="D18" s="81"/>
      <c r="E18" s="26"/>
      <c r="F18" s="61"/>
      <c r="G18" s="61"/>
      <c r="H18" s="61"/>
      <c r="I18" s="61"/>
      <c r="J18" s="90"/>
      <c r="K18" s="27">
        <v>5240.54</v>
      </c>
      <c r="L18" s="27">
        <v>5240.5</v>
      </c>
      <c r="M18" s="110">
        <v>5253</v>
      </c>
      <c r="N18" s="110">
        <v>5105.8</v>
      </c>
      <c r="O18" s="110">
        <v>5021.9</v>
      </c>
      <c r="P18" s="110">
        <v>5022</v>
      </c>
      <c r="Q18" s="110">
        <v>4920.12</v>
      </c>
      <c r="R18" s="110">
        <v>4860.17</v>
      </c>
      <c r="S18" s="110">
        <v>7531.8</v>
      </c>
      <c r="T18" s="110">
        <v>8220.2</v>
      </c>
      <c r="U18" s="110">
        <v>8175.97</v>
      </c>
      <c r="V18" s="110">
        <v>8113.27</v>
      </c>
    </row>
    <row r="19" spans="1:22" s="134" customFormat="1" ht="19.5" customHeight="1">
      <c r="A19" s="111" t="s">
        <v>15</v>
      </c>
      <c r="B19" s="21">
        <v>10497.8</v>
      </c>
      <c r="C19" s="22">
        <v>17062.84</v>
      </c>
      <c r="D19" s="81">
        <v>31912.3</v>
      </c>
      <c r="E19" s="26">
        <v>45841.9</v>
      </c>
      <c r="F19" s="61">
        <v>67140.9</v>
      </c>
      <c r="G19" s="61">
        <v>74749.9</v>
      </c>
      <c r="H19" s="61">
        <v>83778.3</v>
      </c>
      <c r="I19" s="61">
        <v>95766.3</v>
      </c>
      <c r="J19" s="90">
        <v>111320.3</v>
      </c>
      <c r="K19" s="27">
        <v>131382.81</v>
      </c>
      <c r="L19" s="27">
        <v>146157.7</v>
      </c>
      <c r="M19" s="110">
        <v>147206.3</v>
      </c>
      <c r="N19" s="110">
        <v>147774.2</v>
      </c>
      <c r="O19" s="110">
        <v>148558.4</v>
      </c>
      <c r="P19" s="110">
        <v>163863.1</v>
      </c>
      <c r="Q19" s="110">
        <v>163663.64</v>
      </c>
      <c r="R19" s="110">
        <v>175175.38</v>
      </c>
      <c r="S19" s="110">
        <v>175271.12</v>
      </c>
      <c r="T19" s="110">
        <v>167336.34</v>
      </c>
      <c r="U19" s="110">
        <v>167603.63</v>
      </c>
      <c r="V19" s="110">
        <v>166686.3</v>
      </c>
    </row>
    <row r="20" spans="1:22" ht="19.5" customHeight="1">
      <c r="A20" s="109" t="s">
        <v>16</v>
      </c>
      <c r="B20" s="21">
        <v>63</v>
      </c>
      <c r="C20" s="22">
        <v>8.34</v>
      </c>
      <c r="D20" s="81">
        <v>0</v>
      </c>
      <c r="E20" s="26">
        <v>0</v>
      </c>
      <c r="F20" s="61">
        <v>0</v>
      </c>
      <c r="G20" s="61">
        <v>0</v>
      </c>
      <c r="H20" s="61">
        <v>0</v>
      </c>
      <c r="I20" s="61">
        <v>0</v>
      </c>
      <c r="J20" s="90">
        <v>0</v>
      </c>
      <c r="K20" s="27">
        <v>0</v>
      </c>
      <c r="L20" s="27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</row>
    <row r="21" spans="1:22" s="134" customFormat="1" ht="18.75" customHeight="1">
      <c r="A21" s="102" t="s">
        <v>17</v>
      </c>
      <c r="B21" s="21">
        <v>73832.2</v>
      </c>
      <c r="C21" s="22">
        <v>75418.5</v>
      </c>
      <c r="D21" s="81">
        <v>78572.3</v>
      </c>
      <c r="E21" s="26">
        <v>78746.4</v>
      </c>
      <c r="F21" s="61">
        <v>74989.5</v>
      </c>
      <c r="G21" s="61">
        <v>70624.1</v>
      </c>
      <c r="H21" s="61">
        <v>69011.2</v>
      </c>
      <c r="I21" s="61">
        <v>65043.5</v>
      </c>
      <c r="J21" s="90">
        <v>57407</v>
      </c>
      <c r="K21" s="27">
        <v>52083.4</v>
      </c>
      <c r="L21" s="27">
        <v>52074.6</v>
      </c>
      <c r="M21" s="110">
        <v>53111.5</v>
      </c>
      <c r="N21" s="110">
        <v>54141.4</v>
      </c>
      <c r="O21" s="110">
        <v>54199.8</v>
      </c>
      <c r="P21" s="110">
        <v>54969.5</v>
      </c>
      <c r="Q21" s="110">
        <v>55659.69</v>
      </c>
      <c r="R21" s="110">
        <v>58190.57</v>
      </c>
      <c r="S21" s="110">
        <v>60111.27</v>
      </c>
      <c r="T21" s="110">
        <v>62157.4</v>
      </c>
      <c r="U21" s="110">
        <v>63417.86</v>
      </c>
      <c r="V21" s="110">
        <v>64389.54</v>
      </c>
    </row>
    <row r="22" spans="1:22" ht="19.5" customHeight="1">
      <c r="A22" s="109" t="s">
        <v>18</v>
      </c>
      <c r="B22" s="21">
        <v>31436.7</v>
      </c>
      <c r="C22" s="36">
        <v>31845.1</v>
      </c>
      <c r="D22" s="84">
        <v>16165.6</v>
      </c>
      <c r="E22" s="26">
        <v>19155.8</v>
      </c>
      <c r="F22" s="72">
        <v>24919.6</v>
      </c>
      <c r="G22" s="72">
        <v>35519.2</v>
      </c>
      <c r="H22" s="61">
        <v>41631.3</v>
      </c>
      <c r="I22" s="61">
        <v>52434.4</v>
      </c>
      <c r="J22" s="90">
        <v>53846.95</v>
      </c>
      <c r="K22" s="27">
        <v>59353.38</v>
      </c>
      <c r="L22" s="27">
        <v>50250.9</v>
      </c>
      <c r="M22" s="110">
        <v>57312.6</v>
      </c>
      <c r="N22" s="110">
        <v>59067.7</v>
      </c>
      <c r="O22" s="110">
        <v>67720.4</v>
      </c>
      <c r="P22" s="110">
        <v>60097</v>
      </c>
      <c r="Q22" s="110">
        <v>53172.19</v>
      </c>
      <c r="R22" s="110">
        <v>52902.99</v>
      </c>
      <c r="S22" s="110">
        <v>51521.53</v>
      </c>
      <c r="T22" s="110">
        <v>57091.81</v>
      </c>
      <c r="U22" s="110">
        <v>61264.91</v>
      </c>
      <c r="V22" s="110">
        <v>61917.02</v>
      </c>
    </row>
    <row r="23" spans="1:22" ht="15">
      <c r="A23" s="107" t="s">
        <v>19</v>
      </c>
      <c r="B23" s="39">
        <f>SUM(B24:B39)</f>
        <v>182510.28999999998</v>
      </c>
      <c r="C23" s="38">
        <f>SUM(C24:C39)</f>
        <v>210388.63039999997</v>
      </c>
      <c r="D23" s="85">
        <v>226841.9</v>
      </c>
      <c r="E23" s="37">
        <f>SUM(E24:E39)</f>
        <v>252179.80000000002</v>
      </c>
      <c r="F23" s="76">
        <f>SUM(F24:F39)</f>
        <v>280763.8</v>
      </c>
      <c r="G23" s="76">
        <f>SUM(G24:G39)</f>
        <v>299142.6</v>
      </c>
      <c r="H23" s="65">
        <f>SUM(H24:H39)</f>
        <v>323039.3</v>
      </c>
      <c r="I23" s="65">
        <f>SUM(I24:I39)</f>
        <v>353015.85000000003</v>
      </c>
      <c r="J23" s="131">
        <f>J24+J25+J26+J27+J28+J29+J30+J31+J32+J33+J34+J35+J36+J37+J38+J39</f>
        <v>384965</v>
      </c>
      <c r="K23" s="40">
        <f aca="true" t="shared" si="11" ref="K23:Q23">SUM(K24:K39)</f>
        <v>432480.65</v>
      </c>
      <c r="L23" s="40">
        <f t="shared" si="11"/>
        <v>443714.6</v>
      </c>
      <c r="M23" s="112">
        <f t="shared" si="11"/>
        <v>450939.3999999999</v>
      </c>
      <c r="N23" s="112">
        <f t="shared" si="11"/>
        <v>462847.69999999995</v>
      </c>
      <c r="O23" s="112">
        <f t="shared" si="11"/>
        <v>473992.00000000006</v>
      </c>
      <c r="P23" s="112">
        <f t="shared" si="11"/>
        <v>490543.2</v>
      </c>
      <c r="Q23" s="112">
        <f t="shared" si="11"/>
        <v>483570.94</v>
      </c>
      <c r="R23" s="112">
        <f>SUM(R24:R39)</f>
        <v>501880.36</v>
      </c>
      <c r="S23" s="112">
        <f>SUM(S24:S39)</f>
        <v>509264.75</v>
      </c>
      <c r="T23" s="112">
        <f>SUM(T24:T39)</f>
        <v>515766.42399999994</v>
      </c>
      <c r="U23" s="112">
        <f>SUM(U24:U39)</f>
        <v>526323.7549999999</v>
      </c>
      <c r="V23" s="112">
        <f>SUM(V24:V39)</f>
        <v>533906.42</v>
      </c>
    </row>
    <row r="24" spans="1:22" ht="14.25">
      <c r="A24" s="111" t="s">
        <v>20</v>
      </c>
      <c r="B24" s="21">
        <v>82628.67</v>
      </c>
      <c r="C24" s="23">
        <v>101241.2</v>
      </c>
      <c r="D24" s="81">
        <v>99439.1</v>
      </c>
      <c r="E24" s="24">
        <v>111762.1</v>
      </c>
      <c r="F24" s="71">
        <v>126434.7</v>
      </c>
      <c r="G24" s="71">
        <v>148073.45</v>
      </c>
      <c r="H24" s="60">
        <v>170139.4</v>
      </c>
      <c r="I24" s="60">
        <v>192055</v>
      </c>
      <c r="J24" s="89">
        <v>214671.6</v>
      </c>
      <c r="K24" s="25">
        <v>245191.18</v>
      </c>
      <c r="L24" s="25">
        <v>241699.9</v>
      </c>
      <c r="M24" s="113">
        <v>246701.9</v>
      </c>
      <c r="N24" s="113">
        <v>257042.9</v>
      </c>
      <c r="O24" s="113">
        <v>267379</v>
      </c>
      <c r="P24" s="113">
        <v>267200</v>
      </c>
      <c r="Q24" s="113">
        <v>260714.79</v>
      </c>
      <c r="R24" s="113">
        <v>267181.35</v>
      </c>
      <c r="S24" s="113">
        <v>272132.001</v>
      </c>
      <c r="T24" s="113">
        <v>286419.147</v>
      </c>
      <c r="U24" s="113">
        <v>290532.388</v>
      </c>
      <c r="V24" s="113">
        <v>297609.46</v>
      </c>
    </row>
    <row r="25" spans="1:22" ht="14.25">
      <c r="A25" s="111" t="s">
        <v>21</v>
      </c>
      <c r="B25" s="21">
        <v>8458.15</v>
      </c>
      <c r="C25" s="23">
        <v>6091.65</v>
      </c>
      <c r="D25" s="81">
        <v>12661.8</v>
      </c>
      <c r="E25" s="26">
        <v>16269.2</v>
      </c>
      <c r="F25" s="72">
        <v>24796.2</v>
      </c>
      <c r="G25" s="72">
        <v>26858.85</v>
      </c>
      <c r="H25" s="61">
        <v>26930.6</v>
      </c>
      <c r="I25" s="61">
        <v>23667.6</v>
      </c>
      <c r="J25" s="90">
        <v>28225.3</v>
      </c>
      <c r="K25" s="27">
        <v>29133.95</v>
      </c>
      <c r="L25" s="27">
        <v>29613.6</v>
      </c>
      <c r="M25" s="110">
        <v>29770.9</v>
      </c>
      <c r="N25" s="110">
        <v>30020.1</v>
      </c>
      <c r="O25" s="110">
        <v>30351.7</v>
      </c>
      <c r="P25" s="110">
        <v>29631.4</v>
      </c>
      <c r="Q25" s="110">
        <v>29437.82</v>
      </c>
      <c r="R25" s="110">
        <v>41224.83</v>
      </c>
      <c r="S25" s="110">
        <v>41049.515</v>
      </c>
      <c r="T25" s="110">
        <v>42036.712</v>
      </c>
      <c r="U25" s="110">
        <v>42145.285</v>
      </c>
      <c r="V25" s="110">
        <v>41223.2</v>
      </c>
    </row>
    <row r="26" spans="1:22" ht="14.25">
      <c r="A26" s="111" t="s">
        <v>22</v>
      </c>
      <c r="B26" s="21">
        <v>0</v>
      </c>
      <c r="C26" s="23">
        <v>0</v>
      </c>
      <c r="D26" s="81">
        <v>0</v>
      </c>
      <c r="E26" s="26">
        <v>0</v>
      </c>
      <c r="F26" s="72">
        <v>0</v>
      </c>
      <c r="G26" s="72">
        <v>0</v>
      </c>
      <c r="H26" s="61">
        <v>0</v>
      </c>
      <c r="I26" s="61">
        <v>0</v>
      </c>
      <c r="J26" s="90">
        <v>0</v>
      </c>
      <c r="K26" s="27">
        <v>0</v>
      </c>
      <c r="L26" s="27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</row>
    <row r="27" spans="1:22" ht="14.25">
      <c r="A27" s="111" t="s">
        <v>23</v>
      </c>
      <c r="B27" s="21">
        <v>78118.8</v>
      </c>
      <c r="C27" s="23">
        <v>89349.75</v>
      </c>
      <c r="D27" s="81">
        <v>101873.7</v>
      </c>
      <c r="E27" s="26">
        <v>116459.1</v>
      </c>
      <c r="F27" s="72">
        <v>126304.5</v>
      </c>
      <c r="G27" s="72">
        <v>121707.9</v>
      </c>
      <c r="H27" s="61">
        <v>123498.2</v>
      </c>
      <c r="I27" s="61">
        <v>135165.7</v>
      </c>
      <c r="J27" s="90">
        <v>140026.4</v>
      </c>
      <c r="K27" s="27">
        <v>156179.15</v>
      </c>
      <c r="L27" s="27">
        <v>170401.1</v>
      </c>
      <c r="M27" s="110">
        <v>172469.9</v>
      </c>
      <c r="N27" s="110">
        <v>173819.1</v>
      </c>
      <c r="O27" s="110">
        <v>174224.1</v>
      </c>
      <c r="P27" s="110">
        <v>191729.3</v>
      </c>
      <c r="Q27" s="110">
        <v>191491.75</v>
      </c>
      <c r="R27" s="110">
        <v>191604.5</v>
      </c>
      <c r="S27" s="110">
        <v>194253.717</v>
      </c>
      <c r="T27" s="110">
        <v>185478.03</v>
      </c>
      <c r="U27" s="110">
        <v>191785.406</v>
      </c>
      <c r="V27" s="110">
        <v>193243.54</v>
      </c>
    </row>
    <row r="28" spans="1:22" ht="14.25">
      <c r="A28" s="111" t="s">
        <v>24</v>
      </c>
      <c r="B28" s="21">
        <v>9645.9</v>
      </c>
      <c r="C28" s="23">
        <v>9977</v>
      </c>
      <c r="D28" s="81">
        <v>9522.3</v>
      </c>
      <c r="E28" s="26">
        <v>5047.7</v>
      </c>
      <c r="F28" s="72">
        <v>743.6</v>
      </c>
      <c r="G28" s="72">
        <v>14.3</v>
      </c>
      <c r="H28" s="61">
        <v>9.6</v>
      </c>
      <c r="I28" s="61">
        <v>0</v>
      </c>
      <c r="J28" s="90">
        <v>0</v>
      </c>
      <c r="K28" s="27">
        <v>0</v>
      </c>
      <c r="L28" s="27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</row>
    <row r="29" spans="1:22" ht="14.25">
      <c r="A29" s="111" t="s">
        <v>25</v>
      </c>
      <c r="B29" s="21">
        <v>180.01</v>
      </c>
      <c r="C29" s="23">
        <v>138.2304</v>
      </c>
      <c r="D29" s="81">
        <v>101.2</v>
      </c>
      <c r="E29" s="26">
        <v>82.3</v>
      </c>
      <c r="F29" s="72">
        <v>65</v>
      </c>
      <c r="G29" s="72">
        <v>51.9</v>
      </c>
      <c r="H29" s="61">
        <v>31</v>
      </c>
      <c r="I29" s="61">
        <v>17.7</v>
      </c>
      <c r="J29" s="90">
        <v>6.2</v>
      </c>
      <c r="K29" s="27">
        <v>0</v>
      </c>
      <c r="L29" s="27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</row>
    <row r="30" spans="1:22" ht="14.25">
      <c r="A30" s="111" t="s">
        <v>26</v>
      </c>
      <c r="B30" s="21">
        <v>0</v>
      </c>
      <c r="C30" s="23">
        <v>0</v>
      </c>
      <c r="D30" s="81">
        <v>0</v>
      </c>
      <c r="E30" s="26">
        <v>0</v>
      </c>
      <c r="F30" s="72">
        <v>0</v>
      </c>
      <c r="G30" s="72">
        <v>0</v>
      </c>
      <c r="H30" s="61">
        <v>0</v>
      </c>
      <c r="I30" s="61">
        <v>0</v>
      </c>
      <c r="J30" s="90">
        <v>0</v>
      </c>
      <c r="K30" s="27">
        <v>0</v>
      </c>
      <c r="L30" s="27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</row>
    <row r="31" spans="1:22" ht="14.25">
      <c r="A31" s="111" t="s">
        <v>27</v>
      </c>
      <c r="B31" s="21">
        <v>806.8</v>
      </c>
      <c r="C31" s="23">
        <v>750.8</v>
      </c>
      <c r="D31" s="81">
        <v>700.4</v>
      </c>
      <c r="E31" s="26">
        <v>567.9</v>
      </c>
      <c r="F31" s="72">
        <v>521.8</v>
      </c>
      <c r="G31" s="72">
        <v>424.1</v>
      </c>
      <c r="H31" s="61">
        <v>383.6</v>
      </c>
      <c r="I31" s="61">
        <v>305.3</v>
      </c>
      <c r="J31" s="90">
        <v>229</v>
      </c>
      <c r="K31" s="27">
        <v>178.67</v>
      </c>
      <c r="L31" s="27">
        <v>178.7</v>
      </c>
      <c r="M31" s="110">
        <v>177.1</v>
      </c>
      <c r="N31" s="110">
        <v>168.8</v>
      </c>
      <c r="O31" s="110">
        <v>175.4</v>
      </c>
      <c r="P31" s="110">
        <v>172.8</v>
      </c>
      <c r="Q31" s="110">
        <v>137.95</v>
      </c>
      <c r="R31" s="110">
        <v>132.77</v>
      </c>
      <c r="S31" s="110">
        <v>135.885</v>
      </c>
      <c r="T31" s="110">
        <v>135.712</v>
      </c>
      <c r="U31" s="110">
        <v>136.987</v>
      </c>
      <c r="V31" s="110">
        <v>137.52</v>
      </c>
    </row>
    <row r="32" spans="1:22" ht="14.25">
      <c r="A32" s="111" t="s">
        <v>28</v>
      </c>
      <c r="B32" s="21">
        <v>0</v>
      </c>
      <c r="C32" s="23">
        <v>0</v>
      </c>
      <c r="D32" s="81">
        <v>0</v>
      </c>
      <c r="E32" s="26">
        <v>0</v>
      </c>
      <c r="F32" s="72">
        <v>0</v>
      </c>
      <c r="G32" s="72">
        <v>0</v>
      </c>
      <c r="H32" s="61">
        <v>0</v>
      </c>
      <c r="I32" s="61">
        <v>0</v>
      </c>
      <c r="J32" s="90">
        <v>0</v>
      </c>
      <c r="K32" s="27">
        <v>0</v>
      </c>
      <c r="L32" s="27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</row>
    <row r="33" spans="1:22" ht="14.25">
      <c r="A33" s="111" t="s">
        <v>29</v>
      </c>
      <c r="B33" s="21">
        <v>2542.56</v>
      </c>
      <c r="C33" s="23">
        <v>2840</v>
      </c>
      <c r="D33" s="81">
        <v>2543.4</v>
      </c>
      <c r="E33" s="26">
        <v>1991.5</v>
      </c>
      <c r="F33" s="72">
        <v>1898</v>
      </c>
      <c r="G33" s="72">
        <v>2012.1</v>
      </c>
      <c r="H33" s="61">
        <v>2046.9</v>
      </c>
      <c r="I33" s="61">
        <v>1804.55</v>
      </c>
      <c r="J33" s="90">
        <v>1806.5</v>
      </c>
      <c r="K33" s="27">
        <v>1797.7</v>
      </c>
      <c r="L33" s="27">
        <v>1821.3</v>
      </c>
      <c r="M33" s="110">
        <v>1819.6</v>
      </c>
      <c r="N33" s="110">
        <v>1796.8</v>
      </c>
      <c r="O33" s="110">
        <v>1861.8</v>
      </c>
      <c r="P33" s="110">
        <v>1809.7</v>
      </c>
      <c r="Q33" s="110">
        <v>1788.63</v>
      </c>
      <c r="R33" s="110">
        <v>1736.91</v>
      </c>
      <c r="S33" s="110">
        <v>1693.632</v>
      </c>
      <c r="T33" s="110">
        <v>1696.823</v>
      </c>
      <c r="U33" s="110">
        <v>1723.689</v>
      </c>
      <c r="V33" s="110">
        <v>1692.7</v>
      </c>
    </row>
    <row r="34" spans="1:22" ht="14.25">
      <c r="A34" s="111" t="s">
        <v>30</v>
      </c>
      <c r="B34" s="21">
        <v>0</v>
      </c>
      <c r="C34" s="23">
        <v>0</v>
      </c>
      <c r="D34" s="81">
        <v>0</v>
      </c>
      <c r="E34" s="26">
        <v>0</v>
      </c>
      <c r="F34" s="72">
        <v>0</v>
      </c>
      <c r="G34" s="72">
        <v>0</v>
      </c>
      <c r="H34" s="61">
        <v>0</v>
      </c>
      <c r="I34" s="61">
        <v>0</v>
      </c>
      <c r="J34" s="90">
        <v>0</v>
      </c>
      <c r="K34" s="27">
        <v>0</v>
      </c>
      <c r="L34" s="27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</row>
    <row r="35" spans="1:22" ht="14.25">
      <c r="A35" s="111" t="s">
        <v>31</v>
      </c>
      <c r="B35" s="21">
        <v>0</v>
      </c>
      <c r="C35" s="23">
        <v>0</v>
      </c>
      <c r="D35" s="81">
        <v>0</v>
      </c>
      <c r="E35" s="26">
        <v>0</v>
      </c>
      <c r="F35" s="72">
        <v>0</v>
      </c>
      <c r="G35" s="72">
        <v>0</v>
      </c>
      <c r="H35" s="61">
        <v>0</v>
      </c>
      <c r="I35" s="61">
        <v>0</v>
      </c>
      <c r="J35" s="90">
        <v>0</v>
      </c>
      <c r="K35" s="27">
        <v>0</v>
      </c>
      <c r="L35" s="27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</row>
    <row r="36" spans="1:22" ht="14.25">
      <c r="A36" s="111" t="s">
        <v>32</v>
      </c>
      <c r="B36" s="21">
        <v>129.4</v>
      </c>
      <c r="C36" s="23">
        <v>0</v>
      </c>
      <c r="D36" s="81">
        <v>0</v>
      </c>
      <c r="E36" s="26">
        <v>0</v>
      </c>
      <c r="F36" s="72">
        <v>0</v>
      </c>
      <c r="G36" s="72">
        <v>0</v>
      </c>
      <c r="H36" s="61">
        <v>0</v>
      </c>
      <c r="I36" s="61">
        <v>0</v>
      </c>
      <c r="J36" s="90">
        <v>0</v>
      </c>
      <c r="K36" s="27">
        <v>0</v>
      </c>
      <c r="L36" s="27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</row>
    <row r="37" spans="1:22" ht="14.25">
      <c r="A37" s="111" t="s">
        <v>33</v>
      </c>
      <c r="B37" s="21">
        <v>0</v>
      </c>
      <c r="C37" s="23">
        <v>0</v>
      </c>
      <c r="D37" s="81">
        <v>0</v>
      </c>
      <c r="E37" s="26">
        <v>0</v>
      </c>
      <c r="F37" s="72">
        <v>0</v>
      </c>
      <c r="G37" s="72">
        <v>0</v>
      </c>
      <c r="H37" s="61">
        <v>0</v>
      </c>
      <c r="I37" s="61">
        <v>0</v>
      </c>
      <c r="J37" s="90">
        <v>0</v>
      </c>
      <c r="K37" s="27">
        <v>0</v>
      </c>
      <c r="L37" s="27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</row>
    <row r="38" spans="1:22" ht="14.25">
      <c r="A38" s="111" t="s">
        <v>34</v>
      </c>
      <c r="B38" s="21">
        <v>0</v>
      </c>
      <c r="C38" s="23">
        <v>0</v>
      </c>
      <c r="D38" s="81">
        <v>0</v>
      </c>
      <c r="E38" s="26">
        <v>0</v>
      </c>
      <c r="F38" s="72">
        <v>0</v>
      </c>
      <c r="G38" s="72">
        <v>0</v>
      </c>
      <c r="H38" s="61">
        <v>0</v>
      </c>
      <c r="I38" s="61">
        <v>0</v>
      </c>
      <c r="J38" s="90">
        <v>0</v>
      </c>
      <c r="K38" s="27">
        <v>0</v>
      </c>
      <c r="L38" s="27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</row>
    <row r="39" spans="1:22" ht="14.25">
      <c r="A39" s="111" t="s">
        <v>35</v>
      </c>
      <c r="B39" s="21">
        <v>0</v>
      </c>
      <c r="C39" s="23">
        <v>0</v>
      </c>
      <c r="D39" s="81">
        <v>0</v>
      </c>
      <c r="E39" s="26">
        <v>0</v>
      </c>
      <c r="F39" s="72">
        <v>0</v>
      </c>
      <c r="G39" s="72">
        <v>0</v>
      </c>
      <c r="H39" s="61">
        <v>0</v>
      </c>
      <c r="I39" s="61">
        <v>0</v>
      </c>
      <c r="J39" s="90">
        <v>0</v>
      </c>
      <c r="K39" s="27">
        <v>0</v>
      </c>
      <c r="L39" s="27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</row>
    <row r="40" spans="1:22" ht="15">
      <c r="A40" s="107" t="s">
        <v>36</v>
      </c>
      <c r="B40" s="39">
        <f>B41+B42+B43</f>
        <v>182510.26032</v>
      </c>
      <c r="C40" s="38">
        <f>C41+C42+C43</f>
        <v>210388.6</v>
      </c>
      <c r="D40" s="85">
        <v>226841.9</v>
      </c>
      <c r="E40" s="37">
        <f aca="true" t="shared" si="12" ref="E40:Q40">E41+E42+E43</f>
        <v>252179.8</v>
      </c>
      <c r="F40" s="76">
        <f t="shared" si="12"/>
        <v>280763.80000000005</v>
      </c>
      <c r="G40" s="76">
        <f t="shared" si="12"/>
        <v>299142.6</v>
      </c>
      <c r="H40" s="65">
        <f t="shared" si="12"/>
        <v>323039.30000000005</v>
      </c>
      <c r="I40" s="65">
        <f t="shared" si="12"/>
        <v>353015.9</v>
      </c>
      <c r="J40" s="131">
        <f t="shared" si="12"/>
        <v>384965</v>
      </c>
      <c r="K40" s="40">
        <f t="shared" si="12"/>
        <v>432480.65</v>
      </c>
      <c r="L40" s="40">
        <f t="shared" si="12"/>
        <v>443714.60000000003</v>
      </c>
      <c r="M40" s="112">
        <f t="shared" si="12"/>
        <v>450939.4</v>
      </c>
      <c r="N40" s="112">
        <f t="shared" si="12"/>
        <v>462847.7</v>
      </c>
      <c r="O40" s="112">
        <f t="shared" si="12"/>
        <v>473992</v>
      </c>
      <c r="P40" s="112">
        <f t="shared" si="12"/>
        <v>490543.2</v>
      </c>
      <c r="Q40" s="112">
        <f t="shared" si="12"/>
        <v>483570.94</v>
      </c>
      <c r="R40" s="112">
        <f>R41+R42+R43</f>
        <v>501880.36</v>
      </c>
      <c r="S40" s="112">
        <f>S41+S42+S43</f>
        <v>509264.75</v>
      </c>
      <c r="T40" s="112">
        <f>T41+T42+T43</f>
        <v>515766.42000000004</v>
      </c>
      <c r="U40" s="112">
        <f>U41+U42+U43</f>
        <v>526323.75</v>
      </c>
      <c r="V40" s="112">
        <f>V41+V42+V43</f>
        <v>533906.41</v>
      </c>
    </row>
    <row r="41" spans="1:22" ht="14.25">
      <c r="A41" s="114" t="s">
        <v>37</v>
      </c>
      <c r="B41" s="21">
        <v>64095.9</v>
      </c>
      <c r="C41" s="23">
        <v>67788.9</v>
      </c>
      <c r="D41" s="81">
        <v>43428.3</v>
      </c>
      <c r="E41" s="26">
        <v>29453.9</v>
      </c>
      <c r="F41" s="72">
        <v>35713</v>
      </c>
      <c r="G41" s="61">
        <v>44695.3</v>
      </c>
      <c r="H41" s="61">
        <v>53619.9</v>
      </c>
      <c r="I41" s="61">
        <v>60863</v>
      </c>
      <c r="J41" s="90">
        <v>57843.9</v>
      </c>
      <c r="K41" s="27">
        <v>61013.89</v>
      </c>
      <c r="L41" s="27">
        <v>52210.5</v>
      </c>
      <c r="M41" s="110">
        <v>59698.7</v>
      </c>
      <c r="N41" s="110">
        <v>65277.7</v>
      </c>
      <c r="O41" s="110">
        <v>79548.3</v>
      </c>
      <c r="P41" s="110">
        <v>74209.6</v>
      </c>
      <c r="Q41" s="110">
        <v>59764.99</v>
      </c>
      <c r="R41" s="110">
        <v>60091.47</v>
      </c>
      <c r="S41" s="110">
        <v>57782.76</v>
      </c>
      <c r="T41" s="110">
        <v>63551.11</v>
      </c>
      <c r="U41" s="110">
        <v>67529.82</v>
      </c>
      <c r="V41" s="110">
        <v>68064.81</v>
      </c>
    </row>
    <row r="42" spans="1:22" ht="14.25">
      <c r="A42" s="114" t="s">
        <v>38</v>
      </c>
      <c r="B42" s="21">
        <v>42792.21392</v>
      </c>
      <c r="C42" s="23">
        <v>55152.1</v>
      </c>
      <c r="D42" s="81">
        <v>77365.7</v>
      </c>
      <c r="E42" s="26">
        <v>94759.7</v>
      </c>
      <c r="F42" s="72">
        <v>83930.1</v>
      </c>
      <c r="G42" s="72">
        <v>74902.4</v>
      </c>
      <c r="H42" s="61">
        <v>62990.3</v>
      </c>
      <c r="I42" s="61">
        <v>72195.3</v>
      </c>
      <c r="J42" s="90">
        <v>86846.3</v>
      </c>
      <c r="K42" s="27">
        <v>98282.87</v>
      </c>
      <c r="L42" s="27">
        <v>102011.7</v>
      </c>
      <c r="M42" s="110">
        <v>113278.5</v>
      </c>
      <c r="N42" s="110">
        <v>116296.8</v>
      </c>
      <c r="O42" s="110">
        <v>118042.7</v>
      </c>
      <c r="P42" s="110">
        <v>121091.6</v>
      </c>
      <c r="Q42" s="110">
        <v>125174.68</v>
      </c>
      <c r="R42" s="110">
        <v>129691.08</v>
      </c>
      <c r="S42" s="110">
        <v>138956.47</v>
      </c>
      <c r="T42" s="110">
        <v>146962.28</v>
      </c>
      <c r="U42" s="110">
        <v>151048.45</v>
      </c>
      <c r="V42" s="110">
        <v>156901.39</v>
      </c>
    </row>
    <row r="43" spans="1:22" ht="14.25">
      <c r="A43" s="114" t="s">
        <v>39</v>
      </c>
      <c r="B43" s="21">
        <v>75622.1464</v>
      </c>
      <c r="C43" s="23">
        <v>87447.6</v>
      </c>
      <c r="D43" s="81">
        <v>106047.9</v>
      </c>
      <c r="E43" s="26">
        <v>127966.2</v>
      </c>
      <c r="F43" s="72">
        <v>161120.7</v>
      </c>
      <c r="G43" s="72">
        <v>179544.9</v>
      </c>
      <c r="H43" s="61">
        <v>206429.1</v>
      </c>
      <c r="I43" s="61">
        <v>219957.6</v>
      </c>
      <c r="J43" s="90">
        <v>240274.8</v>
      </c>
      <c r="K43" s="27">
        <v>273183.89</v>
      </c>
      <c r="L43" s="27">
        <v>289492.4</v>
      </c>
      <c r="M43" s="110">
        <v>277962.2</v>
      </c>
      <c r="N43" s="110">
        <v>281273.2</v>
      </c>
      <c r="O43" s="110">
        <v>276401</v>
      </c>
      <c r="P43" s="110">
        <v>295242</v>
      </c>
      <c r="Q43" s="110">
        <v>298631.27</v>
      </c>
      <c r="R43" s="110">
        <v>312097.81</v>
      </c>
      <c r="S43" s="110">
        <v>312525.52</v>
      </c>
      <c r="T43" s="110">
        <v>305253.03</v>
      </c>
      <c r="U43" s="110">
        <v>307745.48</v>
      </c>
      <c r="V43" s="110">
        <v>308940.21</v>
      </c>
    </row>
    <row r="44" spans="1:22" ht="15">
      <c r="A44" s="107" t="s">
        <v>40</v>
      </c>
      <c r="B44" s="30">
        <f>SUM(B45:B46)</f>
        <v>182510.26032</v>
      </c>
      <c r="C44" s="29">
        <f>SUM(C45:C46)</f>
        <v>210388.6</v>
      </c>
      <c r="D44" s="82">
        <v>226841.9</v>
      </c>
      <c r="E44" s="28">
        <f>SUM(E45:E46)</f>
        <v>252179.80000000002</v>
      </c>
      <c r="F44" s="73">
        <f>SUM(F45:F46)</f>
        <v>280763.8</v>
      </c>
      <c r="G44" s="73">
        <f>SUM(G45:G46)</f>
        <v>299142.6</v>
      </c>
      <c r="H44" s="62">
        <f>SUM(H45:H46)</f>
        <v>323039.3</v>
      </c>
      <c r="I44" s="62">
        <f>SUM(I45:I46)</f>
        <v>353016</v>
      </c>
      <c r="J44" s="91">
        <f>J45+J46</f>
        <v>384965</v>
      </c>
      <c r="K44" s="31">
        <f aca="true" t="shared" si="13" ref="K44:P44">SUM(K45:K46)</f>
        <v>432480.64999999997</v>
      </c>
      <c r="L44" s="31">
        <f t="shared" si="13"/>
        <v>443714.6</v>
      </c>
      <c r="M44" s="115">
        <f t="shared" si="13"/>
        <v>450939.4</v>
      </c>
      <c r="N44" s="115">
        <f t="shared" si="13"/>
        <v>462847.7</v>
      </c>
      <c r="O44" s="115">
        <f t="shared" si="13"/>
        <v>473992</v>
      </c>
      <c r="P44" s="115">
        <f t="shared" si="13"/>
        <v>490543.2</v>
      </c>
      <c r="Q44" s="115">
        <f>Q45+Q46</f>
        <v>483570.94</v>
      </c>
      <c r="R44" s="115">
        <f>R45+R46</f>
        <v>501880.36</v>
      </c>
      <c r="S44" s="115">
        <f>S45+S46</f>
        <v>509264.75</v>
      </c>
      <c r="T44" s="115">
        <f>T45+T46</f>
        <v>515766.42000000004</v>
      </c>
      <c r="U44" s="115">
        <f>U45+U46</f>
        <v>526323.76</v>
      </c>
      <c r="V44" s="115">
        <f>V45+V46</f>
        <v>533906.41</v>
      </c>
    </row>
    <row r="45" spans="1:22" ht="14.25">
      <c r="A45" s="111" t="s">
        <v>41</v>
      </c>
      <c r="B45" s="21">
        <v>95049.07248</v>
      </c>
      <c r="C45" s="23">
        <v>115406.3</v>
      </c>
      <c r="D45" s="81">
        <v>154559.85</v>
      </c>
      <c r="E45" s="26">
        <v>193674.7</v>
      </c>
      <c r="F45" s="72">
        <v>216343.8</v>
      </c>
      <c r="G45" s="72">
        <v>229871</v>
      </c>
      <c r="H45" s="61">
        <v>240873.5</v>
      </c>
      <c r="I45" s="61">
        <v>261529.5</v>
      </c>
      <c r="J45" s="90">
        <v>296635.7</v>
      </c>
      <c r="K45" s="27">
        <v>340799.86</v>
      </c>
      <c r="L45" s="27">
        <v>360819.8</v>
      </c>
      <c r="M45" s="110">
        <v>359650.5</v>
      </c>
      <c r="N45" s="110">
        <v>364932.2</v>
      </c>
      <c r="O45" s="110">
        <v>361760.5</v>
      </c>
      <c r="P45" s="110">
        <v>383169.4</v>
      </c>
      <c r="Q45" s="110">
        <v>389725.49</v>
      </c>
      <c r="R45" s="110">
        <v>405686.7</v>
      </c>
      <c r="S45" s="110">
        <v>413414.41</v>
      </c>
      <c r="T45" s="110">
        <v>412099.83</v>
      </c>
      <c r="U45" s="110">
        <v>417308.86</v>
      </c>
      <c r="V45" s="110">
        <v>423211.8</v>
      </c>
    </row>
    <row r="46" spans="1:22" ht="15" thickBot="1">
      <c r="A46" s="111" t="s">
        <v>42</v>
      </c>
      <c r="B46" s="21">
        <v>87461.18784</v>
      </c>
      <c r="C46" s="23">
        <v>94982.3</v>
      </c>
      <c r="D46" s="81">
        <v>72282.05</v>
      </c>
      <c r="E46" s="26">
        <v>58505.1</v>
      </c>
      <c r="F46" s="72">
        <v>64420</v>
      </c>
      <c r="G46" s="72">
        <v>69271.6</v>
      </c>
      <c r="H46" s="61">
        <v>82165.8</v>
      </c>
      <c r="I46" s="61">
        <v>91486.5</v>
      </c>
      <c r="J46" s="90">
        <v>88329.3</v>
      </c>
      <c r="K46" s="27">
        <v>91680.79</v>
      </c>
      <c r="L46" s="27">
        <v>82894.8</v>
      </c>
      <c r="M46" s="110">
        <v>91288.9</v>
      </c>
      <c r="N46" s="110">
        <v>97915.5</v>
      </c>
      <c r="O46" s="110">
        <v>112231.5</v>
      </c>
      <c r="P46" s="110">
        <v>107373.8</v>
      </c>
      <c r="Q46" s="110">
        <v>93845.45</v>
      </c>
      <c r="R46" s="110">
        <v>96193.66</v>
      </c>
      <c r="S46" s="110">
        <v>95850.34</v>
      </c>
      <c r="T46" s="110">
        <v>103666.59</v>
      </c>
      <c r="U46" s="110">
        <v>109014.9</v>
      </c>
      <c r="V46" s="110">
        <v>110694.61</v>
      </c>
    </row>
    <row r="47" spans="1:22" ht="15.75" thickBot="1">
      <c r="A47" s="116" t="s">
        <v>43</v>
      </c>
      <c r="B47" s="41">
        <f>B50+B51</f>
        <v>11948.925216</v>
      </c>
      <c r="C47" s="43">
        <f>C50+C51</f>
        <v>12879.4</v>
      </c>
      <c r="D47" s="86">
        <v>14000.7</v>
      </c>
      <c r="E47" s="42">
        <f aca="true" t="shared" si="14" ref="E47:P47">E50+E51</f>
        <v>14971.1</v>
      </c>
      <c r="F47" s="77">
        <f t="shared" si="14"/>
        <v>14891.699999999999</v>
      </c>
      <c r="G47" s="77">
        <f t="shared" si="14"/>
        <v>16791.1</v>
      </c>
      <c r="H47" s="66">
        <f t="shared" si="14"/>
        <v>16040.9</v>
      </c>
      <c r="I47" s="66">
        <f t="shared" si="14"/>
        <v>15433</v>
      </c>
      <c r="J47" s="132">
        <f t="shared" si="14"/>
        <v>15958.6</v>
      </c>
      <c r="K47" s="44">
        <f t="shared" si="14"/>
        <v>16534.31</v>
      </c>
      <c r="L47" s="44">
        <f t="shared" si="14"/>
        <v>15971.6</v>
      </c>
      <c r="M47" s="117">
        <f t="shared" si="14"/>
        <v>15990.9</v>
      </c>
      <c r="N47" s="117">
        <f t="shared" si="14"/>
        <v>15996</v>
      </c>
      <c r="O47" s="117">
        <f t="shared" si="14"/>
        <v>16520.6</v>
      </c>
      <c r="P47" s="117">
        <f t="shared" si="14"/>
        <v>15876.699999999999</v>
      </c>
      <c r="Q47" s="117">
        <f>Q49</f>
        <v>15834.57</v>
      </c>
      <c r="R47" s="117">
        <f>R49</f>
        <v>15921.050000000001</v>
      </c>
      <c r="S47" s="117">
        <f>S49</f>
        <v>15967.199999999999</v>
      </c>
      <c r="T47" s="117">
        <f>T49</f>
        <v>16068.619999999999</v>
      </c>
      <c r="U47" s="117">
        <f>U49</f>
        <v>16208.19</v>
      </c>
      <c r="V47" s="117">
        <f>V49</f>
        <v>16333.02</v>
      </c>
    </row>
    <row r="48" spans="1:22" ht="14.25">
      <c r="A48" s="118" t="s">
        <v>44</v>
      </c>
      <c r="B48" s="45"/>
      <c r="C48" s="22"/>
      <c r="D48" s="81"/>
      <c r="E48" s="46"/>
      <c r="F48" s="72"/>
      <c r="G48" s="72"/>
      <c r="H48" s="61"/>
      <c r="I48" s="67"/>
      <c r="J48" s="90"/>
      <c r="K48" s="27"/>
      <c r="L48" s="27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ht="15">
      <c r="A49" s="100" t="s">
        <v>4</v>
      </c>
      <c r="B49" s="30">
        <f>B51+B50</f>
        <v>11948.925216</v>
      </c>
      <c r="C49" s="29">
        <f>C51+C50</f>
        <v>12879.4</v>
      </c>
      <c r="D49" s="82">
        <v>14000.7</v>
      </c>
      <c r="E49" s="28">
        <f>E51+E50</f>
        <v>14971.1</v>
      </c>
      <c r="F49" s="73">
        <f>F51+F50</f>
        <v>14891.699999999999</v>
      </c>
      <c r="G49" s="73">
        <f>G51+G50</f>
        <v>16791.1</v>
      </c>
      <c r="H49" s="62">
        <f>H51+H50</f>
        <v>16040.9</v>
      </c>
      <c r="I49" s="62">
        <f>I51+I50</f>
        <v>15433</v>
      </c>
      <c r="J49" s="91">
        <f>J50+J51</f>
        <v>15958.6</v>
      </c>
      <c r="K49" s="31">
        <f aca="true" t="shared" si="15" ref="K49:P49">K51+K50</f>
        <v>16534.31</v>
      </c>
      <c r="L49" s="31">
        <f t="shared" si="15"/>
        <v>15971.6</v>
      </c>
      <c r="M49" s="115">
        <f t="shared" si="15"/>
        <v>15990.9</v>
      </c>
      <c r="N49" s="115">
        <f t="shared" si="15"/>
        <v>15996</v>
      </c>
      <c r="O49" s="115">
        <f t="shared" si="15"/>
        <v>16520.6</v>
      </c>
      <c r="P49" s="115">
        <f t="shared" si="15"/>
        <v>15876.699999999999</v>
      </c>
      <c r="Q49" s="115">
        <f>Q50+Q51</f>
        <v>15834.57</v>
      </c>
      <c r="R49" s="115">
        <f>R50+R51</f>
        <v>15921.050000000001</v>
      </c>
      <c r="S49" s="115">
        <f>S50+S51</f>
        <v>15967.199999999999</v>
      </c>
      <c r="T49" s="115">
        <f>T50+T51</f>
        <v>16068.619999999999</v>
      </c>
      <c r="U49" s="115">
        <f>U50+U51</f>
        <v>16208.19</v>
      </c>
      <c r="V49" s="115">
        <f>V50+V51</f>
        <v>16333.02</v>
      </c>
    </row>
    <row r="50" spans="1:22" ht="14.25">
      <c r="A50" s="102" t="s">
        <v>5</v>
      </c>
      <c r="B50" s="21">
        <v>11065.780576</v>
      </c>
      <c r="C50" s="20">
        <v>12199.6</v>
      </c>
      <c r="D50" s="81">
        <v>13302.8</v>
      </c>
      <c r="E50" s="26">
        <v>14376.2</v>
      </c>
      <c r="F50" s="72">
        <v>14360.3</v>
      </c>
      <c r="G50" s="72">
        <v>16185.1</v>
      </c>
      <c r="H50" s="61">
        <v>15446.1</v>
      </c>
      <c r="I50" s="61">
        <v>14844.5</v>
      </c>
      <c r="J50" s="90">
        <v>15407.2</v>
      </c>
      <c r="K50" s="27">
        <v>15967.9</v>
      </c>
      <c r="L50" s="27">
        <v>15432.6</v>
      </c>
      <c r="M50" s="110">
        <v>15448.3</v>
      </c>
      <c r="N50" s="110">
        <v>15447.2</v>
      </c>
      <c r="O50" s="110">
        <v>15949.6</v>
      </c>
      <c r="P50" s="110">
        <v>15304.3</v>
      </c>
      <c r="Q50" s="110">
        <v>15265.51</v>
      </c>
      <c r="R50" s="110">
        <v>15314.6</v>
      </c>
      <c r="S50" s="110">
        <v>15358.89</v>
      </c>
      <c r="T50" s="110">
        <v>15447.15</v>
      </c>
      <c r="U50" s="110">
        <v>15646.26</v>
      </c>
      <c r="V50" s="110">
        <v>15758.04</v>
      </c>
    </row>
    <row r="51" spans="1:22" ht="14.25">
      <c r="A51" s="102" t="s">
        <v>6</v>
      </c>
      <c r="B51" s="21">
        <v>883.14464</v>
      </c>
      <c r="C51" s="20">
        <v>679.8</v>
      </c>
      <c r="D51" s="81">
        <v>697.9</v>
      </c>
      <c r="E51" s="26">
        <v>594.9</v>
      </c>
      <c r="F51" s="72">
        <v>531.4</v>
      </c>
      <c r="G51" s="72">
        <v>606</v>
      </c>
      <c r="H51" s="61">
        <v>594.8</v>
      </c>
      <c r="I51" s="61">
        <v>588.5</v>
      </c>
      <c r="J51" s="90">
        <v>551.4</v>
      </c>
      <c r="K51" s="27">
        <v>566.41</v>
      </c>
      <c r="L51" s="27">
        <v>539</v>
      </c>
      <c r="M51" s="110">
        <v>542.6</v>
      </c>
      <c r="N51" s="110">
        <v>548.8</v>
      </c>
      <c r="O51" s="110">
        <v>571</v>
      </c>
      <c r="P51" s="110">
        <v>572.4</v>
      </c>
      <c r="Q51" s="110">
        <v>569.06</v>
      </c>
      <c r="R51" s="110">
        <v>606.45</v>
      </c>
      <c r="S51" s="110">
        <v>608.31</v>
      </c>
      <c r="T51" s="110">
        <v>621.47</v>
      </c>
      <c r="U51" s="110">
        <v>561.93</v>
      </c>
      <c r="V51" s="110">
        <v>574.98</v>
      </c>
    </row>
    <row r="52" spans="1:22" ht="15">
      <c r="A52" s="107" t="s">
        <v>45</v>
      </c>
      <c r="B52" s="30">
        <f>B53+B54+B55</f>
        <v>11948.908064000001</v>
      </c>
      <c r="C52" s="29">
        <f>C53+C54+C55</f>
        <v>12879.359999999999</v>
      </c>
      <c r="D52" s="82">
        <v>14000.7</v>
      </c>
      <c r="E52" s="28">
        <f aca="true" t="shared" si="16" ref="E52:Q52">E53+E54+E55</f>
        <v>14917.054</v>
      </c>
      <c r="F52" s="73">
        <f t="shared" si="16"/>
        <v>14891.7</v>
      </c>
      <c r="G52" s="73">
        <f t="shared" si="16"/>
        <v>16791.100000000002</v>
      </c>
      <c r="H52" s="62">
        <f t="shared" si="16"/>
        <v>16040.9</v>
      </c>
      <c r="I52" s="62">
        <f t="shared" si="16"/>
        <v>15433</v>
      </c>
      <c r="J52" s="91">
        <f t="shared" si="16"/>
        <v>15958.599999999999</v>
      </c>
      <c r="K52" s="31">
        <f t="shared" si="16"/>
        <v>16534.32</v>
      </c>
      <c r="L52" s="31">
        <f t="shared" si="16"/>
        <v>15971.6</v>
      </c>
      <c r="M52" s="115">
        <f t="shared" si="16"/>
        <v>15990.900000000001</v>
      </c>
      <c r="N52" s="115">
        <f t="shared" si="16"/>
        <v>15996</v>
      </c>
      <c r="O52" s="115">
        <f t="shared" si="16"/>
        <v>16520.6</v>
      </c>
      <c r="P52" s="115">
        <f t="shared" si="16"/>
        <v>15876.7</v>
      </c>
      <c r="Q52" s="115">
        <f t="shared" si="16"/>
        <v>15834.57</v>
      </c>
      <c r="R52" s="115">
        <f>R53+R54+R55</f>
        <v>15921.06</v>
      </c>
      <c r="S52" s="115">
        <f>S53+S54+S55</f>
        <v>15967.189999999999</v>
      </c>
      <c r="T52" s="115">
        <f>T53+T54+T55</f>
        <v>16068.609999999999</v>
      </c>
      <c r="U52" s="115">
        <f>U53+U54+U55</f>
        <v>16208.199999999999</v>
      </c>
      <c r="V52" s="115">
        <f>V53+V54+V55</f>
        <v>16333.02</v>
      </c>
    </row>
    <row r="53" spans="1:22" ht="14.25">
      <c r="A53" s="111" t="s">
        <v>46</v>
      </c>
      <c r="B53" s="21">
        <v>7210.891584</v>
      </c>
      <c r="C53" s="22">
        <v>7715.58</v>
      </c>
      <c r="D53" s="81">
        <v>8162</v>
      </c>
      <c r="E53" s="26">
        <v>8758.5</v>
      </c>
      <c r="F53" s="72">
        <v>8725.8</v>
      </c>
      <c r="G53" s="72">
        <v>12882.7</v>
      </c>
      <c r="H53" s="61">
        <v>12526.3</v>
      </c>
      <c r="I53" s="61">
        <v>12321.9</v>
      </c>
      <c r="J53" s="90">
        <v>12939.6</v>
      </c>
      <c r="K53" s="27">
        <v>13566.27</v>
      </c>
      <c r="L53" s="27">
        <v>13458.8</v>
      </c>
      <c r="M53" s="110">
        <v>13468.6</v>
      </c>
      <c r="N53" s="110">
        <v>13448</v>
      </c>
      <c r="O53" s="110">
        <v>14020.9</v>
      </c>
      <c r="P53" s="110">
        <v>13461.6</v>
      </c>
      <c r="Q53" s="110">
        <v>13443.28</v>
      </c>
      <c r="R53" s="110">
        <v>13540.17</v>
      </c>
      <c r="S53" s="110">
        <v>13590.96</v>
      </c>
      <c r="T53" s="110">
        <v>13687.08</v>
      </c>
      <c r="U53" s="110">
        <v>13733.64</v>
      </c>
      <c r="V53" s="110">
        <v>13805.79</v>
      </c>
    </row>
    <row r="54" spans="1:22" ht="14.25">
      <c r="A54" s="111" t="s">
        <v>23</v>
      </c>
      <c r="B54" s="21">
        <v>4726.81648</v>
      </c>
      <c r="C54" s="22">
        <v>5157.38</v>
      </c>
      <c r="D54" s="81">
        <v>5836.9</v>
      </c>
      <c r="E54" s="26">
        <v>6158.5</v>
      </c>
      <c r="F54" s="72">
        <v>6118.2</v>
      </c>
      <c r="G54" s="72">
        <v>3874</v>
      </c>
      <c r="H54" s="61">
        <v>3498.2</v>
      </c>
      <c r="I54" s="61">
        <v>3107.9</v>
      </c>
      <c r="J54" s="90">
        <v>3015.2</v>
      </c>
      <c r="K54" s="27">
        <v>2965.37</v>
      </c>
      <c r="L54" s="27">
        <v>2512.1</v>
      </c>
      <c r="M54" s="110">
        <v>2521.6</v>
      </c>
      <c r="N54" s="110">
        <v>2547.4</v>
      </c>
      <c r="O54" s="110">
        <v>2499.1</v>
      </c>
      <c r="P54" s="110">
        <v>2414.5</v>
      </c>
      <c r="Q54" s="110">
        <v>2390.74</v>
      </c>
      <c r="R54" s="110">
        <v>2380.38</v>
      </c>
      <c r="S54" s="110">
        <v>2375.72</v>
      </c>
      <c r="T54" s="110">
        <v>2381.04</v>
      </c>
      <c r="U54" s="110">
        <v>2474.08</v>
      </c>
      <c r="V54" s="110">
        <v>2526.77</v>
      </c>
    </row>
    <row r="55" spans="1:22" ht="14.25">
      <c r="A55" s="111" t="s">
        <v>21</v>
      </c>
      <c r="B55" s="21">
        <v>11.2</v>
      </c>
      <c r="C55" s="22">
        <v>6.4</v>
      </c>
      <c r="D55" s="81">
        <v>1.8</v>
      </c>
      <c r="E55" s="26">
        <v>0.054</v>
      </c>
      <c r="F55" s="72">
        <v>47.7</v>
      </c>
      <c r="G55" s="72">
        <v>34.4</v>
      </c>
      <c r="H55" s="61">
        <v>16.4</v>
      </c>
      <c r="I55" s="61">
        <v>3.2</v>
      </c>
      <c r="J55" s="90">
        <v>3.8</v>
      </c>
      <c r="K55" s="27">
        <v>2.68</v>
      </c>
      <c r="L55" s="27">
        <v>0.7</v>
      </c>
      <c r="M55" s="110">
        <v>0.7</v>
      </c>
      <c r="N55" s="110">
        <v>0.6</v>
      </c>
      <c r="O55" s="110">
        <v>0.6</v>
      </c>
      <c r="P55" s="110">
        <v>0.6</v>
      </c>
      <c r="Q55" s="110">
        <v>0.55</v>
      </c>
      <c r="R55" s="110">
        <v>0.51</v>
      </c>
      <c r="S55" s="110">
        <v>0.51</v>
      </c>
      <c r="T55" s="110">
        <v>0.49</v>
      </c>
      <c r="U55" s="110">
        <v>0.48</v>
      </c>
      <c r="V55" s="110">
        <v>0.46</v>
      </c>
    </row>
    <row r="56" spans="1:22" ht="15">
      <c r="A56" s="100" t="s">
        <v>47</v>
      </c>
      <c r="B56" s="30">
        <f>B57+B58</f>
        <v>11948.925216</v>
      </c>
      <c r="C56" s="29">
        <f>C57+C58</f>
        <v>12879.349999999999</v>
      </c>
      <c r="D56" s="82">
        <v>14000.7</v>
      </c>
      <c r="E56" s="28">
        <f aca="true" t="shared" si="17" ref="E56:Q56">E57+E58</f>
        <v>14971.1</v>
      </c>
      <c r="F56" s="73">
        <f t="shared" si="17"/>
        <v>14891.7</v>
      </c>
      <c r="G56" s="73">
        <f t="shared" si="17"/>
        <v>16791.1</v>
      </c>
      <c r="H56" s="62">
        <f t="shared" si="17"/>
        <v>16040.9</v>
      </c>
      <c r="I56" s="62">
        <f t="shared" si="17"/>
        <v>15433</v>
      </c>
      <c r="J56" s="91">
        <f t="shared" si="17"/>
        <v>15958.6</v>
      </c>
      <c r="K56" s="31">
        <f t="shared" si="17"/>
        <v>16534.31</v>
      </c>
      <c r="L56" s="31">
        <f t="shared" si="17"/>
        <v>15971.6</v>
      </c>
      <c r="M56" s="115">
        <f t="shared" si="17"/>
        <v>15990.9</v>
      </c>
      <c r="N56" s="115">
        <f t="shared" si="17"/>
        <v>15996</v>
      </c>
      <c r="O56" s="115">
        <f t="shared" si="17"/>
        <v>16520.6</v>
      </c>
      <c r="P56" s="115">
        <f t="shared" si="17"/>
        <v>15876.7</v>
      </c>
      <c r="Q56" s="115">
        <f t="shared" si="17"/>
        <v>15834.56</v>
      </c>
      <c r="R56" s="115">
        <f>R57+R58</f>
        <v>15921.060000000001</v>
      </c>
      <c r="S56" s="115">
        <f>S57+S58</f>
        <v>15967.2</v>
      </c>
      <c r="T56" s="115">
        <f>T57+T58</f>
        <v>16068.619999999999</v>
      </c>
      <c r="U56" s="115">
        <f>U57+U58</f>
        <v>16208.189999999999</v>
      </c>
      <c r="V56" s="115">
        <f>V57+V58</f>
        <v>16333.02</v>
      </c>
    </row>
    <row r="57" spans="1:22" ht="14.25">
      <c r="A57" s="111" t="s">
        <v>48</v>
      </c>
      <c r="B57" s="21">
        <v>2350.728</v>
      </c>
      <c r="C57" s="22">
        <v>550.05</v>
      </c>
      <c r="D57" s="81">
        <v>566.1</v>
      </c>
      <c r="E57" s="26">
        <v>505.6</v>
      </c>
      <c r="F57" s="72">
        <v>747.2</v>
      </c>
      <c r="G57" s="72">
        <v>1123.5</v>
      </c>
      <c r="H57" s="61">
        <v>978.4</v>
      </c>
      <c r="I57" s="61">
        <v>936.9</v>
      </c>
      <c r="J57" s="90">
        <v>970.5</v>
      </c>
      <c r="K57" s="27">
        <v>1014.91</v>
      </c>
      <c r="L57" s="27">
        <v>1049.4</v>
      </c>
      <c r="M57" s="110">
        <v>1050.1</v>
      </c>
      <c r="N57" s="110">
        <v>973.8</v>
      </c>
      <c r="O57" s="110">
        <v>1534.6</v>
      </c>
      <c r="P57" s="110">
        <v>1492.7</v>
      </c>
      <c r="Q57" s="110">
        <v>1492.67</v>
      </c>
      <c r="R57" s="110">
        <v>1499.86</v>
      </c>
      <c r="S57" s="110">
        <v>1503.6</v>
      </c>
      <c r="T57" s="110">
        <v>1512.07</v>
      </c>
      <c r="U57" s="110">
        <v>1515.54</v>
      </c>
      <c r="V57" s="110">
        <v>1520.77</v>
      </c>
    </row>
    <row r="58" spans="1:22" ht="15" thickBot="1">
      <c r="A58" s="119" t="s">
        <v>49</v>
      </c>
      <c r="B58" s="120">
        <v>9598.197216</v>
      </c>
      <c r="C58" s="121">
        <v>12329.3</v>
      </c>
      <c r="D58" s="122">
        <v>13434.6</v>
      </c>
      <c r="E58" s="123">
        <v>14465.5</v>
      </c>
      <c r="F58" s="125">
        <v>14144.5</v>
      </c>
      <c r="G58" s="125">
        <v>15667.6</v>
      </c>
      <c r="H58" s="126">
        <v>15062.5</v>
      </c>
      <c r="I58" s="126">
        <v>14496.1</v>
      </c>
      <c r="J58" s="133">
        <v>14988.1</v>
      </c>
      <c r="K58" s="124">
        <v>15519.4</v>
      </c>
      <c r="L58" s="124">
        <v>14922.2</v>
      </c>
      <c r="M58" s="127">
        <v>14940.8</v>
      </c>
      <c r="N58" s="127">
        <v>15022.2</v>
      </c>
      <c r="O58" s="127">
        <v>14986</v>
      </c>
      <c r="P58" s="127">
        <v>14384</v>
      </c>
      <c r="Q58" s="127">
        <v>14341.89</v>
      </c>
      <c r="R58" s="127">
        <v>14421.2</v>
      </c>
      <c r="S58" s="127">
        <v>14463.6</v>
      </c>
      <c r="T58" s="127">
        <v>14556.55</v>
      </c>
      <c r="U58" s="127">
        <v>14692.65</v>
      </c>
      <c r="V58" s="127">
        <v>14812.25</v>
      </c>
    </row>
    <row r="59" spans="1:22" ht="24" customHeight="1">
      <c r="A59" s="47" t="s">
        <v>50</v>
      </c>
      <c r="B59" s="48">
        <v>4.2848</v>
      </c>
      <c r="C59" s="48">
        <v>4.3197</v>
      </c>
      <c r="D59" s="48">
        <v>4.4287</v>
      </c>
      <c r="E59" s="48">
        <v>4.4847</v>
      </c>
      <c r="F59" s="48">
        <v>4.4821</v>
      </c>
      <c r="G59" s="48">
        <v>4.5245</v>
      </c>
      <c r="H59" s="48">
        <v>4.5411</v>
      </c>
      <c r="I59" s="48">
        <v>4.6597</v>
      </c>
      <c r="J59" s="48">
        <v>4.6639</v>
      </c>
      <c r="K59" s="48">
        <v>4.7793</v>
      </c>
      <c r="L59" s="48">
        <v>4.7779</v>
      </c>
      <c r="M59" s="48">
        <v>4.8127</v>
      </c>
      <c r="N59" s="48">
        <v>4.8254</v>
      </c>
      <c r="O59" s="48">
        <v>4.8421</v>
      </c>
      <c r="P59" s="48">
        <v>4.8426</v>
      </c>
      <c r="Q59" s="48">
        <v>4.8423</v>
      </c>
      <c r="R59" s="48">
        <v>4.8316</v>
      </c>
      <c r="S59" s="48">
        <v>4.8404</v>
      </c>
      <c r="T59" s="48">
        <v>4.8698</v>
      </c>
      <c r="U59" s="48">
        <v>4.8743</v>
      </c>
      <c r="V59" s="48">
        <v>4.8735</v>
      </c>
    </row>
    <row r="60" spans="1:22" ht="20.25" customHeight="1">
      <c r="A60" s="47" t="s">
        <v>51</v>
      </c>
      <c r="B60" s="49">
        <v>528515</v>
      </c>
      <c r="C60" s="50">
        <v>558890</v>
      </c>
      <c r="D60" s="50">
        <v>591799</v>
      </c>
      <c r="E60" s="50">
        <v>634968</v>
      </c>
      <c r="F60" s="50">
        <v>669704</v>
      </c>
      <c r="G60" s="50">
        <v>711930</v>
      </c>
      <c r="H60" s="50">
        <v>763652.5</v>
      </c>
      <c r="I60" s="50">
        <v>857895.7</v>
      </c>
      <c r="J60" s="50">
        <v>951728.5</v>
      </c>
      <c r="K60" s="50">
        <v>1059803.2</v>
      </c>
      <c r="L60" s="50">
        <v>1050506</v>
      </c>
      <c r="M60" s="50">
        <v>1050506</v>
      </c>
      <c r="N60" s="50">
        <v>1050506</v>
      </c>
      <c r="O60" s="50">
        <v>1050506</v>
      </c>
      <c r="P60" s="50">
        <v>1050506</v>
      </c>
      <c r="Q60" s="50">
        <v>1050506</v>
      </c>
      <c r="R60" s="50">
        <v>1050506</v>
      </c>
      <c r="S60" s="50">
        <v>1050506</v>
      </c>
      <c r="T60" s="50">
        <v>1050506</v>
      </c>
      <c r="U60" s="50">
        <v>1050506</v>
      </c>
      <c r="V60" s="50">
        <v>1050506</v>
      </c>
    </row>
    <row r="61" spans="1:4" ht="46.5" customHeight="1">
      <c r="A61" s="135" t="s">
        <v>55</v>
      </c>
      <c r="C61" s="51"/>
      <c r="D61" s="51"/>
    </row>
    <row r="62" spans="1:19" ht="15" customHeight="1">
      <c r="A62" s="137" t="s">
        <v>57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ht="25.5">
      <c r="A63" s="88" t="s">
        <v>53</v>
      </c>
    </row>
  </sheetData>
  <sheetProtection selectLockedCells="1" selectUnlockedCells="1"/>
  <printOptions/>
  <pageMargins left="0.31496062992125984" right="0.03937007874015748" top="0.4724409448818898" bottom="0.2362204724409449" header="0.2362204724409449" footer="0.5118110236220472"/>
  <pageSetup fitToHeight="0" fitToWidth="1" horizontalDpi="600" verticalDpi="600" orientation="landscape" paperSize="8" scale="63" r:id="rId1"/>
  <headerFooter alignWithMargins="0">
    <oddHeader>&amp;CPublic debt*)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2021-01-08T10:17:04Z</cp:lastPrinted>
  <dcterms:created xsi:type="dcterms:W3CDTF">2019-09-19T10:59:44Z</dcterms:created>
  <dcterms:modified xsi:type="dcterms:W3CDTF">2021-01-08T10:17:28Z</dcterms:modified>
  <cp:category/>
  <cp:version/>
  <cp:contentType/>
  <cp:contentStatus/>
</cp:coreProperties>
</file>